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tanaka\Desktop\修正データ\H29年度調査（H28年度実績）\14神奈川県\非公表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組合分担金内訳!$A$6:$BE$39</definedName>
    <definedName name="_xlnm._FilterDatabase" localSheetId="3" hidden="1">'廃棄物事業経費（歳出）'!$A$6:$CI$46</definedName>
    <definedName name="_xlnm._FilterDatabase" localSheetId="2" hidden="1">'廃棄物事業経費（歳入）'!$A$6:$AE$46</definedName>
    <definedName name="_xlnm._FilterDatabase" localSheetId="0" hidden="1">'廃棄物事業経費（市町村）'!$A$6:$DJ$39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組合分担金内訳!$2:$40</definedName>
    <definedName name="_xlnm.Print_Area" localSheetId="3">'廃棄物事業経費（歳出）'!$2:$47</definedName>
    <definedName name="_xlnm.Print_Area" localSheetId="2">'廃棄物事業経費（歳入）'!$2:$47</definedName>
    <definedName name="_xlnm.Print_Area" localSheetId="0">'廃棄物事業経費（市町村）'!$2:$40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9" i="6" l="1"/>
  <c r="E13" i="6"/>
  <c r="E12" i="6"/>
  <c r="E14" i="6"/>
  <c r="E11" i="6"/>
  <c r="E10" i="6"/>
  <c r="E8" i="6"/>
  <c r="D9" i="6"/>
  <c r="D13" i="6"/>
  <c r="D12" i="6"/>
  <c r="D14" i="6"/>
  <c r="D11" i="6"/>
  <c r="D10" i="6"/>
  <c r="D8" i="6"/>
  <c r="BE8" i="5"/>
  <c r="BE39" i="5"/>
  <c r="BE20" i="5"/>
  <c r="BE37" i="5"/>
  <c r="BE27" i="5"/>
  <c r="BE23" i="5"/>
  <c r="BE18" i="5"/>
  <c r="BE21" i="5"/>
  <c r="BE26" i="5"/>
  <c r="BE29" i="5"/>
  <c r="BE16" i="5"/>
  <c r="BE31" i="5"/>
  <c r="BE19" i="5"/>
  <c r="BE24" i="5"/>
  <c r="BE14" i="5"/>
  <c r="BE33" i="5"/>
  <c r="BE34" i="5"/>
  <c r="BE32" i="5"/>
  <c r="BE17" i="5"/>
  <c r="BE15" i="5"/>
  <c r="BE22" i="5"/>
  <c r="BE12" i="5"/>
  <c r="BE28" i="5"/>
  <c r="BE38" i="5"/>
  <c r="BE30" i="5"/>
  <c r="BE10" i="5"/>
  <c r="BE36" i="5"/>
  <c r="BE9" i="5"/>
  <c r="BE40" i="5"/>
  <c r="BE11" i="5"/>
  <c r="BE13" i="5"/>
  <c r="BE35" i="5"/>
  <c r="BE25" i="5"/>
  <c r="BB8" i="5"/>
  <c r="BB39" i="5"/>
  <c r="BB20" i="5"/>
  <c r="BB37" i="5"/>
  <c r="BB27" i="5"/>
  <c r="BB23" i="5"/>
  <c r="BB18" i="5"/>
  <c r="BB21" i="5"/>
  <c r="BB26" i="5"/>
  <c r="BB29" i="5"/>
  <c r="BB16" i="5"/>
  <c r="BB31" i="5"/>
  <c r="BB19" i="5"/>
  <c r="BB24" i="5"/>
  <c r="BB14" i="5"/>
  <c r="BB33" i="5"/>
  <c r="BB34" i="5"/>
  <c r="BB32" i="5"/>
  <c r="BB17" i="5"/>
  <c r="BB15" i="5"/>
  <c r="BB22" i="5"/>
  <c r="BB12" i="5"/>
  <c r="BB28" i="5"/>
  <c r="BB38" i="5"/>
  <c r="BB30" i="5"/>
  <c r="BB10" i="5"/>
  <c r="BB36" i="5"/>
  <c r="BB9" i="5"/>
  <c r="BB40" i="5"/>
  <c r="BB11" i="5"/>
  <c r="BB13" i="5"/>
  <c r="BB35" i="5"/>
  <c r="BB25" i="5"/>
  <c r="AW8" i="5"/>
  <c r="AW39" i="5"/>
  <c r="AW20" i="5"/>
  <c r="AW37" i="5"/>
  <c r="AW27" i="5"/>
  <c r="AW23" i="5"/>
  <c r="AW18" i="5"/>
  <c r="AW21" i="5"/>
  <c r="AW26" i="5"/>
  <c r="AW29" i="5"/>
  <c r="AW16" i="5"/>
  <c r="AW31" i="5"/>
  <c r="AW19" i="5"/>
  <c r="AW24" i="5"/>
  <c r="AW14" i="5"/>
  <c r="AW33" i="5"/>
  <c r="AW34" i="5"/>
  <c r="AW32" i="5"/>
  <c r="AW17" i="5"/>
  <c r="AW15" i="5"/>
  <c r="AW22" i="5"/>
  <c r="AW12" i="5"/>
  <c r="AW28" i="5"/>
  <c r="AW38" i="5"/>
  <c r="AW30" i="5"/>
  <c r="AW10" i="5"/>
  <c r="AW36" i="5"/>
  <c r="AW9" i="5"/>
  <c r="AW40" i="5"/>
  <c r="AW11" i="5"/>
  <c r="AW13" i="5"/>
  <c r="AW35" i="5"/>
  <c r="AW25" i="5"/>
  <c r="AT8" i="5"/>
  <c r="AT39" i="5"/>
  <c r="AT20" i="5"/>
  <c r="AT37" i="5"/>
  <c r="AT27" i="5"/>
  <c r="AT23" i="5"/>
  <c r="AT18" i="5"/>
  <c r="AT21" i="5"/>
  <c r="AT26" i="5"/>
  <c r="AT29" i="5"/>
  <c r="AT16" i="5"/>
  <c r="AT31" i="5"/>
  <c r="AT19" i="5"/>
  <c r="AT24" i="5"/>
  <c r="AT14" i="5"/>
  <c r="AT33" i="5"/>
  <c r="AT34" i="5"/>
  <c r="AT32" i="5"/>
  <c r="AT17" i="5"/>
  <c r="AT15" i="5"/>
  <c r="AT22" i="5"/>
  <c r="AT12" i="5"/>
  <c r="AT28" i="5"/>
  <c r="AT38" i="5"/>
  <c r="AT30" i="5"/>
  <c r="AT10" i="5"/>
  <c r="AT36" i="5"/>
  <c r="AT9" i="5"/>
  <c r="AT40" i="5"/>
  <c r="AT11" i="5"/>
  <c r="AT13" i="5"/>
  <c r="AT35" i="5"/>
  <c r="AT25" i="5"/>
  <c r="AO8" i="5"/>
  <c r="AO39" i="5"/>
  <c r="AO20" i="5"/>
  <c r="AO37" i="5"/>
  <c r="AO27" i="5"/>
  <c r="AO23" i="5"/>
  <c r="AO18" i="5"/>
  <c r="AO21" i="5"/>
  <c r="AO26" i="5"/>
  <c r="AO29" i="5"/>
  <c r="AO16" i="5"/>
  <c r="AO31" i="5"/>
  <c r="AO19" i="5"/>
  <c r="AO24" i="5"/>
  <c r="AO14" i="5"/>
  <c r="AO33" i="5"/>
  <c r="AO34" i="5"/>
  <c r="AO32" i="5"/>
  <c r="AO17" i="5"/>
  <c r="AO15" i="5"/>
  <c r="AO22" i="5"/>
  <c r="AO12" i="5"/>
  <c r="AO28" i="5"/>
  <c r="AO38" i="5"/>
  <c r="AO30" i="5"/>
  <c r="AO10" i="5"/>
  <c r="AO36" i="5"/>
  <c r="AO9" i="5"/>
  <c r="AO40" i="5"/>
  <c r="AO11" i="5"/>
  <c r="AO13" i="5"/>
  <c r="AO35" i="5"/>
  <c r="AO25" i="5"/>
  <c r="AL8" i="5"/>
  <c r="AL39" i="5"/>
  <c r="AL20" i="5"/>
  <c r="AL37" i="5"/>
  <c r="AL27" i="5"/>
  <c r="AL23" i="5"/>
  <c r="AL18" i="5"/>
  <c r="AL21" i="5"/>
  <c r="AL26" i="5"/>
  <c r="AL29" i="5"/>
  <c r="AL16" i="5"/>
  <c r="AL31" i="5"/>
  <c r="AL19" i="5"/>
  <c r="AL24" i="5"/>
  <c r="AL14" i="5"/>
  <c r="AL33" i="5"/>
  <c r="AL34" i="5"/>
  <c r="AL32" i="5"/>
  <c r="AL17" i="5"/>
  <c r="AL15" i="5"/>
  <c r="AL22" i="5"/>
  <c r="AL12" i="5"/>
  <c r="AL28" i="5"/>
  <c r="AL38" i="5"/>
  <c r="AL30" i="5"/>
  <c r="AL10" i="5"/>
  <c r="AL36" i="5"/>
  <c r="AL9" i="5"/>
  <c r="AL40" i="5"/>
  <c r="AL11" i="5"/>
  <c r="AL13" i="5"/>
  <c r="AL35" i="5"/>
  <c r="AL25" i="5"/>
  <c r="AG8" i="5"/>
  <c r="AG39" i="5"/>
  <c r="AG20" i="5"/>
  <c r="AG37" i="5"/>
  <c r="AG27" i="5"/>
  <c r="AG23" i="5"/>
  <c r="AG18" i="5"/>
  <c r="AG21" i="5"/>
  <c r="AG26" i="5"/>
  <c r="AG29" i="5"/>
  <c r="AG16" i="5"/>
  <c r="AG31" i="5"/>
  <c r="AG19" i="5"/>
  <c r="AG24" i="5"/>
  <c r="AG14" i="5"/>
  <c r="AG33" i="5"/>
  <c r="AG34" i="5"/>
  <c r="AG32" i="5"/>
  <c r="AG17" i="5"/>
  <c r="AG15" i="5"/>
  <c r="AG22" i="5"/>
  <c r="AG12" i="5"/>
  <c r="AG28" i="5"/>
  <c r="AG38" i="5"/>
  <c r="AG30" i="5"/>
  <c r="AG10" i="5"/>
  <c r="AG36" i="5"/>
  <c r="AG9" i="5"/>
  <c r="AG40" i="5"/>
  <c r="AG11" i="5"/>
  <c r="AG13" i="5"/>
  <c r="AG35" i="5"/>
  <c r="AG25" i="5"/>
  <c r="AD8" i="5"/>
  <c r="AD39" i="5"/>
  <c r="AD20" i="5"/>
  <c r="AD37" i="5"/>
  <c r="AD27" i="5"/>
  <c r="AD23" i="5"/>
  <c r="AD18" i="5"/>
  <c r="AD21" i="5"/>
  <c r="AD26" i="5"/>
  <c r="AD29" i="5"/>
  <c r="AD16" i="5"/>
  <c r="AD31" i="5"/>
  <c r="AD19" i="5"/>
  <c r="AD24" i="5"/>
  <c r="AD14" i="5"/>
  <c r="AD33" i="5"/>
  <c r="AD34" i="5"/>
  <c r="AD32" i="5"/>
  <c r="AD17" i="5"/>
  <c r="AD15" i="5"/>
  <c r="AD22" i="5"/>
  <c r="AD12" i="5"/>
  <c r="AD28" i="5"/>
  <c r="AD38" i="5"/>
  <c r="AD30" i="5"/>
  <c r="AD10" i="5"/>
  <c r="AD36" i="5"/>
  <c r="AD9" i="5"/>
  <c r="AD40" i="5"/>
  <c r="AD11" i="5"/>
  <c r="AD13" i="5"/>
  <c r="AD35" i="5"/>
  <c r="AD25" i="5"/>
  <c r="Y8" i="5"/>
  <c r="Y39" i="5"/>
  <c r="Y20" i="5"/>
  <c r="Y37" i="5"/>
  <c r="Y27" i="5"/>
  <c r="Y23" i="5"/>
  <c r="Y18" i="5"/>
  <c r="Y21" i="5"/>
  <c r="Y26" i="5"/>
  <c r="Y29" i="5"/>
  <c r="Y16" i="5"/>
  <c r="Y31" i="5"/>
  <c r="Y19" i="5"/>
  <c r="Y24" i="5"/>
  <c r="Y14" i="5"/>
  <c r="Y33" i="5"/>
  <c r="Y34" i="5"/>
  <c r="Y32" i="5"/>
  <c r="Y17" i="5"/>
  <c r="Y15" i="5"/>
  <c r="Y22" i="5"/>
  <c r="Y12" i="5"/>
  <c r="Y28" i="5"/>
  <c r="Y38" i="5"/>
  <c r="Y30" i="5"/>
  <c r="Y10" i="5"/>
  <c r="Y36" i="5"/>
  <c r="Y9" i="5"/>
  <c r="Y40" i="5"/>
  <c r="Y11" i="5"/>
  <c r="Y13" i="5"/>
  <c r="Y35" i="5"/>
  <c r="Y25" i="5"/>
  <c r="V8" i="5"/>
  <c r="V39" i="5"/>
  <c r="V20" i="5"/>
  <c r="V37" i="5"/>
  <c r="V27" i="5"/>
  <c r="V23" i="5"/>
  <c r="V18" i="5"/>
  <c r="V21" i="5"/>
  <c r="V26" i="5"/>
  <c r="V29" i="5"/>
  <c r="V16" i="5"/>
  <c r="V31" i="5"/>
  <c r="V19" i="5"/>
  <c r="V24" i="5"/>
  <c r="V14" i="5"/>
  <c r="V33" i="5"/>
  <c r="V34" i="5"/>
  <c r="V32" i="5"/>
  <c r="V17" i="5"/>
  <c r="V15" i="5"/>
  <c r="V22" i="5"/>
  <c r="V12" i="5"/>
  <c r="V28" i="5"/>
  <c r="V38" i="5"/>
  <c r="V30" i="5"/>
  <c r="V10" i="5"/>
  <c r="V36" i="5"/>
  <c r="V9" i="5"/>
  <c r="V40" i="5"/>
  <c r="V11" i="5"/>
  <c r="V13" i="5"/>
  <c r="V35" i="5"/>
  <c r="V25" i="5"/>
  <c r="Q8" i="5"/>
  <c r="Q39" i="5"/>
  <c r="Q20" i="5"/>
  <c r="Q37" i="5"/>
  <c r="Q27" i="5"/>
  <c r="Q23" i="5"/>
  <c r="Q18" i="5"/>
  <c r="Q21" i="5"/>
  <c r="Q26" i="5"/>
  <c r="Q29" i="5"/>
  <c r="Q16" i="5"/>
  <c r="Q31" i="5"/>
  <c r="Q19" i="5"/>
  <c r="Q24" i="5"/>
  <c r="Q14" i="5"/>
  <c r="Q33" i="5"/>
  <c r="Q34" i="5"/>
  <c r="Q32" i="5"/>
  <c r="Q17" i="5"/>
  <c r="Q15" i="5"/>
  <c r="Q22" i="5"/>
  <c r="Q12" i="5"/>
  <c r="Q28" i="5"/>
  <c r="Q38" i="5"/>
  <c r="Q30" i="5"/>
  <c r="Q10" i="5"/>
  <c r="Q36" i="5"/>
  <c r="Q9" i="5"/>
  <c r="Q40" i="5"/>
  <c r="Q11" i="5"/>
  <c r="Q13" i="5"/>
  <c r="Q35" i="5"/>
  <c r="Q25" i="5"/>
  <c r="N8" i="5"/>
  <c r="N39" i="5"/>
  <c r="N20" i="5"/>
  <c r="N37" i="5"/>
  <c r="N27" i="5"/>
  <c r="N23" i="5"/>
  <c r="N18" i="5"/>
  <c r="N21" i="5"/>
  <c r="N26" i="5"/>
  <c r="N29" i="5"/>
  <c r="N16" i="5"/>
  <c r="N31" i="5"/>
  <c r="N19" i="5"/>
  <c r="N24" i="5"/>
  <c r="N14" i="5"/>
  <c r="N33" i="5"/>
  <c r="N34" i="5"/>
  <c r="N32" i="5"/>
  <c r="N17" i="5"/>
  <c r="N15" i="5"/>
  <c r="N22" i="5"/>
  <c r="N12" i="5"/>
  <c r="N28" i="5"/>
  <c r="N38" i="5"/>
  <c r="N30" i="5"/>
  <c r="N10" i="5"/>
  <c r="N36" i="5"/>
  <c r="N9" i="5"/>
  <c r="N40" i="5"/>
  <c r="N11" i="5"/>
  <c r="N13" i="5"/>
  <c r="N35" i="5"/>
  <c r="N25" i="5"/>
  <c r="H8" i="5"/>
  <c r="H39" i="5"/>
  <c r="H20" i="5"/>
  <c r="H37" i="5"/>
  <c r="H27" i="5"/>
  <c r="H23" i="5"/>
  <c r="H18" i="5"/>
  <c r="H21" i="5"/>
  <c r="H26" i="5"/>
  <c r="H29" i="5"/>
  <c r="H16" i="5"/>
  <c r="H31" i="5"/>
  <c r="H19" i="5"/>
  <c r="H24" i="5"/>
  <c r="H14" i="5"/>
  <c r="H33" i="5"/>
  <c r="H34" i="5"/>
  <c r="H32" i="5"/>
  <c r="H17" i="5"/>
  <c r="H15" i="5"/>
  <c r="H22" i="5"/>
  <c r="H12" i="5"/>
  <c r="H28" i="5"/>
  <c r="H38" i="5"/>
  <c r="H30" i="5"/>
  <c r="H10" i="5"/>
  <c r="H36" i="5"/>
  <c r="H9" i="5"/>
  <c r="H40" i="5"/>
  <c r="H11" i="5"/>
  <c r="H13" i="5"/>
  <c r="H35" i="5"/>
  <c r="H25" i="5"/>
  <c r="G8" i="5"/>
  <c r="I8" i="5" s="1"/>
  <c r="G39" i="5"/>
  <c r="I39" i="5" s="1"/>
  <c r="G20" i="5"/>
  <c r="I20" i="5" s="1"/>
  <c r="G37" i="5"/>
  <c r="I37" i="5" s="1"/>
  <c r="G27" i="5"/>
  <c r="I27" i="5" s="1"/>
  <c r="G23" i="5"/>
  <c r="I23" i="5" s="1"/>
  <c r="G18" i="5"/>
  <c r="I18" i="5" s="1"/>
  <c r="G21" i="5"/>
  <c r="I21" i="5" s="1"/>
  <c r="G26" i="5"/>
  <c r="I26" i="5" s="1"/>
  <c r="G29" i="5"/>
  <c r="I29" i="5" s="1"/>
  <c r="G16" i="5"/>
  <c r="I16" i="5" s="1"/>
  <c r="G31" i="5"/>
  <c r="I31" i="5" s="1"/>
  <c r="G19" i="5"/>
  <c r="I19" i="5" s="1"/>
  <c r="G24" i="5"/>
  <c r="I24" i="5" s="1"/>
  <c r="G14" i="5"/>
  <c r="I14" i="5" s="1"/>
  <c r="G33" i="5"/>
  <c r="I33" i="5" s="1"/>
  <c r="G34" i="5"/>
  <c r="I34" i="5" s="1"/>
  <c r="G32" i="5"/>
  <c r="I32" i="5" s="1"/>
  <c r="G17" i="5"/>
  <c r="I17" i="5" s="1"/>
  <c r="G15" i="5"/>
  <c r="I15" i="5" s="1"/>
  <c r="G22" i="5"/>
  <c r="I22" i="5" s="1"/>
  <c r="G12" i="5"/>
  <c r="I12" i="5" s="1"/>
  <c r="G28" i="5"/>
  <c r="I28" i="5" s="1"/>
  <c r="G38" i="5"/>
  <c r="I38" i="5" s="1"/>
  <c r="G30" i="5"/>
  <c r="I30" i="5" s="1"/>
  <c r="G10" i="5"/>
  <c r="I10" i="5" s="1"/>
  <c r="G36" i="5"/>
  <c r="I36" i="5" s="1"/>
  <c r="G9" i="5"/>
  <c r="I9" i="5" s="1"/>
  <c r="G40" i="5"/>
  <c r="I40" i="5" s="1"/>
  <c r="G11" i="5"/>
  <c r="I11" i="5" s="1"/>
  <c r="G13" i="5"/>
  <c r="I13" i="5" s="1"/>
  <c r="G35" i="5"/>
  <c r="I35" i="5" s="1"/>
  <c r="G25" i="5"/>
  <c r="I25" i="5" s="1"/>
  <c r="E8" i="5"/>
  <c r="E39" i="5"/>
  <c r="E20" i="5"/>
  <c r="E37" i="5"/>
  <c r="E27" i="5"/>
  <c r="E23" i="5"/>
  <c r="E18" i="5"/>
  <c r="E21" i="5"/>
  <c r="E26" i="5"/>
  <c r="E29" i="5"/>
  <c r="E16" i="5"/>
  <c r="E31" i="5"/>
  <c r="E19" i="5"/>
  <c r="E24" i="5"/>
  <c r="E14" i="5"/>
  <c r="E33" i="5"/>
  <c r="E34" i="5"/>
  <c r="E32" i="5"/>
  <c r="E17" i="5"/>
  <c r="E15" i="5"/>
  <c r="E22" i="5"/>
  <c r="E12" i="5"/>
  <c r="E28" i="5"/>
  <c r="E38" i="5"/>
  <c r="E30" i="5"/>
  <c r="E10" i="5"/>
  <c r="E36" i="5"/>
  <c r="E9" i="5"/>
  <c r="E40" i="5"/>
  <c r="E11" i="5"/>
  <c r="E13" i="5"/>
  <c r="E35" i="5"/>
  <c r="E25" i="5"/>
  <c r="D8" i="5"/>
  <c r="F8" i="5" s="1"/>
  <c r="D39" i="5"/>
  <c r="F39" i="5" s="1"/>
  <c r="D20" i="5"/>
  <c r="F20" i="5" s="1"/>
  <c r="D37" i="5"/>
  <c r="F37" i="5" s="1"/>
  <c r="D27" i="5"/>
  <c r="F27" i="5" s="1"/>
  <c r="D23" i="5"/>
  <c r="F23" i="5" s="1"/>
  <c r="D18" i="5"/>
  <c r="F18" i="5" s="1"/>
  <c r="D21" i="5"/>
  <c r="F21" i="5" s="1"/>
  <c r="D26" i="5"/>
  <c r="F26" i="5" s="1"/>
  <c r="D29" i="5"/>
  <c r="F29" i="5" s="1"/>
  <c r="D16" i="5"/>
  <c r="F16" i="5" s="1"/>
  <c r="D31" i="5"/>
  <c r="F31" i="5" s="1"/>
  <c r="D19" i="5"/>
  <c r="F19" i="5" s="1"/>
  <c r="D24" i="5"/>
  <c r="F24" i="5" s="1"/>
  <c r="D14" i="5"/>
  <c r="F14" i="5" s="1"/>
  <c r="D33" i="5"/>
  <c r="F33" i="5" s="1"/>
  <c r="D34" i="5"/>
  <c r="F34" i="5" s="1"/>
  <c r="D32" i="5"/>
  <c r="F32" i="5" s="1"/>
  <c r="D17" i="5"/>
  <c r="F17" i="5" s="1"/>
  <c r="D15" i="5"/>
  <c r="F15" i="5" s="1"/>
  <c r="D22" i="5"/>
  <c r="F22" i="5" s="1"/>
  <c r="D12" i="5"/>
  <c r="F12" i="5" s="1"/>
  <c r="D28" i="5"/>
  <c r="F28" i="5" s="1"/>
  <c r="D38" i="5"/>
  <c r="F38" i="5" s="1"/>
  <c r="D30" i="5"/>
  <c r="F30" i="5" s="1"/>
  <c r="D10" i="5"/>
  <c r="F10" i="5" s="1"/>
  <c r="D36" i="5"/>
  <c r="F36" i="5" s="1"/>
  <c r="D9" i="5"/>
  <c r="F9" i="5" s="1"/>
  <c r="D40" i="5"/>
  <c r="F40" i="5" s="1"/>
  <c r="D11" i="5"/>
  <c r="F11" i="5" s="1"/>
  <c r="D13" i="5"/>
  <c r="F13" i="5" s="1"/>
  <c r="D35" i="5"/>
  <c r="F35" i="5" s="1"/>
  <c r="D25" i="5"/>
  <c r="F25" i="5" s="1"/>
  <c r="CH8" i="4"/>
  <c r="CH39" i="4"/>
  <c r="CH20" i="4"/>
  <c r="CH37" i="4"/>
  <c r="CH27" i="4"/>
  <c r="CH23" i="4"/>
  <c r="CH18" i="4"/>
  <c r="CH21" i="4"/>
  <c r="CH26" i="4"/>
  <c r="CH29" i="4"/>
  <c r="CH16" i="4"/>
  <c r="CH31" i="4"/>
  <c r="CH19" i="4"/>
  <c r="CH24" i="4"/>
  <c r="CH14" i="4"/>
  <c r="CH33" i="4"/>
  <c r="CH34" i="4"/>
  <c r="CH32" i="4"/>
  <c r="CH17" i="4"/>
  <c r="CH15" i="4"/>
  <c r="CH22" i="4"/>
  <c r="CH12" i="4"/>
  <c r="CH28" i="4"/>
  <c r="CH38" i="4"/>
  <c r="CH30" i="4"/>
  <c r="CH10" i="4"/>
  <c r="CH36" i="4"/>
  <c r="CH9" i="4"/>
  <c r="CH40" i="4"/>
  <c r="CH11" i="4"/>
  <c r="CH13" i="4"/>
  <c r="CH35" i="4"/>
  <c r="CH25" i="4"/>
  <c r="CH42" i="4"/>
  <c r="CH46" i="4"/>
  <c r="CH45" i="4"/>
  <c r="CH47" i="4"/>
  <c r="CH44" i="4"/>
  <c r="CH43" i="4"/>
  <c r="CH41" i="4"/>
  <c r="CG8" i="4"/>
  <c r="CG39" i="4"/>
  <c r="CG20" i="4"/>
  <c r="CG37" i="4"/>
  <c r="CG27" i="4"/>
  <c r="CG23" i="4"/>
  <c r="CG18" i="4"/>
  <c r="CG21" i="4"/>
  <c r="CG26" i="4"/>
  <c r="CG29" i="4"/>
  <c r="CG16" i="4"/>
  <c r="CG31" i="4"/>
  <c r="CG19" i="4"/>
  <c r="CG24" i="4"/>
  <c r="CG14" i="4"/>
  <c r="CG33" i="4"/>
  <c r="CG34" i="4"/>
  <c r="CG32" i="4"/>
  <c r="CG17" i="4"/>
  <c r="CG15" i="4"/>
  <c r="CG22" i="4"/>
  <c r="CG12" i="4"/>
  <c r="CG28" i="4"/>
  <c r="CG38" i="4"/>
  <c r="CG30" i="4"/>
  <c r="CG10" i="4"/>
  <c r="CG36" i="4"/>
  <c r="CG9" i="4"/>
  <c r="CG40" i="4"/>
  <c r="CG11" i="4"/>
  <c r="CG13" i="4"/>
  <c r="CG35" i="4"/>
  <c r="CG25" i="4"/>
  <c r="CG42" i="4"/>
  <c r="CG46" i="4"/>
  <c r="CG45" i="4"/>
  <c r="CG47" i="4"/>
  <c r="CG44" i="4"/>
  <c r="CG43" i="4"/>
  <c r="CG41" i="4"/>
  <c r="CF8" i="4"/>
  <c r="CF39" i="4"/>
  <c r="CF20" i="4"/>
  <c r="CF37" i="4"/>
  <c r="CF27" i="4"/>
  <c r="CF23" i="4"/>
  <c r="CF18" i="4"/>
  <c r="CF21" i="4"/>
  <c r="CF26" i="4"/>
  <c r="CF29" i="4"/>
  <c r="CF16" i="4"/>
  <c r="CF31" i="4"/>
  <c r="CF19" i="4"/>
  <c r="CF24" i="4"/>
  <c r="CF14" i="4"/>
  <c r="CF33" i="4"/>
  <c r="CF34" i="4"/>
  <c r="CF32" i="4"/>
  <c r="CF17" i="4"/>
  <c r="CF15" i="4"/>
  <c r="CF22" i="4"/>
  <c r="CF12" i="4"/>
  <c r="CF28" i="4"/>
  <c r="CF38" i="4"/>
  <c r="CF30" i="4"/>
  <c r="CF10" i="4"/>
  <c r="CF36" i="4"/>
  <c r="CF9" i="4"/>
  <c r="CF40" i="4"/>
  <c r="CF11" i="4"/>
  <c r="CF13" i="4"/>
  <c r="CF35" i="4"/>
  <c r="CF25" i="4"/>
  <c r="CF42" i="4"/>
  <c r="CF46" i="4"/>
  <c r="CF45" i="4"/>
  <c r="CF47" i="4"/>
  <c r="CF44" i="4"/>
  <c r="CF43" i="4"/>
  <c r="CF41" i="4"/>
  <c r="CE8" i="4"/>
  <c r="CE39" i="4"/>
  <c r="CE20" i="4"/>
  <c r="CE37" i="4"/>
  <c r="CE27" i="4"/>
  <c r="CE23" i="4"/>
  <c r="CE18" i="4"/>
  <c r="CE21" i="4"/>
  <c r="CE26" i="4"/>
  <c r="CE29" i="4"/>
  <c r="CE16" i="4"/>
  <c r="CE31" i="4"/>
  <c r="CE19" i="4"/>
  <c r="CE24" i="4"/>
  <c r="CE14" i="4"/>
  <c r="CE33" i="4"/>
  <c r="CE34" i="4"/>
  <c r="CE32" i="4"/>
  <c r="CE17" i="4"/>
  <c r="CE15" i="4"/>
  <c r="CE22" i="4"/>
  <c r="CE12" i="4"/>
  <c r="CE28" i="4"/>
  <c r="CE38" i="4"/>
  <c r="CE30" i="4"/>
  <c r="CE10" i="4"/>
  <c r="CE36" i="4"/>
  <c r="CE9" i="4"/>
  <c r="CE40" i="4"/>
  <c r="CE11" i="4"/>
  <c r="CE13" i="4"/>
  <c r="CE35" i="4"/>
  <c r="CE25" i="4"/>
  <c r="CE42" i="4"/>
  <c r="CE46" i="4"/>
  <c r="CE45" i="4"/>
  <c r="CE47" i="4"/>
  <c r="CE44" i="4"/>
  <c r="CE43" i="4"/>
  <c r="CE41" i="4"/>
  <c r="CD8" i="4"/>
  <c r="CD39" i="4"/>
  <c r="CD20" i="4"/>
  <c r="CD37" i="4"/>
  <c r="CD27" i="4"/>
  <c r="CD23" i="4"/>
  <c r="CD18" i="4"/>
  <c r="CD21" i="4"/>
  <c r="CD26" i="4"/>
  <c r="CD29" i="4"/>
  <c r="CD16" i="4"/>
  <c r="CD31" i="4"/>
  <c r="CD19" i="4"/>
  <c r="CD24" i="4"/>
  <c r="CD14" i="4"/>
  <c r="CD33" i="4"/>
  <c r="CD34" i="4"/>
  <c r="CD32" i="4"/>
  <c r="CD17" i="4"/>
  <c r="CD15" i="4"/>
  <c r="CD22" i="4"/>
  <c r="CD12" i="4"/>
  <c r="CD28" i="4"/>
  <c r="CD38" i="4"/>
  <c r="CD30" i="4"/>
  <c r="CD10" i="4"/>
  <c r="CD36" i="4"/>
  <c r="CD9" i="4"/>
  <c r="CD40" i="4"/>
  <c r="CD11" i="4"/>
  <c r="CD13" i="4"/>
  <c r="CD35" i="4"/>
  <c r="CD25" i="4"/>
  <c r="CD42" i="4"/>
  <c r="CD46" i="4"/>
  <c r="CD45" i="4"/>
  <c r="CD47" i="4"/>
  <c r="CD44" i="4"/>
  <c r="CD43" i="4"/>
  <c r="CD41" i="4"/>
  <c r="CC8" i="4"/>
  <c r="CC39" i="4"/>
  <c r="CC20" i="4"/>
  <c r="CC37" i="4"/>
  <c r="CC27" i="4"/>
  <c r="CC23" i="4"/>
  <c r="CC18" i="4"/>
  <c r="CC21" i="4"/>
  <c r="CC26" i="4"/>
  <c r="CC29" i="4"/>
  <c r="CC16" i="4"/>
  <c r="CC31" i="4"/>
  <c r="CC19" i="4"/>
  <c r="CC24" i="4"/>
  <c r="CC14" i="4"/>
  <c r="CC33" i="4"/>
  <c r="CC34" i="4"/>
  <c r="CC32" i="4"/>
  <c r="CC17" i="4"/>
  <c r="CC15" i="4"/>
  <c r="CC22" i="4"/>
  <c r="CC12" i="4"/>
  <c r="CC28" i="4"/>
  <c r="CC38" i="4"/>
  <c r="CC30" i="4"/>
  <c r="CC10" i="4"/>
  <c r="CC36" i="4"/>
  <c r="CC9" i="4"/>
  <c r="CC40" i="4"/>
  <c r="CC11" i="4"/>
  <c r="CC13" i="4"/>
  <c r="CC35" i="4"/>
  <c r="CC25" i="4"/>
  <c r="CC42" i="4"/>
  <c r="CC46" i="4"/>
  <c r="CC45" i="4"/>
  <c r="CC47" i="4"/>
  <c r="CC44" i="4"/>
  <c r="CC43" i="4"/>
  <c r="CC41" i="4"/>
  <c r="CB8" i="4"/>
  <c r="CB39" i="4"/>
  <c r="CB20" i="4"/>
  <c r="CB37" i="4"/>
  <c r="CB27" i="4"/>
  <c r="CB23" i="4"/>
  <c r="CB18" i="4"/>
  <c r="CB21" i="4"/>
  <c r="CB26" i="4"/>
  <c r="CB29" i="4"/>
  <c r="CB16" i="4"/>
  <c r="CB31" i="4"/>
  <c r="CB19" i="4"/>
  <c r="CB24" i="4"/>
  <c r="CB14" i="4"/>
  <c r="CB33" i="4"/>
  <c r="CB34" i="4"/>
  <c r="CB32" i="4"/>
  <c r="CB17" i="4"/>
  <c r="CB15" i="4"/>
  <c r="CB22" i="4"/>
  <c r="CB12" i="4"/>
  <c r="CB28" i="4"/>
  <c r="CB38" i="4"/>
  <c r="CB30" i="4"/>
  <c r="CB10" i="4"/>
  <c r="CB36" i="4"/>
  <c r="CB9" i="4"/>
  <c r="CB40" i="4"/>
  <c r="CB11" i="4"/>
  <c r="CB13" i="4"/>
  <c r="CB35" i="4"/>
  <c r="CB25" i="4"/>
  <c r="CB42" i="4"/>
  <c r="CB46" i="4"/>
  <c r="CB45" i="4"/>
  <c r="CB47" i="4"/>
  <c r="CB44" i="4"/>
  <c r="CB43" i="4"/>
  <c r="CB41" i="4"/>
  <c r="BZ8" i="4"/>
  <c r="BZ39" i="4"/>
  <c r="BZ20" i="4"/>
  <c r="BZ37" i="4"/>
  <c r="BZ27" i="4"/>
  <c r="BZ23" i="4"/>
  <c r="BZ18" i="4"/>
  <c r="BZ21" i="4"/>
  <c r="BZ26" i="4"/>
  <c r="BZ29" i="4"/>
  <c r="BZ16" i="4"/>
  <c r="BZ31" i="4"/>
  <c r="BZ19" i="4"/>
  <c r="BZ24" i="4"/>
  <c r="BZ14" i="4"/>
  <c r="BZ33" i="4"/>
  <c r="BZ34" i="4"/>
  <c r="BZ32" i="4"/>
  <c r="BZ17" i="4"/>
  <c r="BZ15" i="4"/>
  <c r="BZ22" i="4"/>
  <c r="BZ12" i="4"/>
  <c r="BZ28" i="4"/>
  <c r="BZ38" i="4"/>
  <c r="BZ30" i="4"/>
  <c r="BZ10" i="4"/>
  <c r="BZ36" i="4"/>
  <c r="BZ9" i="4"/>
  <c r="BZ40" i="4"/>
  <c r="BZ11" i="4"/>
  <c r="BZ13" i="4"/>
  <c r="BZ35" i="4"/>
  <c r="BZ25" i="4"/>
  <c r="BZ42" i="4"/>
  <c r="BZ46" i="4"/>
  <c r="BZ45" i="4"/>
  <c r="BZ47" i="4"/>
  <c r="BZ44" i="4"/>
  <c r="BZ43" i="4"/>
  <c r="BZ41" i="4"/>
  <c r="BY8" i="4"/>
  <c r="BY39" i="4"/>
  <c r="BY20" i="4"/>
  <c r="BY37" i="4"/>
  <c r="BY27" i="4"/>
  <c r="BY23" i="4"/>
  <c r="BY18" i="4"/>
  <c r="BY21" i="4"/>
  <c r="BY26" i="4"/>
  <c r="BY29" i="4"/>
  <c r="BY16" i="4"/>
  <c r="BY31" i="4"/>
  <c r="BY19" i="4"/>
  <c r="BY24" i="4"/>
  <c r="BY14" i="4"/>
  <c r="BY33" i="4"/>
  <c r="BY34" i="4"/>
  <c r="BY32" i="4"/>
  <c r="BY17" i="4"/>
  <c r="BY15" i="4"/>
  <c r="BY22" i="4"/>
  <c r="BY12" i="4"/>
  <c r="BY28" i="4"/>
  <c r="BY38" i="4"/>
  <c r="BY30" i="4"/>
  <c r="BY10" i="4"/>
  <c r="BY36" i="4"/>
  <c r="BY9" i="4"/>
  <c r="BY40" i="4"/>
  <c r="BY11" i="4"/>
  <c r="BY13" i="4"/>
  <c r="BY35" i="4"/>
  <c r="BY25" i="4"/>
  <c r="BY42" i="4"/>
  <c r="BY46" i="4"/>
  <c r="BY45" i="4"/>
  <c r="BY47" i="4"/>
  <c r="BY44" i="4"/>
  <c r="BY43" i="4"/>
  <c r="BY41" i="4"/>
  <c r="BX8" i="4"/>
  <c r="BX39" i="4"/>
  <c r="BX20" i="4"/>
  <c r="BX37" i="4"/>
  <c r="BX27" i="4"/>
  <c r="BX23" i="4"/>
  <c r="BX18" i="4"/>
  <c r="BX21" i="4"/>
  <c r="BX26" i="4"/>
  <c r="BX29" i="4"/>
  <c r="BX16" i="4"/>
  <c r="BX31" i="4"/>
  <c r="BX19" i="4"/>
  <c r="BX24" i="4"/>
  <c r="BX14" i="4"/>
  <c r="BX33" i="4"/>
  <c r="BX34" i="4"/>
  <c r="BX32" i="4"/>
  <c r="BX17" i="4"/>
  <c r="BX15" i="4"/>
  <c r="BX22" i="4"/>
  <c r="BX12" i="4"/>
  <c r="BX28" i="4"/>
  <c r="BX38" i="4"/>
  <c r="BX30" i="4"/>
  <c r="BX10" i="4"/>
  <c r="BX36" i="4"/>
  <c r="BX9" i="4"/>
  <c r="BX40" i="4"/>
  <c r="BX11" i="4"/>
  <c r="BX13" i="4"/>
  <c r="BX35" i="4"/>
  <c r="BX25" i="4"/>
  <c r="BX42" i="4"/>
  <c r="BX46" i="4"/>
  <c r="BX45" i="4"/>
  <c r="BX47" i="4"/>
  <c r="BX44" i="4"/>
  <c r="BX43" i="4"/>
  <c r="BX41" i="4"/>
  <c r="BW8" i="4"/>
  <c r="BW39" i="4"/>
  <c r="BW20" i="4"/>
  <c r="BW37" i="4"/>
  <c r="BW27" i="4"/>
  <c r="BW23" i="4"/>
  <c r="BW18" i="4"/>
  <c r="BW21" i="4"/>
  <c r="BW26" i="4"/>
  <c r="BW29" i="4"/>
  <c r="BW16" i="4"/>
  <c r="BW31" i="4"/>
  <c r="BW19" i="4"/>
  <c r="BW24" i="4"/>
  <c r="BW14" i="4"/>
  <c r="BW33" i="4"/>
  <c r="BW34" i="4"/>
  <c r="BW32" i="4"/>
  <c r="BW17" i="4"/>
  <c r="BW15" i="4"/>
  <c r="BW22" i="4"/>
  <c r="BW12" i="4"/>
  <c r="BW28" i="4"/>
  <c r="BW38" i="4"/>
  <c r="BW30" i="4"/>
  <c r="BW10" i="4"/>
  <c r="BW36" i="4"/>
  <c r="BW9" i="4"/>
  <c r="BW40" i="4"/>
  <c r="BW11" i="4"/>
  <c r="BW13" i="4"/>
  <c r="BW35" i="4"/>
  <c r="BW25" i="4"/>
  <c r="BW42" i="4"/>
  <c r="BW46" i="4"/>
  <c r="BW45" i="4"/>
  <c r="BW47" i="4"/>
  <c r="BW44" i="4"/>
  <c r="BW43" i="4"/>
  <c r="BW41" i="4"/>
  <c r="BU8" i="4"/>
  <c r="BU39" i="4"/>
  <c r="BU20" i="4"/>
  <c r="BU37" i="4"/>
  <c r="BU27" i="4"/>
  <c r="BU23" i="4"/>
  <c r="BU18" i="4"/>
  <c r="BU21" i="4"/>
  <c r="BU26" i="4"/>
  <c r="BU29" i="4"/>
  <c r="BU16" i="4"/>
  <c r="BU31" i="4"/>
  <c r="BU19" i="4"/>
  <c r="BU24" i="4"/>
  <c r="BU14" i="4"/>
  <c r="BU33" i="4"/>
  <c r="BU34" i="4"/>
  <c r="BU32" i="4"/>
  <c r="BU17" i="4"/>
  <c r="BU15" i="4"/>
  <c r="BU22" i="4"/>
  <c r="BU12" i="4"/>
  <c r="BU28" i="4"/>
  <c r="BU38" i="4"/>
  <c r="BU30" i="4"/>
  <c r="BU10" i="4"/>
  <c r="BU36" i="4"/>
  <c r="BU9" i="4"/>
  <c r="BU40" i="4"/>
  <c r="BU11" i="4"/>
  <c r="BU13" i="4"/>
  <c r="BU35" i="4"/>
  <c r="BU25" i="4"/>
  <c r="BU42" i="4"/>
  <c r="BU46" i="4"/>
  <c r="BU45" i="4"/>
  <c r="BU47" i="4"/>
  <c r="BU44" i="4"/>
  <c r="BU43" i="4"/>
  <c r="BU41" i="4"/>
  <c r="BT8" i="4"/>
  <c r="BT39" i="4"/>
  <c r="BT20" i="4"/>
  <c r="BT37" i="4"/>
  <c r="BT27" i="4"/>
  <c r="BT23" i="4"/>
  <c r="BT18" i="4"/>
  <c r="BT21" i="4"/>
  <c r="BT26" i="4"/>
  <c r="BT29" i="4"/>
  <c r="BT16" i="4"/>
  <c r="BT31" i="4"/>
  <c r="BT19" i="4"/>
  <c r="BT24" i="4"/>
  <c r="BT14" i="4"/>
  <c r="BT33" i="4"/>
  <c r="BT34" i="4"/>
  <c r="BT32" i="4"/>
  <c r="BT17" i="4"/>
  <c r="BT15" i="4"/>
  <c r="BT22" i="4"/>
  <c r="BT12" i="4"/>
  <c r="BT28" i="4"/>
  <c r="BT38" i="4"/>
  <c r="BT30" i="4"/>
  <c r="BT10" i="4"/>
  <c r="BT36" i="4"/>
  <c r="BT9" i="4"/>
  <c r="BT40" i="4"/>
  <c r="BT11" i="4"/>
  <c r="BT13" i="4"/>
  <c r="BT35" i="4"/>
  <c r="BT25" i="4"/>
  <c r="BT42" i="4"/>
  <c r="BT46" i="4"/>
  <c r="BT45" i="4"/>
  <c r="BT47" i="4"/>
  <c r="BT44" i="4"/>
  <c r="BT43" i="4"/>
  <c r="BT41" i="4"/>
  <c r="BS8" i="4"/>
  <c r="BS39" i="4"/>
  <c r="BS20" i="4"/>
  <c r="BS37" i="4"/>
  <c r="BS27" i="4"/>
  <c r="BS23" i="4"/>
  <c r="BS18" i="4"/>
  <c r="BS21" i="4"/>
  <c r="BS26" i="4"/>
  <c r="BS29" i="4"/>
  <c r="BS16" i="4"/>
  <c r="BS31" i="4"/>
  <c r="BS19" i="4"/>
  <c r="BS24" i="4"/>
  <c r="BS14" i="4"/>
  <c r="BS33" i="4"/>
  <c r="BS34" i="4"/>
  <c r="BS32" i="4"/>
  <c r="BS17" i="4"/>
  <c r="BS15" i="4"/>
  <c r="BS22" i="4"/>
  <c r="BS12" i="4"/>
  <c r="BS28" i="4"/>
  <c r="BS38" i="4"/>
  <c r="BS30" i="4"/>
  <c r="BS10" i="4"/>
  <c r="BS36" i="4"/>
  <c r="BS9" i="4"/>
  <c r="BS40" i="4"/>
  <c r="BS11" i="4"/>
  <c r="BS13" i="4"/>
  <c r="BS35" i="4"/>
  <c r="BS25" i="4"/>
  <c r="BS42" i="4"/>
  <c r="BS46" i="4"/>
  <c r="BS45" i="4"/>
  <c r="BS47" i="4"/>
  <c r="BS44" i="4"/>
  <c r="BS43" i="4"/>
  <c r="BS41" i="4"/>
  <c r="BR8" i="4"/>
  <c r="BR39" i="4"/>
  <c r="BR20" i="4"/>
  <c r="BR37" i="4"/>
  <c r="BR27" i="4"/>
  <c r="BR23" i="4"/>
  <c r="BR18" i="4"/>
  <c r="BR21" i="4"/>
  <c r="BR26" i="4"/>
  <c r="BR29" i="4"/>
  <c r="BR16" i="4"/>
  <c r="BR31" i="4"/>
  <c r="BR19" i="4"/>
  <c r="BR24" i="4"/>
  <c r="BR14" i="4"/>
  <c r="BR33" i="4"/>
  <c r="BR34" i="4"/>
  <c r="BR32" i="4"/>
  <c r="BR17" i="4"/>
  <c r="BR15" i="4"/>
  <c r="BR22" i="4"/>
  <c r="BR12" i="4"/>
  <c r="BR28" i="4"/>
  <c r="BR38" i="4"/>
  <c r="BR30" i="4"/>
  <c r="BR10" i="4"/>
  <c r="BR36" i="4"/>
  <c r="BR9" i="4"/>
  <c r="BR40" i="4"/>
  <c r="BR11" i="4"/>
  <c r="BR13" i="4"/>
  <c r="BR35" i="4"/>
  <c r="BR25" i="4"/>
  <c r="BR42" i="4"/>
  <c r="BR46" i="4"/>
  <c r="BR45" i="4"/>
  <c r="BR47" i="4"/>
  <c r="BR44" i="4"/>
  <c r="BR43" i="4"/>
  <c r="BR41" i="4"/>
  <c r="BO8" i="4"/>
  <c r="BO39" i="4"/>
  <c r="BO20" i="4"/>
  <c r="BO37" i="4"/>
  <c r="BO27" i="4"/>
  <c r="BO23" i="4"/>
  <c r="BO18" i="4"/>
  <c r="BO21" i="4"/>
  <c r="BO26" i="4"/>
  <c r="BO29" i="4"/>
  <c r="BO16" i="4"/>
  <c r="BO31" i="4"/>
  <c r="BO19" i="4"/>
  <c r="BO24" i="4"/>
  <c r="BO14" i="4"/>
  <c r="BO33" i="4"/>
  <c r="BO34" i="4"/>
  <c r="BO32" i="4"/>
  <c r="BO17" i="4"/>
  <c r="BO15" i="4"/>
  <c r="BO22" i="4"/>
  <c r="BO12" i="4"/>
  <c r="BO28" i="4"/>
  <c r="BO38" i="4"/>
  <c r="BO30" i="4"/>
  <c r="BO10" i="4"/>
  <c r="BO36" i="4"/>
  <c r="BO9" i="4"/>
  <c r="BO40" i="4"/>
  <c r="BO11" i="4"/>
  <c r="BO13" i="4"/>
  <c r="BO35" i="4"/>
  <c r="BO25" i="4"/>
  <c r="BO42" i="4"/>
  <c r="BO46" i="4"/>
  <c r="BO45" i="4"/>
  <c r="BO47" i="4"/>
  <c r="BO44" i="4"/>
  <c r="BO43" i="4"/>
  <c r="BO41" i="4"/>
  <c r="BN8" i="4"/>
  <c r="BN39" i="4"/>
  <c r="BN20" i="4"/>
  <c r="BN37" i="4"/>
  <c r="BN27" i="4"/>
  <c r="BN23" i="4"/>
  <c r="BN18" i="4"/>
  <c r="BN21" i="4"/>
  <c r="BN26" i="4"/>
  <c r="BN29" i="4"/>
  <c r="BN16" i="4"/>
  <c r="BN31" i="4"/>
  <c r="BN19" i="4"/>
  <c r="BN24" i="4"/>
  <c r="BN14" i="4"/>
  <c r="BN33" i="4"/>
  <c r="BN34" i="4"/>
  <c r="BN32" i="4"/>
  <c r="BN17" i="4"/>
  <c r="BN15" i="4"/>
  <c r="BN22" i="4"/>
  <c r="BN12" i="4"/>
  <c r="BN28" i="4"/>
  <c r="BN38" i="4"/>
  <c r="BN30" i="4"/>
  <c r="BN10" i="4"/>
  <c r="BN36" i="4"/>
  <c r="BN9" i="4"/>
  <c r="BN40" i="4"/>
  <c r="BN11" i="4"/>
  <c r="BN13" i="4"/>
  <c r="BN35" i="4"/>
  <c r="BN25" i="4"/>
  <c r="BN42" i="4"/>
  <c r="BN46" i="4"/>
  <c r="BN45" i="4"/>
  <c r="BN47" i="4"/>
  <c r="BN44" i="4"/>
  <c r="BN43" i="4"/>
  <c r="BN41" i="4"/>
  <c r="BM8" i="4"/>
  <c r="BM39" i="4"/>
  <c r="BM20" i="4"/>
  <c r="BM37" i="4"/>
  <c r="BM27" i="4"/>
  <c r="BM23" i="4"/>
  <c r="BM18" i="4"/>
  <c r="BM21" i="4"/>
  <c r="BM26" i="4"/>
  <c r="BM29" i="4"/>
  <c r="BM16" i="4"/>
  <c r="BM31" i="4"/>
  <c r="BM19" i="4"/>
  <c r="BM24" i="4"/>
  <c r="BM14" i="4"/>
  <c r="BM33" i="4"/>
  <c r="BM34" i="4"/>
  <c r="BM32" i="4"/>
  <c r="BM17" i="4"/>
  <c r="BM15" i="4"/>
  <c r="BM22" i="4"/>
  <c r="BM12" i="4"/>
  <c r="BM28" i="4"/>
  <c r="BM38" i="4"/>
  <c r="BM30" i="4"/>
  <c r="BM10" i="4"/>
  <c r="BM36" i="4"/>
  <c r="BM9" i="4"/>
  <c r="BM40" i="4"/>
  <c r="BM11" i="4"/>
  <c r="BM13" i="4"/>
  <c r="BM35" i="4"/>
  <c r="BM25" i="4"/>
  <c r="BM42" i="4"/>
  <c r="BM46" i="4"/>
  <c r="BM45" i="4"/>
  <c r="BM47" i="4"/>
  <c r="BM44" i="4"/>
  <c r="BM43" i="4"/>
  <c r="BM41" i="4"/>
  <c r="BL8" i="4"/>
  <c r="BL39" i="4"/>
  <c r="BL20" i="4"/>
  <c r="BL37" i="4"/>
  <c r="BL27" i="4"/>
  <c r="BL23" i="4"/>
  <c r="BL18" i="4"/>
  <c r="BL21" i="4"/>
  <c r="BL26" i="4"/>
  <c r="BL29" i="4"/>
  <c r="BL16" i="4"/>
  <c r="BL31" i="4"/>
  <c r="BL19" i="4"/>
  <c r="BL24" i="4"/>
  <c r="BL14" i="4"/>
  <c r="BL33" i="4"/>
  <c r="BL34" i="4"/>
  <c r="BL32" i="4"/>
  <c r="BL17" i="4"/>
  <c r="BL15" i="4"/>
  <c r="BL22" i="4"/>
  <c r="BL12" i="4"/>
  <c r="BL28" i="4"/>
  <c r="BL38" i="4"/>
  <c r="BL30" i="4"/>
  <c r="BL10" i="4"/>
  <c r="BL36" i="4"/>
  <c r="BL9" i="4"/>
  <c r="BL40" i="4"/>
  <c r="BL11" i="4"/>
  <c r="BL13" i="4"/>
  <c r="BL35" i="4"/>
  <c r="BL25" i="4"/>
  <c r="BL42" i="4"/>
  <c r="BL46" i="4"/>
  <c r="BL45" i="4"/>
  <c r="BL47" i="4"/>
  <c r="BL44" i="4"/>
  <c r="BL43" i="4"/>
  <c r="BL41" i="4"/>
  <c r="BK8" i="4"/>
  <c r="BK39" i="4"/>
  <c r="BK20" i="4"/>
  <c r="BK37" i="4"/>
  <c r="BK27" i="4"/>
  <c r="BK23" i="4"/>
  <c r="BK18" i="4"/>
  <c r="BK21" i="4"/>
  <c r="BK26" i="4"/>
  <c r="BK29" i="4"/>
  <c r="BK16" i="4"/>
  <c r="BK31" i="4"/>
  <c r="BK19" i="4"/>
  <c r="BK24" i="4"/>
  <c r="BK14" i="4"/>
  <c r="BK33" i="4"/>
  <c r="BK34" i="4"/>
  <c r="BK32" i="4"/>
  <c r="BK17" i="4"/>
  <c r="BK15" i="4"/>
  <c r="BK22" i="4"/>
  <c r="BK12" i="4"/>
  <c r="BK28" i="4"/>
  <c r="BK38" i="4"/>
  <c r="BK30" i="4"/>
  <c r="BK10" i="4"/>
  <c r="BK36" i="4"/>
  <c r="BK9" i="4"/>
  <c r="BK40" i="4"/>
  <c r="BK11" i="4"/>
  <c r="BK13" i="4"/>
  <c r="BK35" i="4"/>
  <c r="BK25" i="4"/>
  <c r="BK42" i="4"/>
  <c r="BK46" i="4"/>
  <c r="BK45" i="4"/>
  <c r="BK47" i="4"/>
  <c r="BK44" i="4"/>
  <c r="BK43" i="4"/>
  <c r="BK41" i="4"/>
  <c r="BJ8" i="4"/>
  <c r="BJ39" i="4"/>
  <c r="BJ20" i="4"/>
  <c r="BJ37" i="4"/>
  <c r="BJ27" i="4"/>
  <c r="BJ23" i="4"/>
  <c r="BJ18" i="4"/>
  <c r="BJ21" i="4"/>
  <c r="BJ26" i="4"/>
  <c r="BJ29" i="4"/>
  <c r="BJ16" i="4"/>
  <c r="BJ31" i="4"/>
  <c r="BJ19" i="4"/>
  <c r="BJ24" i="4"/>
  <c r="BJ14" i="4"/>
  <c r="BJ33" i="4"/>
  <c r="BJ34" i="4"/>
  <c r="BJ32" i="4"/>
  <c r="BJ17" i="4"/>
  <c r="BJ15" i="4"/>
  <c r="BJ22" i="4"/>
  <c r="BJ12" i="4"/>
  <c r="BJ28" i="4"/>
  <c r="BJ38" i="4"/>
  <c r="BJ30" i="4"/>
  <c r="BJ10" i="4"/>
  <c r="BJ36" i="4"/>
  <c r="BJ9" i="4"/>
  <c r="BJ40" i="4"/>
  <c r="BJ11" i="4"/>
  <c r="BJ13" i="4"/>
  <c r="BJ35" i="4"/>
  <c r="BJ25" i="4"/>
  <c r="BJ42" i="4"/>
  <c r="BJ46" i="4"/>
  <c r="BJ45" i="4"/>
  <c r="BJ47" i="4"/>
  <c r="BJ44" i="4"/>
  <c r="BJ43" i="4"/>
  <c r="BJ41" i="4"/>
  <c r="AY8" i="4"/>
  <c r="AY39" i="4"/>
  <c r="AY20" i="4"/>
  <c r="AY37" i="4"/>
  <c r="AY27" i="4"/>
  <c r="AY23" i="4"/>
  <c r="AY18" i="4"/>
  <c r="AY21" i="4"/>
  <c r="AY26" i="4"/>
  <c r="AY29" i="4"/>
  <c r="AY16" i="4"/>
  <c r="AY31" i="4"/>
  <c r="AY19" i="4"/>
  <c r="AY24" i="4"/>
  <c r="AY14" i="4"/>
  <c r="AY33" i="4"/>
  <c r="AY34" i="4"/>
  <c r="AY32" i="4"/>
  <c r="AY17" i="4"/>
  <c r="AY15" i="4"/>
  <c r="AY22" i="4"/>
  <c r="AY12" i="4"/>
  <c r="AY28" i="4"/>
  <c r="AY38" i="4"/>
  <c r="AY30" i="4"/>
  <c r="AY10" i="4"/>
  <c r="AY36" i="4"/>
  <c r="AY9" i="4"/>
  <c r="AY40" i="4"/>
  <c r="AY11" i="4"/>
  <c r="AY13" i="4"/>
  <c r="AY35" i="4"/>
  <c r="AY25" i="4"/>
  <c r="AY42" i="4"/>
  <c r="AY46" i="4"/>
  <c r="AY45" i="4"/>
  <c r="AY47" i="4"/>
  <c r="AY44" i="4"/>
  <c r="AY43" i="4"/>
  <c r="AY41" i="4"/>
  <c r="AT8" i="4"/>
  <c r="AT39" i="4"/>
  <c r="AT20" i="4"/>
  <c r="AT37" i="4"/>
  <c r="AT27" i="4"/>
  <c r="AT23" i="4"/>
  <c r="AT18" i="4"/>
  <c r="AT21" i="4"/>
  <c r="AT26" i="4"/>
  <c r="AT29" i="4"/>
  <c r="AT16" i="4"/>
  <c r="AT31" i="4"/>
  <c r="AT19" i="4"/>
  <c r="AT24" i="4"/>
  <c r="AT14" i="4"/>
  <c r="AT33" i="4"/>
  <c r="AT34" i="4"/>
  <c r="AT32" i="4"/>
  <c r="AT17" i="4"/>
  <c r="AT15" i="4"/>
  <c r="AT22" i="4"/>
  <c r="AT12" i="4"/>
  <c r="AT28" i="4"/>
  <c r="AT38" i="4"/>
  <c r="AT30" i="4"/>
  <c r="AT10" i="4"/>
  <c r="AT36" i="4"/>
  <c r="AT9" i="4"/>
  <c r="AT40" i="4"/>
  <c r="AT11" i="4"/>
  <c r="AT13" i="4"/>
  <c r="AT35" i="4"/>
  <c r="AT25" i="4"/>
  <c r="AT42" i="4"/>
  <c r="AT46" i="4"/>
  <c r="AT45" i="4"/>
  <c r="AT47" i="4"/>
  <c r="AT44" i="4"/>
  <c r="AT43" i="4"/>
  <c r="AT41" i="4"/>
  <c r="AO8" i="4"/>
  <c r="AO39" i="4"/>
  <c r="AO20" i="4"/>
  <c r="AO37" i="4"/>
  <c r="AO27" i="4"/>
  <c r="AO23" i="4"/>
  <c r="AO18" i="4"/>
  <c r="AO21" i="4"/>
  <c r="AO26" i="4"/>
  <c r="AO29" i="4"/>
  <c r="AO16" i="4"/>
  <c r="AO31" i="4"/>
  <c r="AO19" i="4"/>
  <c r="AO24" i="4"/>
  <c r="AO14" i="4"/>
  <c r="AO33" i="4"/>
  <c r="AO34" i="4"/>
  <c r="AO32" i="4"/>
  <c r="AO17" i="4"/>
  <c r="AO15" i="4"/>
  <c r="AO22" i="4"/>
  <c r="AO12" i="4"/>
  <c r="AO28" i="4"/>
  <c r="AO38" i="4"/>
  <c r="AO30" i="4"/>
  <c r="AO10" i="4"/>
  <c r="AO36" i="4"/>
  <c r="AO9" i="4"/>
  <c r="AO40" i="4"/>
  <c r="AO11" i="4"/>
  <c r="AO13" i="4"/>
  <c r="AO35" i="4"/>
  <c r="AO25" i="4"/>
  <c r="AO42" i="4"/>
  <c r="AO46" i="4"/>
  <c r="AO45" i="4"/>
  <c r="AO47" i="4"/>
  <c r="AO44" i="4"/>
  <c r="AO43" i="4"/>
  <c r="AO41" i="4"/>
  <c r="AN8" i="4"/>
  <c r="BG8" i="4" s="1"/>
  <c r="AN39" i="4"/>
  <c r="BG39" i="4" s="1"/>
  <c r="AN20" i="4"/>
  <c r="BG20" i="4" s="1"/>
  <c r="AN37" i="4"/>
  <c r="BG37" i="4" s="1"/>
  <c r="AN27" i="4"/>
  <c r="BG27" i="4" s="1"/>
  <c r="AN23" i="4"/>
  <c r="BG23" i="4" s="1"/>
  <c r="AN18" i="4"/>
  <c r="BG18" i="4" s="1"/>
  <c r="AN21" i="4"/>
  <c r="AN26" i="4"/>
  <c r="BG26" i="4" s="1"/>
  <c r="AN29" i="4"/>
  <c r="BG29" i="4" s="1"/>
  <c r="AN16" i="4"/>
  <c r="BG16" i="4" s="1"/>
  <c r="AN31" i="4"/>
  <c r="AN19" i="4"/>
  <c r="BG19" i="4" s="1"/>
  <c r="AN24" i="4"/>
  <c r="BG24" i="4" s="1"/>
  <c r="AN14" i="4"/>
  <c r="BG14" i="4" s="1"/>
  <c r="AN33" i="4"/>
  <c r="AN34" i="4"/>
  <c r="AN32" i="4"/>
  <c r="BG32" i="4" s="1"/>
  <c r="AN17" i="4"/>
  <c r="BG17" i="4" s="1"/>
  <c r="AN15" i="4"/>
  <c r="AN22" i="4"/>
  <c r="AN12" i="4"/>
  <c r="BG12" i="4" s="1"/>
  <c r="AN28" i="4"/>
  <c r="BG28" i="4" s="1"/>
  <c r="AN38" i="4"/>
  <c r="AN30" i="4"/>
  <c r="AN10" i="4"/>
  <c r="BG10" i="4" s="1"/>
  <c r="AN36" i="4"/>
  <c r="BG36" i="4" s="1"/>
  <c r="AN9" i="4"/>
  <c r="AN40" i="4"/>
  <c r="AN11" i="4"/>
  <c r="BG11" i="4" s="1"/>
  <c r="AN13" i="4"/>
  <c r="BG13" i="4" s="1"/>
  <c r="AN35" i="4"/>
  <c r="AN25" i="4"/>
  <c r="AN42" i="4"/>
  <c r="BG42" i="4" s="1"/>
  <c r="AN46" i="4"/>
  <c r="BG46" i="4" s="1"/>
  <c r="AN45" i="4"/>
  <c r="AN47" i="4"/>
  <c r="AN44" i="4"/>
  <c r="AN43" i="4"/>
  <c r="BG43" i="4" s="1"/>
  <c r="AN41" i="4"/>
  <c r="AG8" i="4"/>
  <c r="AG39" i="4"/>
  <c r="AG20" i="4"/>
  <c r="AG37" i="4"/>
  <c r="AG27" i="4"/>
  <c r="AG23" i="4"/>
  <c r="AG18" i="4"/>
  <c r="AG21" i="4"/>
  <c r="AG26" i="4"/>
  <c r="AG29" i="4"/>
  <c r="AG16" i="4"/>
  <c r="AG31" i="4"/>
  <c r="AG19" i="4"/>
  <c r="AG24" i="4"/>
  <c r="AG14" i="4"/>
  <c r="AG33" i="4"/>
  <c r="AG34" i="4"/>
  <c r="AG32" i="4"/>
  <c r="AG17" i="4"/>
  <c r="AG15" i="4"/>
  <c r="AG22" i="4"/>
  <c r="AG12" i="4"/>
  <c r="AG28" i="4"/>
  <c r="AG38" i="4"/>
  <c r="AG30" i="4"/>
  <c r="AG10" i="4"/>
  <c r="AG36" i="4"/>
  <c r="AG9" i="4"/>
  <c r="AG40" i="4"/>
  <c r="AG11" i="4"/>
  <c r="AG13" i="4"/>
  <c r="AG35" i="4"/>
  <c r="AG25" i="4"/>
  <c r="AG42" i="4"/>
  <c r="AG46" i="4"/>
  <c r="AG45" i="4"/>
  <c r="AG47" i="4"/>
  <c r="AG44" i="4"/>
  <c r="AG43" i="4"/>
  <c r="AG41" i="4"/>
  <c r="AF8" i="4"/>
  <c r="AF39" i="4"/>
  <c r="AF20" i="4"/>
  <c r="AF37" i="4"/>
  <c r="AF27" i="4"/>
  <c r="AF23" i="4"/>
  <c r="AF18" i="4"/>
  <c r="AF21" i="4"/>
  <c r="AF26" i="4"/>
  <c r="AF29" i="4"/>
  <c r="AF16" i="4"/>
  <c r="AF31" i="4"/>
  <c r="AF19" i="4"/>
  <c r="AF24" i="4"/>
  <c r="AF14" i="4"/>
  <c r="AF33" i="4"/>
  <c r="AF34" i="4"/>
  <c r="AF32" i="4"/>
  <c r="AF17" i="4"/>
  <c r="AF15" i="4"/>
  <c r="AF22" i="4"/>
  <c r="AF12" i="4"/>
  <c r="AF28" i="4"/>
  <c r="AF38" i="4"/>
  <c r="AF30" i="4"/>
  <c r="AF10" i="4"/>
  <c r="AF36" i="4"/>
  <c r="AF9" i="4"/>
  <c r="AF40" i="4"/>
  <c r="AF11" i="4"/>
  <c r="AF13" i="4"/>
  <c r="AF35" i="4"/>
  <c r="AF25" i="4"/>
  <c r="AF42" i="4"/>
  <c r="AF46" i="4"/>
  <c r="AF45" i="4"/>
  <c r="AF47" i="4"/>
  <c r="AF44" i="4"/>
  <c r="AF43" i="4"/>
  <c r="AF41" i="4"/>
  <c r="W8" i="4"/>
  <c r="CA8" i="4" s="1"/>
  <c r="W39" i="4"/>
  <c r="CA39" i="4" s="1"/>
  <c r="W20" i="4"/>
  <c r="CA20" i="4" s="1"/>
  <c r="W37" i="4"/>
  <c r="CA37" i="4" s="1"/>
  <c r="W27" i="4"/>
  <c r="CA27" i="4" s="1"/>
  <c r="W23" i="4"/>
  <c r="CA23" i="4" s="1"/>
  <c r="W18" i="4"/>
  <c r="CA18" i="4" s="1"/>
  <c r="W21" i="4"/>
  <c r="CA21" i="4" s="1"/>
  <c r="W26" i="4"/>
  <c r="CA26" i="4" s="1"/>
  <c r="W29" i="4"/>
  <c r="CA29" i="4" s="1"/>
  <c r="W16" i="4"/>
  <c r="CA16" i="4" s="1"/>
  <c r="W31" i="4"/>
  <c r="CA31" i="4" s="1"/>
  <c r="W19" i="4"/>
  <c r="CA19" i="4" s="1"/>
  <c r="W24" i="4"/>
  <c r="CA24" i="4" s="1"/>
  <c r="W14" i="4"/>
  <c r="CA14" i="4" s="1"/>
  <c r="W33" i="4"/>
  <c r="CA33" i="4" s="1"/>
  <c r="W34" i="4"/>
  <c r="CA34" i="4" s="1"/>
  <c r="W32" i="4"/>
  <c r="CA32" i="4" s="1"/>
  <c r="W17" i="4"/>
  <c r="CA17" i="4" s="1"/>
  <c r="W15" i="4"/>
  <c r="CA15" i="4" s="1"/>
  <c r="W22" i="4"/>
  <c r="CA22" i="4" s="1"/>
  <c r="W12" i="4"/>
  <c r="CA12" i="4" s="1"/>
  <c r="W28" i="4"/>
  <c r="CA28" i="4" s="1"/>
  <c r="W38" i="4"/>
  <c r="CA38" i="4" s="1"/>
  <c r="W30" i="4"/>
  <c r="CA30" i="4" s="1"/>
  <c r="W10" i="4"/>
  <c r="CA10" i="4" s="1"/>
  <c r="W36" i="4"/>
  <c r="CA36" i="4" s="1"/>
  <c r="W9" i="4"/>
  <c r="CA9" i="4" s="1"/>
  <c r="W40" i="4"/>
  <c r="CA40" i="4" s="1"/>
  <c r="W11" i="4"/>
  <c r="CA11" i="4" s="1"/>
  <c r="W13" i="4"/>
  <c r="CA13" i="4" s="1"/>
  <c r="W35" i="4"/>
  <c r="CA35" i="4" s="1"/>
  <c r="W25" i="4"/>
  <c r="CA25" i="4" s="1"/>
  <c r="W42" i="4"/>
  <c r="CA42" i="4" s="1"/>
  <c r="W46" i="4"/>
  <c r="CA46" i="4" s="1"/>
  <c r="W45" i="4"/>
  <c r="CA45" i="4" s="1"/>
  <c r="W47" i="4"/>
  <c r="CA47" i="4" s="1"/>
  <c r="W44" i="4"/>
  <c r="CA44" i="4" s="1"/>
  <c r="W43" i="4"/>
  <c r="CA43" i="4" s="1"/>
  <c r="W41" i="4"/>
  <c r="CA41" i="4" s="1"/>
  <c r="R8" i="4"/>
  <c r="BV8" i="4" s="1"/>
  <c r="R39" i="4"/>
  <c r="BV39" i="4" s="1"/>
  <c r="R20" i="4"/>
  <c r="BV20" i="4" s="1"/>
  <c r="R37" i="4"/>
  <c r="BV37" i="4" s="1"/>
  <c r="R27" i="4"/>
  <c r="BV27" i="4" s="1"/>
  <c r="R23" i="4"/>
  <c r="BV23" i="4" s="1"/>
  <c r="R18" i="4"/>
  <c r="BV18" i="4" s="1"/>
  <c r="R21" i="4"/>
  <c r="BV21" i="4" s="1"/>
  <c r="R26" i="4"/>
  <c r="BV26" i="4" s="1"/>
  <c r="R29" i="4"/>
  <c r="BV29" i="4" s="1"/>
  <c r="R16" i="4"/>
  <c r="BV16" i="4" s="1"/>
  <c r="R31" i="4"/>
  <c r="BV31" i="4" s="1"/>
  <c r="R19" i="4"/>
  <c r="BV19" i="4" s="1"/>
  <c r="R24" i="4"/>
  <c r="BV24" i="4" s="1"/>
  <c r="R14" i="4"/>
  <c r="BV14" i="4" s="1"/>
  <c r="R33" i="4"/>
  <c r="BV33" i="4" s="1"/>
  <c r="R34" i="4"/>
  <c r="BV34" i="4" s="1"/>
  <c r="R32" i="4"/>
  <c r="BV32" i="4" s="1"/>
  <c r="R17" i="4"/>
  <c r="BV17" i="4" s="1"/>
  <c r="R15" i="4"/>
  <c r="BV15" i="4" s="1"/>
  <c r="R22" i="4"/>
  <c r="BV22" i="4" s="1"/>
  <c r="R12" i="4"/>
  <c r="BV12" i="4" s="1"/>
  <c r="R28" i="4"/>
  <c r="BV28" i="4" s="1"/>
  <c r="R38" i="4"/>
  <c r="BV38" i="4" s="1"/>
  <c r="R30" i="4"/>
  <c r="BV30" i="4" s="1"/>
  <c r="R10" i="4"/>
  <c r="BV10" i="4" s="1"/>
  <c r="R36" i="4"/>
  <c r="BV36" i="4" s="1"/>
  <c r="R9" i="4"/>
  <c r="BV9" i="4" s="1"/>
  <c r="R40" i="4"/>
  <c r="BV40" i="4" s="1"/>
  <c r="R11" i="4"/>
  <c r="BV11" i="4" s="1"/>
  <c r="R13" i="4"/>
  <c r="BV13" i="4" s="1"/>
  <c r="R35" i="4"/>
  <c r="BV35" i="4" s="1"/>
  <c r="R25" i="4"/>
  <c r="BV25" i="4" s="1"/>
  <c r="R42" i="4"/>
  <c r="BV42" i="4" s="1"/>
  <c r="R46" i="4"/>
  <c r="BV46" i="4" s="1"/>
  <c r="R45" i="4"/>
  <c r="BV45" i="4" s="1"/>
  <c r="R47" i="4"/>
  <c r="BV47" i="4" s="1"/>
  <c r="R44" i="4"/>
  <c r="BV44" i="4" s="1"/>
  <c r="R43" i="4"/>
  <c r="BV43" i="4" s="1"/>
  <c r="R41" i="4"/>
  <c r="BV41" i="4" s="1"/>
  <c r="M8" i="4"/>
  <c r="BQ8" i="4" s="1"/>
  <c r="M39" i="4"/>
  <c r="BQ39" i="4" s="1"/>
  <c r="M20" i="4"/>
  <c r="BQ20" i="4" s="1"/>
  <c r="M37" i="4"/>
  <c r="BQ37" i="4" s="1"/>
  <c r="M27" i="4"/>
  <c r="BQ27" i="4" s="1"/>
  <c r="M23" i="4"/>
  <c r="BQ23" i="4" s="1"/>
  <c r="M18" i="4"/>
  <c r="BQ18" i="4" s="1"/>
  <c r="M21" i="4"/>
  <c r="BQ21" i="4" s="1"/>
  <c r="M26" i="4"/>
  <c r="BQ26" i="4" s="1"/>
  <c r="M29" i="4"/>
  <c r="BQ29" i="4" s="1"/>
  <c r="M16" i="4"/>
  <c r="BQ16" i="4" s="1"/>
  <c r="M31" i="4"/>
  <c r="BQ31" i="4" s="1"/>
  <c r="M19" i="4"/>
  <c r="BQ19" i="4" s="1"/>
  <c r="M24" i="4"/>
  <c r="BQ24" i="4" s="1"/>
  <c r="M14" i="4"/>
  <c r="BQ14" i="4" s="1"/>
  <c r="M33" i="4"/>
  <c r="BQ33" i="4" s="1"/>
  <c r="M34" i="4"/>
  <c r="BQ34" i="4" s="1"/>
  <c r="M32" i="4"/>
  <c r="BQ32" i="4" s="1"/>
  <c r="M17" i="4"/>
  <c r="BQ17" i="4" s="1"/>
  <c r="M15" i="4"/>
  <c r="BQ15" i="4" s="1"/>
  <c r="M22" i="4"/>
  <c r="BQ22" i="4" s="1"/>
  <c r="M12" i="4"/>
  <c r="BQ12" i="4" s="1"/>
  <c r="M28" i="4"/>
  <c r="BQ28" i="4" s="1"/>
  <c r="M38" i="4"/>
  <c r="BQ38" i="4" s="1"/>
  <c r="M30" i="4"/>
  <c r="BQ30" i="4" s="1"/>
  <c r="M10" i="4"/>
  <c r="BQ10" i="4" s="1"/>
  <c r="M36" i="4"/>
  <c r="BQ36" i="4" s="1"/>
  <c r="M9" i="4"/>
  <c r="BQ9" i="4" s="1"/>
  <c r="M40" i="4"/>
  <c r="BQ40" i="4" s="1"/>
  <c r="M11" i="4"/>
  <c r="BQ11" i="4" s="1"/>
  <c r="M13" i="4"/>
  <c r="BQ13" i="4" s="1"/>
  <c r="M35" i="4"/>
  <c r="BQ35" i="4" s="1"/>
  <c r="M25" i="4"/>
  <c r="BQ25" i="4" s="1"/>
  <c r="M42" i="4"/>
  <c r="BQ42" i="4" s="1"/>
  <c r="M46" i="4"/>
  <c r="BQ46" i="4" s="1"/>
  <c r="M45" i="4"/>
  <c r="BQ45" i="4" s="1"/>
  <c r="M47" i="4"/>
  <c r="BQ47" i="4" s="1"/>
  <c r="M44" i="4"/>
  <c r="BQ44" i="4" s="1"/>
  <c r="M43" i="4"/>
  <c r="BQ43" i="4" s="1"/>
  <c r="M41" i="4"/>
  <c r="BQ41" i="4" s="1"/>
  <c r="L8" i="4"/>
  <c r="BP8" i="4" s="1"/>
  <c r="L39" i="4"/>
  <c r="BP39" i="4" s="1"/>
  <c r="L20" i="4"/>
  <c r="BP20" i="4" s="1"/>
  <c r="L37" i="4"/>
  <c r="BP37" i="4" s="1"/>
  <c r="L27" i="4"/>
  <c r="BP27" i="4" s="1"/>
  <c r="L23" i="4"/>
  <c r="BP23" i="4" s="1"/>
  <c r="L18" i="4"/>
  <c r="BP18" i="4" s="1"/>
  <c r="L21" i="4"/>
  <c r="BP21" i="4" s="1"/>
  <c r="L26" i="4"/>
  <c r="BP26" i="4" s="1"/>
  <c r="L29" i="4"/>
  <c r="BP29" i="4" s="1"/>
  <c r="L16" i="4"/>
  <c r="BP16" i="4" s="1"/>
  <c r="L31" i="4"/>
  <c r="BP31" i="4" s="1"/>
  <c r="L19" i="4"/>
  <c r="BP19" i="4" s="1"/>
  <c r="L24" i="4"/>
  <c r="BP24" i="4" s="1"/>
  <c r="L14" i="4"/>
  <c r="BP14" i="4" s="1"/>
  <c r="L33" i="4"/>
  <c r="BP33" i="4" s="1"/>
  <c r="L34" i="4"/>
  <c r="BP34" i="4" s="1"/>
  <c r="L32" i="4"/>
  <c r="BP32" i="4" s="1"/>
  <c r="L17" i="4"/>
  <c r="BP17" i="4" s="1"/>
  <c r="L15" i="4"/>
  <c r="BP15" i="4" s="1"/>
  <c r="L22" i="4"/>
  <c r="BP22" i="4" s="1"/>
  <c r="L12" i="4"/>
  <c r="BP12" i="4" s="1"/>
  <c r="L28" i="4"/>
  <c r="BP28" i="4" s="1"/>
  <c r="L38" i="4"/>
  <c r="BP38" i="4" s="1"/>
  <c r="L30" i="4"/>
  <c r="BP30" i="4" s="1"/>
  <c r="L10" i="4"/>
  <c r="BP10" i="4" s="1"/>
  <c r="L36" i="4"/>
  <c r="BP36" i="4" s="1"/>
  <c r="L9" i="4"/>
  <c r="BP9" i="4" s="1"/>
  <c r="L40" i="4"/>
  <c r="BP40" i="4" s="1"/>
  <c r="L11" i="4"/>
  <c r="BP11" i="4" s="1"/>
  <c r="L13" i="4"/>
  <c r="BP13" i="4" s="1"/>
  <c r="L35" i="4"/>
  <c r="BP35" i="4" s="1"/>
  <c r="L25" i="4"/>
  <c r="BP25" i="4" s="1"/>
  <c r="L42" i="4"/>
  <c r="BP42" i="4" s="1"/>
  <c r="L46" i="4"/>
  <c r="BP46" i="4" s="1"/>
  <c r="L45" i="4"/>
  <c r="BP45" i="4" s="1"/>
  <c r="L47" i="4"/>
  <c r="BP47" i="4" s="1"/>
  <c r="L44" i="4"/>
  <c r="BP44" i="4" s="1"/>
  <c r="L43" i="4"/>
  <c r="BP43" i="4" s="1"/>
  <c r="L41" i="4"/>
  <c r="BP41" i="4" s="1"/>
  <c r="E8" i="4"/>
  <c r="BI8" i="4" s="1"/>
  <c r="E39" i="4"/>
  <c r="BI39" i="4" s="1"/>
  <c r="E20" i="4"/>
  <c r="BI20" i="4" s="1"/>
  <c r="E37" i="4"/>
  <c r="BI37" i="4" s="1"/>
  <c r="E27" i="4"/>
  <c r="BI27" i="4" s="1"/>
  <c r="E23" i="4"/>
  <c r="BI23" i="4" s="1"/>
  <c r="E18" i="4"/>
  <c r="BI18" i="4" s="1"/>
  <c r="E21" i="4"/>
  <c r="BI21" i="4" s="1"/>
  <c r="E26" i="4"/>
  <c r="BI26" i="4" s="1"/>
  <c r="E29" i="4"/>
  <c r="BI29" i="4" s="1"/>
  <c r="E16" i="4"/>
  <c r="BI16" i="4" s="1"/>
  <c r="E31" i="4"/>
  <c r="BI31" i="4" s="1"/>
  <c r="E19" i="4"/>
  <c r="BI19" i="4" s="1"/>
  <c r="E24" i="4"/>
  <c r="BI24" i="4" s="1"/>
  <c r="E14" i="4"/>
  <c r="BI14" i="4" s="1"/>
  <c r="E33" i="4"/>
  <c r="BI33" i="4" s="1"/>
  <c r="E34" i="4"/>
  <c r="BI34" i="4" s="1"/>
  <c r="E32" i="4"/>
  <c r="BI32" i="4" s="1"/>
  <c r="E17" i="4"/>
  <c r="BI17" i="4" s="1"/>
  <c r="E15" i="4"/>
  <c r="BI15" i="4" s="1"/>
  <c r="E22" i="4"/>
  <c r="BI22" i="4" s="1"/>
  <c r="E12" i="4"/>
  <c r="BI12" i="4" s="1"/>
  <c r="E28" i="4"/>
  <c r="BI28" i="4" s="1"/>
  <c r="E38" i="4"/>
  <c r="BI38" i="4" s="1"/>
  <c r="E30" i="4"/>
  <c r="BI30" i="4" s="1"/>
  <c r="E10" i="4"/>
  <c r="BI10" i="4" s="1"/>
  <c r="E36" i="4"/>
  <c r="BI36" i="4" s="1"/>
  <c r="E9" i="4"/>
  <c r="BI9" i="4" s="1"/>
  <c r="E40" i="4"/>
  <c r="BI40" i="4" s="1"/>
  <c r="E11" i="4"/>
  <c r="BI11" i="4" s="1"/>
  <c r="E13" i="4"/>
  <c r="BI13" i="4" s="1"/>
  <c r="E35" i="4"/>
  <c r="BI35" i="4" s="1"/>
  <c r="E25" i="4"/>
  <c r="BI25" i="4" s="1"/>
  <c r="E42" i="4"/>
  <c r="BI42" i="4" s="1"/>
  <c r="E46" i="4"/>
  <c r="BI46" i="4" s="1"/>
  <c r="E45" i="4"/>
  <c r="BI45" i="4" s="1"/>
  <c r="E47" i="4"/>
  <c r="BI47" i="4" s="1"/>
  <c r="E44" i="4"/>
  <c r="BI44" i="4" s="1"/>
  <c r="E43" i="4"/>
  <c r="BI43" i="4" s="1"/>
  <c r="E41" i="4"/>
  <c r="BI41" i="4" s="1"/>
  <c r="D8" i="4"/>
  <c r="BH8" i="4" s="1"/>
  <c r="D39" i="4"/>
  <c r="BH39" i="4" s="1"/>
  <c r="D20" i="4"/>
  <c r="D37" i="4"/>
  <c r="BH37" i="4" s="1"/>
  <c r="D27" i="4"/>
  <c r="BH27" i="4" s="1"/>
  <c r="D23" i="4"/>
  <c r="BH23" i="4" s="1"/>
  <c r="D18" i="4"/>
  <c r="D21" i="4"/>
  <c r="BH21" i="4" s="1"/>
  <c r="D26" i="4"/>
  <c r="BH26" i="4" s="1"/>
  <c r="D29" i="4"/>
  <c r="BH29" i="4" s="1"/>
  <c r="D16" i="4"/>
  <c r="D31" i="4"/>
  <c r="BH31" i="4" s="1"/>
  <c r="D19" i="4"/>
  <c r="BH19" i="4" s="1"/>
  <c r="D24" i="4"/>
  <c r="BH24" i="4" s="1"/>
  <c r="D14" i="4"/>
  <c r="D33" i="4"/>
  <c r="BH33" i="4" s="1"/>
  <c r="D34" i="4"/>
  <c r="BH34" i="4" s="1"/>
  <c r="D32" i="4"/>
  <c r="BH32" i="4" s="1"/>
  <c r="D17" i="4"/>
  <c r="D15" i="4"/>
  <c r="BH15" i="4" s="1"/>
  <c r="D22" i="4"/>
  <c r="BH22" i="4" s="1"/>
  <c r="D12" i="4"/>
  <c r="BH12" i="4" s="1"/>
  <c r="D28" i="4"/>
  <c r="BH28" i="4" s="1"/>
  <c r="D38" i="4"/>
  <c r="BH38" i="4" s="1"/>
  <c r="D30" i="4"/>
  <c r="BH30" i="4" s="1"/>
  <c r="D10" i="4"/>
  <c r="BH10" i="4" s="1"/>
  <c r="D36" i="4"/>
  <c r="BH36" i="4" s="1"/>
  <c r="D9" i="4"/>
  <c r="BH9" i="4" s="1"/>
  <c r="D40" i="4"/>
  <c r="BH40" i="4" s="1"/>
  <c r="D11" i="4"/>
  <c r="BH11" i="4" s="1"/>
  <c r="D13" i="4"/>
  <c r="BH13" i="4" s="1"/>
  <c r="D35" i="4"/>
  <c r="BH35" i="4" s="1"/>
  <c r="D25" i="4"/>
  <c r="BH25" i="4" s="1"/>
  <c r="D42" i="4"/>
  <c r="BH42" i="4" s="1"/>
  <c r="D46" i="4"/>
  <c r="BH46" i="4" s="1"/>
  <c r="D45" i="4"/>
  <c r="BH45" i="4" s="1"/>
  <c r="D47" i="4"/>
  <c r="BH47" i="4" s="1"/>
  <c r="D44" i="4"/>
  <c r="BH44" i="4" s="1"/>
  <c r="D43" i="4"/>
  <c r="BH43" i="4" s="1"/>
  <c r="D41" i="4"/>
  <c r="BH41" i="4" s="1"/>
  <c r="AD8" i="3"/>
  <c r="AD39" i="3"/>
  <c r="AD20" i="3"/>
  <c r="AD37" i="3"/>
  <c r="AD27" i="3"/>
  <c r="AD23" i="3"/>
  <c r="AD18" i="3"/>
  <c r="AD21" i="3"/>
  <c r="AD26" i="3"/>
  <c r="AD29" i="3"/>
  <c r="AD16" i="3"/>
  <c r="AD31" i="3"/>
  <c r="AD19" i="3"/>
  <c r="AD24" i="3"/>
  <c r="AD14" i="3"/>
  <c r="AD33" i="3"/>
  <c r="AD34" i="3"/>
  <c r="AD32" i="3"/>
  <c r="AD17" i="3"/>
  <c r="AD15" i="3"/>
  <c r="AD22" i="3"/>
  <c r="AD12" i="3"/>
  <c r="AD28" i="3"/>
  <c r="AD38" i="3"/>
  <c r="AD30" i="3"/>
  <c r="AD10" i="3"/>
  <c r="AD36" i="3"/>
  <c r="AD9" i="3"/>
  <c r="AD40" i="3"/>
  <c r="AD11" i="3"/>
  <c r="AD13" i="3"/>
  <c r="AD35" i="3"/>
  <c r="AD25" i="3"/>
  <c r="AD42" i="3"/>
  <c r="AD46" i="3"/>
  <c r="AD45" i="3"/>
  <c r="AD47" i="3"/>
  <c r="AD44" i="3"/>
  <c r="AD43" i="3"/>
  <c r="AD41" i="3"/>
  <c r="AC8" i="3"/>
  <c r="AC39" i="3"/>
  <c r="AC20" i="3"/>
  <c r="AC37" i="3"/>
  <c r="AC27" i="3"/>
  <c r="AC23" i="3"/>
  <c r="AC18" i="3"/>
  <c r="AC21" i="3"/>
  <c r="AC26" i="3"/>
  <c r="AC29" i="3"/>
  <c r="AC16" i="3"/>
  <c r="AC31" i="3"/>
  <c r="AC19" i="3"/>
  <c r="AC24" i="3"/>
  <c r="AC14" i="3"/>
  <c r="AC33" i="3"/>
  <c r="AC34" i="3"/>
  <c r="AC32" i="3"/>
  <c r="AC17" i="3"/>
  <c r="AC15" i="3"/>
  <c r="AC22" i="3"/>
  <c r="AC12" i="3"/>
  <c r="AC28" i="3"/>
  <c r="AC38" i="3"/>
  <c r="AC30" i="3"/>
  <c r="AC10" i="3"/>
  <c r="AC36" i="3"/>
  <c r="AC9" i="3"/>
  <c r="AC40" i="3"/>
  <c r="AC11" i="3"/>
  <c r="AC13" i="3"/>
  <c r="AC35" i="3"/>
  <c r="AC25" i="3"/>
  <c r="AC42" i="3"/>
  <c r="AC46" i="3"/>
  <c r="AC45" i="3"/>
  <c r="AC47" i="3"/>
  <c r="AC44" i="3"/>
  <c r="AC43" i="3"/>
  <c r="AC41" i="3"/>
  <c r="AB8" i="3"/>
  <c r="AB39" i="3"/>
  <c r="AB20" i="3"/>
  <c r="AB37" i="3"/>
  <c r="AB27" i="3"/>
  <c r="AB23" i="3"/>
  <c r="AB18" i="3"/>
  <c r="AB21" i="3"/>
  <c r="AB26" i="3"/>
  <c r="AB29" i="3"/>
  <c r="AB16" i="3"/>
  <c r="AB31" i="3"/>
  <c r="AB19" i="3"/>
  <c r="AB24" i="3"/>
  <c r="AB14" i="3"/>
  <c r="AB33" i="3"/>
  <c r="AB34" i="3"/>
  <c r="AB32" i="3"/>
  <c r="AB17" i="3"/>
  <c r="AB15" i="3"/>
  <c r="AB22" i="3"/>
  <c r="AB12" i="3"/>
  <c r="AB28" i="3"/>
  <c r="AB38" i="3"/>
  <c r="AB30" i="3"/>
  <c r="AB10" i="3"/>
  <c r="AB36" i="3"/>
  <c r="AB9" i="3"/>
  <c r="AB40" i="3"/>
  <c r="AB11" i="3"/>
  <c r="AB13" i="3"/>
  <c r="AB35" i="3"/>
  <c r="AB25" i="3"/>
  <c r="AB42" i="3"/>
  <c r="AB46" i="3"/>
  <c r="AB45" i="3"/>
  <c r="AB47" i="3"/>
  <c r="AB44" i="3"/>
  <c r="AB43" i="3"/>
  <c r="AB41" i="3"/>
  <c r="AA8" i="3"/>
  <c r="AA39" i="3"/>
  <c r="AA20" i="3"/>
  <c r="AA37" i="3"/>
  <c r="AA27" i="3"/>
  <c r="AA23" i="3"/>
  <c r="AA18" i="3"/>
  <c r="AA21" i="3"/>
  <c r="AA26" i="3"/>
  <c r="AA29" i="3"/>
  <c r="AA16" i="3"/>
  <c r="AA31" i="3"/>
  <c r="AA19" i="3"/>
  <c r="AA24" i="3"/>
  <c r="AA14" i="3"/>
  <c r="AA33" i="3"/>
  <c r="AA34" i="3"/>
  <c r="AA32" i="3"/>
  <c r="AA17" i="3"/>
  <c r="AA15" i="3"/>
  <c r="AA22" i="3"/>
  <c r="AA12" i="3"/>
  <c r="AA28" i="3"/>
  <c r="AA38" i="3"/>
  <c r="AA30" i="3"/>
  <c r="AA10" i="3"/>
  <c r="AA36" i="3"/>
  <c r="AA9" i="3"/>
  <c r="AA40" i="3"/>
  <c r="AA11" i="3"/>
  <c r="AA13" i="3"/>
  <c r="AA35" i="3"/>
  <c r="AA25" i="3"/>
  <c r="AA42" i="3"/>
  <c r="AA46" i="3"/>
  <c r="AA45" i="3"/>
  <c r="AA47" i="3"/>
  <c r="AA44" i="3"/>
  <c r="AA43" i="3"/>
  <c r="AA41" i="3"/>
  <c r="Z8" i="3"/>
  <c r="Z39" i="3"/>
  <c r="Z20" i="3"/>
  <c r="Z37" i="3"/>
  <c r="Z27" i="3"/>
  <c r="Z23" i="3"/>
  <c r="Z18" i="3"/>
  <c r="Z21" i="3"/>
  <c r="Z26" i="3"/>
  <c r="Z29" i="3"/>
  <c r="Z16" i="3"/>
  <c r="Z31" i="3"/>
  <c r="Z19" i="3"/>
  <c r="Z24" i="3"/>
  <c r="Z14" i="3"/>
  <c r="Z33" i="3"/>
  <c r="Z34" i="3"/>
  <c r="Z32" i="3"/>
  <c r="Z17" i="3"/>
  <c r="Z15" i="3"/>
  <c r="Z22" i="3"/>
  <c r="Z12" i="3"/>
  <c r="Z28" i="3"/>
  <c r="Z38" i="3"/>
  <c r="Z30" i="3"/>
  <c r="Z10" i="3"/>
  <c r="Z36" i="3"/>
  <c r="Z9" i="3"/>
  <c r="Z40" i="3"/>
  <c r="Z11" i="3"/>
  <c r="Z13" i="3"/>
  <c r="Z35" i="3"/>
  <c r="Z25" i="3"/>
  <c r="Z42" i="3"/>
  <c r="Z46" i="3"/>
  <c r="Z45" i="3"/>
  <c r="Z47" i="3"/>
  <c r="Z44" i="3"/>
  <c r="Z43" i="3"/>
  <c r="Z41" i="3"/>
  <c r="Y8" i="3"/>
  <c r="Y39" i="3"/>
  <c r="Y20" i="3"/>
  <c r="Y37" i="3"/>
  <c r="Y27" i="3"/>
  <c r="Y23" i="3"/>
  <c r="Y18" i="3"/>
  <c r="Y21" i="3"/>
  <c r="Y26" i="3"/>
  <c r="Y29" i="3"/>
  <c r="Y16" i="3"/>
  <c r="Y31" i="3"/>
  <c r="Y19" i="3"/>
  <c r="Y24" i="3"/>
  <c r="Y14" i="3"/>
  <c r="Y33" i="3"/>
  <c r="Y34" i="3"/>
  <c r="Y32" i="3"/>
  <c r="Y17" i="3"/>
  <c r="Y15" i="3"/>
  <c r="Y22" i="3"/>
  <c r="Y12" i="3"/>
  <c r="Y28" i="3"/>
  <c r="Y38" i="3"/>
  <c r="Y30" i="3"/>
  <c r="Y10" i="3"/>
  <c r="Y36" i="3"/>
  <c r="Y9" i="3"/>
  <c r="Y40" i="3"/>
  <c r="Y11" i="3"/>
  <c r="Y13" i="3"/>
  <c r="Y35" i="3"/>
  <c r="Y25" i="3"/>
  <c r="Y42" i="3"/>
  <c r="Y46" i="3"/>
  <c r="Y45" i="3"/>
  <c r="Y47" i="3"/>
  <c r="Y44" i="3"/>
  <c r="Y43" i="3"/>
  <c r="Y41" i="3"/>
  <c r="X8" i="3"/>
  <c r="X39" i="3"/>
  <c r="X20" i="3"/>
  <c r="X37" i="3"/>
  <c r="X27" i="3"/>
  <c r="X23" i="3"/>
  <c r="X18" i="3"/>
  <c r="X21" i="3"/>
  <c r="X26" i="3"/>
  <c r="X29" i="3"/>
  <c r="X16" i="3"/>
  <c r="X31" i="3"/>
  <c r="X19" i="3"/>
  <c r="X24" i="3"/>
  <c r="X14" i="3"/>
  <c r="X33" i="3"/>
  <c r="X34" i="3"/>
  <c r="X32" i="3"/>
  <c r="X17" i="3"/>
  <c r="X15" i="3"/>
  <c r="X22" i="3"/>
  <c r="X12" i="3"/>
  <c r="X28" i="3"/>
  <c r="X38" i="3"/>
  <c r="X30" i="3"/>
  <c r="X10" i="3"/>
  <c r="X36" i="3"/>
  <c r="X9" i="3"/>
  <c r="X40" i="3"/>
  <c r="X11" i="3"/>
  <c r="X13" i="3"/>
  <c r="X35" i="3"/>
  <c r="X25" i="3"/>
  <c r="X42" i="3"/>
  <c r="X46" i="3"/>
  <c r="X45" i="3"/>
  <c r="X47" i="3"/>
  <c r="X44" i="3"/>
  <c r="X43" i="3"/>
  <c r="X41" i="3"/>
  <c r="N8" i="3"/>
  <c r="N39" i="3"/>
  <c r="N20" i="3"/>
  <c r="N37" i="3"/>
  <c r="N27" i="3"/>
  <c r="N23" i="3"/>
  <c r="N18" i="3"/>
  <c r="N21" i="3"/>
  <c r="N26" i="3"/>
  <c r="N29" i="3"/>
  <c r="N16" i="3"/>
  <c r="N31" i="3"/>
  <c r="N19" i="3"/>
  <c r="N24" i="3"/>
  <c r="N14" i="3"/>
  <c r="N33" i="3"/>
  <c r="N34" i="3"/>
  <c r="N32" i="3"/>
  <c r="N17" i="3"/>
  <c r="N15" i="3"/>
  <c r="N22" i="3"/>
  <c r="N12" i="3"/>
  <c r="N28" i="3"/>
  <c r="N38" i="3"/>
  <c r="N30" i="3"/>
  <c r="N10" i="3"/>
  <c r="N36" i="3"/>
  <c r="N9" i="3"/>
  <c r="N40" i="3"/>
  <c r="N11" i="3"/>
  <c r="N13" i="3"/>
  <c r="N35" i="3"/>
  <c r="N25" i="3"/>
  <c r="N42" i="3"/>
  <c r="N46" i="3"/>
  <c r="N45" i="3"/>
  <c r="N47" i="3"/>
  <c r="N44" i="3"/>
  <c r="N43" i="3"/>
  <c r="N41" i="3"/>
  <c r="M8" i="3"/>
  <c r="M39" i="3"/>
  <c r="M20" i="3"/>
  <c r="M37" i="3"/>
  <c r="M27" i="3"/>
  <c r="M23" i="3"/>
  <c r="M18" i="3"/>
  <c r="M21" i="3"/>
  <c r="M26" i="3"/>
  <c r="M29" i="3"/>
  <c r="M16" i="3"/>
  <c r="M31" i="3"/>
  <c r="M19" i="3"/>
  <c r="M24" i="3"/>
  <c r="M14" i="3"/>
  <c r="M33" i="3"/>
  <c r="M34" i="3"/>
  <c r="M32" i="3"/>
  <c r="M17" i="3"/>
  <c r="M15" i="3"/>
  <c r="M22" i="3"/>
  <c r="M12" i="3"/>
  <c r="M28" i="3"/>
  <c r="M38" i="3"/>
  <c r="M30" i="3"/>
  <c r="M10" i="3"/>
  <c r="M36" i="3"/>
  <c r="M9" i="3"/>
  <c r="M40" i="3"/>
  <c r="M11" i="3"/>
  <c r="M13" i="3"/>
  <c r="M35" i="3"/>
  <c r="M25" i="3"/>
  <c r="M42" i="3"/>
  <c r="M46" i="3"/>
  <c r="M45" i="3"/>
  <c r="M47" i="3"/>
  <c r="M44" i="3"/>
  <c r="M43" i="3"/>
  <c r="M41" i="3"/>
  <c r="E8" i="3"/>
  <c r="W8" i="3" s="1"/>
  <c r="E39" i="3"/>
  <c r="W39" i="3" s="1"/>
  <c r="E20" i="3"/>
  <c r="W20" i="3" s="1"/>
  <c r="E37" i="3"/>
  <c r="W37" i="3" s="1"/>
  <c r="E27" i="3"/>
  <c r="W27" i="3" s="1"/>
  <c r="E23" i="3"/>
  <c r="W23" i="3" s="1"/>
  <c r="E18" i="3"/>
  <c r="W18" i="3" s="1"/>
  <c r="E21" i="3"/>
  <c r="W21" i="3" s="1"/>
  <c r="E26" i="3"/>
  <c r="W26" i="3" s="1"/>
  <c r="E29" i="3"/>
  <c r="W29" i="3" s="1"/>
  <c r="E16" i="3"/>
  <c r="W16" i="3" s="1"/>
  <c r="E31" i="3"/>
  <c r="W31" i="3" s="1"/>
  <c r="E19" i="3"/>
  <c r="W19" i="3" s="1"/>
  <c r="E24" i="3"/>
  <c r="W24" i="3" s="1"/>
  <c r="E14" i="3"/>
  <c r="W14" i="3" s="1"/>
  <c r="E33" i="3"/>
  <c r="W33" i="3" s="1"/>
  <c r="E34" i="3"/>
  <c r="W34" i="3" s="1"/>
  <c r="E32" i="3"/>
  <c r="W32" i="3" s="1"/>
  <c r="E17" i="3"/>
  <c r="W17" i="3" s="1"/>
  <c r="E15" i="3"/>
  <c r="W15" i="3" s="1"/>
  <c r="E22" i="3"/>
  <c r="W22" i="3" s="1"/>
  <c r="E12" i="3"/>
  <c r="W12" i="3" s="1"/>
  <c r="E28" i="3"/>
  <c r="W28" i="3" s="1"/>
  <c r="E38" i="3"/>
  <c r="W38" i="3" s="1"/>
  <c r="E30" i="3"/>
  <c r="W30" i="3" s="1"/>
  <c r="E10" i="3"/>
  <c r="W10" i="3" s="1"/>
  <c r="E36" i="3"/>
  <c r="W36" i="3" s="1"/>
  <c r="E9" i="3"/>
  <c r="W9" i="3" s="1"/>
  <c r="E40" i="3"/>
  <c r="W40" i="3" s="1"/>
  <c r="E11" i="3"/>
  <c r="W11" i="3" s="1"/>
  <c r="E13" i="3"/>
  <c r="W13" i="3" s="1"/>
  <c r="E35" i="3"/>
  <c r="W35" i="3" s="1"/>
  <c r="E25" i="3"/>
  <c r="W25" i="3" s="1"/>
  <c r="E42" i="3"/>
  <c r="W42" i="3" s="1"/>
  <c r="E46" i="3"/>
  <c r="W46" i="3" s="1"/>
  <c r="E45" i="3"/>
  <c r="W45" i="3" s="1"/>
  <c r="E47" i="3"/>
  <c r="W47" i="3" s="1"/>
  <c r="E44" i="3"/>
  <c r="W44" i="3" s="1"/>
  <c r="E43" i="3"/>
  <c r="W43" i="3" s="1"/>
  <c r="E41" i="3"/>
  <c r="W41" i="3" s="1"/>
  <c r="D8" i="3"/>
  <c r="V8" i="3" s="1"/>
  <c r="D39" i="3"/>
  <c r="V39" i="3" s="1"/>
  <c r="D20" i="3"/>
  <c r="V20" i="3" s="1"/>
  <c r="D37" i="3"/>
  <c r="V37" i="3" s="1"/>
  <c r="D27" i="3"/>
  <c r="V27" i="3" s="1"/>
  <c r="D23" i="3"/>
  <c r="V23" i="3" s="1"/>
  <c r="D18" i="3"/>
  <c r="V18" i="3" s="1"/>
  <c r="D21" i="3"/>
  <c r="V21" i="3" s="1"/>
  <c r="D26" i="3"/>
  <c r="V26" i="3" s="1"/>
  <c r="D29" i="3"/>
  <c r="V29" i="3" s="1"/>
  <c r="D16" i="3"/>
  <c r="V16" i="3" s="1"/>
  <c r="D31" i="3"/>
  <c r="V31" i="3" s="1"/>
  <c r="D19" i="3"/>
  <c r="V19" i="3" s="1"/>
  <c r="D24" i="3"/>
  <c r="V24" i="3" s="1"/>
  <c r="D14" i="3"/>
  <c r="V14" i="3" s="1"/>
  <c r="D33" i="3"/>
  <c r="V33" i="3" s="1"/>
  <c r="D34" i="3"/>
  <c r="V34" i="3" s="1"/>
  <c r="D32" i="3"/>
  <c r="V32" i="3" s="1"/>
  <c r="D17" i="3"/>
  <c r="V17" i="3" s="1"/>
  <c r="D15" i="3"/>
  <c r="V15" i="3" s="1"/>
  <c r="D22" i="3"/>
  <c r="V22" i="3" s="1"/>
  <c r="D12" i="3"/>
  <c r="V12" i="3" s="1"/>
  <c r="D28" i="3"/>
  <c r="V28" i="3" s="1"/>
  <c r="D38" i="3"/>
  <c r="V38" i="3" s="1"/>
  <c r="D30" i="3"/>
  <c r="V30" i="3" s="1"/>
  <c r="D10" i="3"/>
  <c r="V10" i="3" s="1"/>
  <c r="D36" i="3"/>
  <c r="V36" i="3" s="1"/>
  <c r="D9" i="3"/>
  <c r="V9" i="3" s="1"/>
  <c r="D40" i="3"/>
  <c r="V40" i="3" s="1"/>
  <c r="D11" i="3"/>
  <c r="V11" i="3" s="1"/>
  <c r="D13" i="3"/>
  <c r="V13" i="3" s="1"/>
  <c r="D35" i="3"/>
  <c r="V35" i="3" s="1"/>
  <c r="D25" i="3"/>
  <c r="V25" i="3" s="1"/>
  <c r="D42" i="3"/>
  <c r="V42" i="3" s="1"/>
  <c r="D46" i="3"/>
  <c r="V46" i="3" s="1"/>
  <c r="D45" i="3"/>
  <c r="V45" i="3" s="1"/>
  <c r="D47" i="3"/>
  <c r="V47" i="3" s="1"/>
  <c r="D44" i="3"/>
  <c r="V44" i="3" s="1"/>
  <c r="D43" i="3"/>
  <c r="V43" i="3" s="1"/>
  <c r="D41" i="3"/>
  <c r="V41" i="3" s="1"/>
  <c r="DI9" i="2"/>
  <c r="DI13" i="2"/>
  <c r="DI12" i="2"/>
  <c r="DI14" i="2"/>
  <c r="DI11" i="2"/>
  <c r="DI10" i="2"/>
  <c r="DI8" i="2"/>
  <c r="DH9" i="2"/>
  <c r="DH13" i="2"/>
  <c r="DH12" i="2"/>
  <c r="DH14" i="2"/>
  <c r="DH11" i="2"/>
  <c r="DH10" i="2"/>
  <c r="DH8" i="2"/>
  <c r="DF9" i="2"/>
  <c r="DF13" i="2"/>
  <c r="DF12" i="2"/>
  <c r="DF14" i="2"/>
  <c r="DF11" i="2"/>
  <c r="DF10" i="2"/>
  <c r="DF8" i="2"/>
  <c r="DE9" i="2"/>
  <c r="DE13" i="2"/>
  <c r="DE12" i="2"/>
  <c r="DE14" i="2"/>
  <c r="DE11" i="2"/>
  <c r="DE10" i="2"/>
  <c r="DE8" i="2"/>
  <c r="DD9" i="2"/>
  <c r="DD13" i="2"/>
  <c r="DD12" i="2"/>
  <c r="DD14" i="2"/>
  <c r="DD11" i="2"/>
  <c r="DD10" i="2"/>
  <c r="DD8" i="2"/>
  <c r="DC9" i="2"/>
  <c r="DC13" i="2"/>
  <c r="DC12" i="2"/>
  <c r="DC14" i="2"/>
  <c r="DC11" i="2"/>
  <c r="DC10" i="2"/>
  <c r="DC8" i="2"/>
  <c r="DA9" i="2"/>
  <c r="DA13" i="2"/>
  <c r="DA12" i="2"/>
  <c r="DA14" i="2"/>
  <c r="DA11" i="2"/>
  <c r="DA10" i="2"/>
  <c r="DA8" i="2"/>
  <c r="CZ9" i="2"/>
  <c r="CZ13" i="2"/>
  <c r="CZ12" i="2"/>
  <c r="CZ14" i="2"/>
  <c r="CZ11" i="2"/>
  <c r="CZ10" i="2"/>
  <c r="CZ8" i="2"/>
  <c r="CY9" i="2"/>
  <c r="CY13" i="2"/>
  <c r="CY12" i="2"/>
  <c r="CY14" i="2"/>
  <c r="CY11" i="2"/>
  <c r="CY10" i="2"/>
  <c r="CY8" i="2"/>
  <c r="CX9" i="2"/>
  <c r="CX13" i="2"/>
  <c r="CX12" i="2"/>
  <c r="CX14" i="2"/>
  <c r="CX11" i="2"/>
  <c r="CX10" i="2"/>
  <c r="CX8" i="2"/>
  <c r="CV9" i="2"/>
  <c r="CV13" i="2"/>
  <c r="CV12" i="2"/>
  <c r="CV14" i="2"/>
  <c r="CV11" i="2"/>
  <c r="CV10" i="2"/>
  <c r="CV8" i="2"/>
  <c r="CU9" i="2"/>
  <c r="CU13" i="2"/>
  <c r="CU12" i="2"/>
  <c r="CU14" i="2"/>
  <c r="CU11" i="2"/>
  <c r="CU10" i="2"/>
  <c r="CU8" i="2"/>
  <c r="CT9" i="2"/>
  <c r="CT13" i="2"/>
  <c r="CT12" i="2"/>
  <c r="CT14" i="2"/>
  <c r="CT11" i="2"/>
  <c r="CT10" i="2"/>
  <c r="CT8" i="2"/>
  <c r="CS9" i="2"/>
  <c r="CS13" i="2"/>
  <c r="CS12" i="2"/>
  <c r="CS14" i="2"/>
  <c r="CS11" i="2"/>
  <c r="CS10" i="2"/>
  <c r="CS8" i="2"/>
  <c r="CO9" i="2"/>
  <c r="CO13" i="2"/>
  <c r="CO12" i="2"/>
  <c r="CO14" i="2"/>
  <c r="CO11" i="2"/>
  <c r="CO10" i="2"/>
  <c r="CO8" i="2"/>
  <c r="CN9" i="2"/>
  <c r="CN13" i="2"/>
  <c r="CN12" i="2"/>
  <c r="CN14" i="2"/>
  <c r="CN11" i="2"/>
  <c r="CN10" i="2"/>
  <c r="CN8" i="2"/>
  <c r="CM9" i="2"/>
  <c r="CM13" i="2"/>
  <c r="CM12" i="2"/>
  <c r="CM14" i="2"/>
  <c r="CM11" i="2"/>
  <c r="CM10" i="2"/>
  <c r="CM8" i="2"/>
  <c r="CL9" i="2"/>
  <c r="CL13" i="2"/>
  <c r="CL12" i="2"/>
  <c r="CL14" i="2"/>
  <c r="CL11" i="2"/>
  <c r="CL10" i="2"/>
  <c r="CL8" i="2"/>
  <c r="CK9" i="2"/>
  <c r="CK13" i="2"/>
  <c r="CK12" i="2"/>
  <c r="CK14" i="2"/>
  <c r="CK11" i="2"/>
  <c r="CK10" i="2"/>
  <c r="CK8" i="2"/>
  <c r="BZ9" i="2"/>
  <c r="DB9" i="2" s="1"/>
  <c r="BZ13" i="2"/>
  <c r="DB13" i="2" s="1"/>
  <c r="BZ12" i="2"/>
  <c r="DB12" i="2" s="1"/>
  <c r="BZ14" i="2"/>
  <c r="DB14" i="2" s="1"/>
  <c r="BZ11" i="2"/>
  <c r="DB11" i="2" s="1"/>
  <c r="BZ10" i="2"/>
  <c r="DB10" i="2" s="1"/>
  <c r="BZ8" i="2"/>
  <c r="DB8" i="2" s="1"/>
  <c r="BU9" i="2"/>
  <c r="CW9" i="2" s="1"/>
  <c r="BU13" i="2"/>
  <c r="CW13" i="2" s="1"/>
  <c r="BU12" i="2"/>
  <c r="CW12" i="2" s="1"/>
  <c r="BU14" i="2"/>
  <c r="CW14" i="2" s="1"/>
  <c r="BU11" i="2"/>
  <c r="CW11" i="2" s="1"/>
  <c r="BU10" i="2"/>
  <c r="CW10" i="2" s="1"/>
  <c r="BU8" i="2"/>
  <c r="CW8" i="2" s="1"/>
  <c r="BP9" i="2"/>
  <c r="CR9" i="2" s="1"/>
  <c r="BP13" i="2"/>
  <c r="CR13" i="2" s="1"/>
  <c r="BP12" i="2"/>
  <c r="CR12" i="2" s="1"/>
  <c r="BP14" i="2"/>
  <c r="CR14" i="2" s="1"/>
  <c r="BP11" i="2"/>
  <c r="CR11" i="2" s="1"/>
  <c r="BP10" i="2"/>
  <c r="CR10" i="2" s="1"/>
  <c r="BP8" i="2"/>
  <c r="CR8" i="2" s="1"/>
  <c r="BO13" i="2"/>
  <c r="CQ13" i="2" s="1"/>
  <c r="BO14" i="2"/>
  <c r="CQ14" i="2" s="1"/>
  <c r="BO10" i="2"/>
  <c r="CQ10" i="2" s="1"/>
  <c r="BH9" i="2"/>
  <c r="CJ9" i="2" s="1"/>
  <c r="BH13" i="2"/>
  <c r="CJ13" i="2" s="1"/>
  <c r="BH12" i="2"/>
  <c r="CJ12" i="2" s="1"/>
  <c r="BH14" i="2"/>
  <c r="BG14" i="2" s="1"/>
  <c r="CI14" i="2" s="1"/>
  <c r="BH11" i="2"/>
  <c r="CJ11" i="2" s="1"/>
  <c r="BH10" i="2"/>
  <c r="CJ10" i="2" s="1"/>
  <c r="BH8" i="2"/>
  <c r="CJ8" i="2" s="1"/>
  <c r="BG9" i="2"/>
  <c r="BG13" i="2"/>
  <c r="CI13" i="2" s="1"/>
  <c r="BG11" i="2"/>
  <c r="BG10" i="2"/>
  <c r="CI10" i="2" s="1"/>
  <c r="BG8" i="2"/>
  <c r="AX9" i="2"/>
  <c r="AX13" i="2"/>
  <c r="AX12" i="2"/>
  <c r="AX14" i="2"/>
  <c r="AX11" i="2"/>
  <c r="AX10" i="2"/>
  <c r="AX8" i="2"/>
  <c r="AS9" i="2"/>
  <c r="AS13" i="2"/>
  <c r="AS12" i="2"/>
  <c r="AS14" i="2"/>
  <c r="AS11" i="2"/>
  <c r="AS10" i="2"/>
  <c r="AS8" i="2"/>
  <c r="AN9" i="2"/>
  <c r="AM9" i="2" s="1"/>
  <c r="AN13" i="2"/>
  <c r="AN12" i="2"/>
  <c r="AM12" i="2" s="1"/>
  <c r="AN14" i="2"/>
  <c r="AN11" i="2"/>
  <c r="AM11" i="2" s="1"/>
  <c r="AN10" i="2"/>
  <c r="AN8" i="2"/>
  <c r="AM8" i="2" s="1"/>
  <c r="AM13" i="2"/>
  <c r="BF13" i="2" s="1"/>
  <c r="AM14" i="2"/>
  <c r="BF14" i="2" s="1"/>
  <c r="AM10" i="2"/>
  <c r="BF10" i="2" s="1"/>
  <c r="AF9" i="2"/>
  <c r="AE9" i="2" s="1"/>
  <c r="AF13" i="2"/>
  <c r="AF12" i="2"/>
  <c r="AE12" i="2" s="1"/>
  <c r="AF14" i="2"/>
  <c r="AF11" i="2"/>
  <c r="AE11" i="2" s="1"/>
  <c r="AF10" i="2"/>
  <c r="AF8" i="2"/>
  <c r="AE8" i="2" s="1"/>
  <c r="AE13" i="2"/>
  <c r="AE14" i="2"/>
  <c r="AE10" i="2"/>
  <c r="AD9" i="2"/>
  <c r="AD13" i="2"/>
  <c r="AD12" i="2"/>
  <c r="AD14" i="2"/>
  <c r="AD11" i="2"/>
  <c r="AD10" i="2"/>
  <c r="AD8" i="2"/>
  <c r="AC9" i="2"/>
  <c r="AC13" i="2"/>
  <c r="AC12" i="2"/>
  <c r="AC14" i="2"/>
  <c r="AC11" i="2"/>
  <c r="AC10" i="2"/>
  <c r="AC8" i="2"/>
  <c r="AB9" i="2"/>
  <c r="AB13" i="2"/>
  <c r="AB12" i="2"/>
  <c r="AB14" i="2"/>
  <c r="AB11" i="2"/>
  <c r="AB10" i="2"/>
  <c r="AB8" i="2"/>
  <c r="AA9" i="2"/>
  <c r="AA13" i="2"/>
  <c r="AA12" i="2"/>
  <c r="AA14" i="2"/>
  <c r="AA11" i="2"/>
  <c r="AA10" i="2"/>
  <c r="AA8" i="2"/>
  <c r="Z9" i="2"/>
  <c r="Z13" i="2"/>
  <c r="Z12" i="2"/>
  <c r="Z14" i="2"/>
  <c r="Z11" i="2"/>
  <c r="Z10" i="2"/>
  <c r="Z8" i="2"/>
  <c r="Y9" i="2"/>
  <c r="Y13" i="2"/>
  <c r="Y12" i="2"/>
  <c r="Y14" i="2"/>
  <c r="Y11" i="2"/>
  <c r="Y10" i="2"/>
  <c r="Y8" i="2"/>
  <c r="X9" i="2"/>
  <c r="X13" i="2"/>
  <c r="X12" i="2"/>
  <c r="X14" i="2"/>
  <c r="X11" i="2"/>
  <c r="X10" i="2"/>
  <c r="X8" i="2"/>
  <c r="N9" i="2"/>
  <c r="M9" i="2" s="1"/>
  <c r="N13" i="2"/>
  <c r="N12" i="2"/>
  <c r="M12" i="2" s="1"/>
  <c r="N14" i="2"/>
  <c r="M14" i="2" s="1"/>
  <c r="N11" i="2"/>
  <c r="M11" i="2" s="1"/>
  <c r="N10" i="2"/>
  <c r="N8" i="2"/>
  <c r="M8" i="2" s="1"/>
  <c r="M13" i="2"/>
  <c r="M10" i="2"/>
  <c r="E9" i="2"/>
  <c r="D9" i="2" s="1"/>
  <c r="V9" i="2" s="1"/>
  <c r="E13" i="2"/>
  <c r="W13" i="2" s="1"/>
  <c r="E12" i="2"/>
  <c r="D12" i="2" s="1"/>
  <c r="V12" i="2" s="1"/>
  <c r="E14" i="2"/>
  <c r="D14" i="2" s="1"/>
  <c r="E11" i="2"/>
  <c r="D11" i="2" s="1"/>
  <c r="V11" i="2" s="1"/>
  <c r="E10" i="2"/>
  <c r="W10" i="2" s="1"/>
  <c r="E8" i="2"/>
  <c r="D8" i="2" s="1"/>
  <c r="V8" i="2" s="1"/>
  <c r="D13" i="2"/>
  <c r="V13" i="2" s="1"/>
  <c r="D10" i="2"/>
  <c r="V10" i="2" s="1"/>
  <c r="DI8" i="1"/>
  <c r="DI39" i="1"/>
  <c r="DI20" i="1"/>
  <c r="DI37" i="1"/>
  <c r="DI27" i="1"/>
  <c r="DI23" i="1"/>
  <c r="DI18" i="1"/>
  <c r="DI21" i="1"/>
  <c r="DI26" i="1"/>
  <c r="DI29" i="1"/>
  <c r="DI16" i="1"/>
  <c r="DI31" i="1"/>
  <c r="DI19" i="1"/>
  <c r="DI24" i="1"/>
  <c r="DI14" i="1"/>
  <c r="DI33" i="1"/>
  <c r="DI34" i="1"/>
  <c r="DI32" i="1"/>
  <c r="DI17" i="1"/>
  <c r="DI15" i="1"/>
  <c r="DI22" i="1"/>
  <c r="DI12" i="1"/>
  <c r="DI28" i="1"/>
  <c r="DI38" i="1"/>
  <c r="DI30" i="1"/>
  <c r="DI10" i="1"/>
  <c r="DI36" i="1"/>
  <c r="DI9" i="1"/>
  <c r="DI40" i="1"/>
  <c r="DI11" i="1"/>
  <c r="DI13" i="1"/>
  <c r="DI35" i="1"/>
  <c r="DI25" i="1"/>
  <c r="DH8" i="1"/>
  <c r="DH39" i="1"/>
  <c r="DH20" i="1"/>
  <c r="DH37" i="1"/>
  <c r="DH27" i="1"/>
  <c r="DH23" i="1"/>
  <c r="DH18" i="1"/>
  <c r="DH21" i="1"/>
  <c r="DH26" i="1"/>
  <c r="DH29" i="1"/>
  <c r="DH16" i="1"/>
  <c r="DH31" i="1"/>
  <c r="DH19" i="1"/>
  <c r="DH24" i="1"/>
  <c r="DH14" i="1"/>
  <c r="DH33" i="1"/>
  <c r="DH34" i="1"/>
  <c r="DH32" i="1"/>
  <c r="DH17" i="1"/>
  <c r="DH15" i="1"/>
  <c r="DH22" i="1"/>
  <c r="DH12" i="1"/>
  <c r="DH28" i="1"/>
  <c r="DH38" i="1"/>
  <c r="DH30" i="1"/>
  <c r="DH10" i="1"/>
  <c r="DH36" i="1"/>
  <c r="DH9" i="1"/>
  <c r="DH40" i="1"/>
  <c r="DH11" i="1"/>
  <c r="DH13" i="1"/>
  <c r="DH35" i="1"/>
  <c r="DH25" i="1"/>
  <c r="DG8" i="1"/>
  <c r="DG39" i="1"/>
  <c r="DG20" i="1"/>
  <c r="DG37" i="1"/>
  <c r="DG27" i="1"/>
  <c r="DG23" i="1"/>
  <c r="DG18" i="1"/>
  <c r="DG21" i="1"/>
  <c r="DG26" i="1"/>
  <c r="DG29" i="1"/>
  <c r="DG16" i="1"/>
  <c r="DG31" i="1"/>
  <c r="DG19" i="1"/>
  <c r="DG24" i="1"/>
  <c r="DG14" i="1"/>
  <c r="DG33" i="1"/>
  <c r="DG34" i="1"/>
  <c r="DG32" i="1"/>
  <c r="DG17" i="1"/>
  <c r="DG15" i="1"/>
  <c r="DG22" i="1"/>
  <c r="DG12" i="1"/>
  <c r="DG28" i="1"/>
  <c r="DG38" i="1"/>
  <c r="DG30" i="1"/>
  <c r="DG10" i="1"/>
  <c r="DG36" i="1"/>
  <c r="DG9" i="1"/>
  <c r="DG40" i="1"/>
  <c r="DG11" i="1"/>
  <c r="DG13" i="1"/>
  <c r="DG35" i="1"/>
  <c r="DG25" i="1"/>
  <c r="DF8" i="1"/>
  <c r="DF39" i="1"/>
  <c r="DF20" i="1"/>
  <c r="DF37" i="1"/>
  <c r="DF27" i="1"/>
  <c r="DF23" i="1"/>
  <c r="DF18" i="1"/>
  <c r="DF21" i="1"/>
  <c r="DF26" i="1"/>
  <c r="DF29" i="1"/>
  <c r="DF16" i="1"/>
  <c r="DF31" i="1"/>
  <c r="DF19" i="1"/>
  <c r="DF24" i="1"/>
  <c r="DF14" i="1"/>
  <c r="DF33" i="1"/>
  <c r="DF34" i="1"/>
  <c r="DF32" i="1"/>
  <c r="DF17" i="1"/>
  <c r="DF15" i="1"/>
  <c r="DF22" i="1"/>
  <c r="DF12" i="1"/>
  <c r="DF28" i="1"/>
  <c r="DF38" i="1"/>
  <c r="DF30" i="1"/>
  <c r="DF10" i="1"/>
  <c r="DF36" i="1"/>
  <c r="DF9" i="1"/>
  <c r="DF40" i="1"/>
  <c r="DF11" i="1"/>
  <c r="DF13" i="1"/>
  <c r="DF35" i="1"/>
  <c r="DF25" i="1"/>
  <c r="DE8" i="1"/>
  <c r="DE39" i="1"/>
  <c r="DE20" i="1"/>
  <c r="DE37" i="1"/>
  <c r="DE27" i="1"/>
  <c r="DE23" i="1"/>
  <c r="DE18" i="1"/>
  <c r="DE21" i="1"/>
  <c r="DE26" i="1"/>
  <c r="DE29" i="1"/>
  <c r="DE16" i="1"/>
  <c r="DE31" i="1"/>
  <c r="DE19" i="1"/>
  <c r="DE24" i="1"/>
  <c r="DE14" i="1"/>
  <c r="DE33" i="1"/>
  <c r="DE34" i="1"/>
  <c r="DE32" i="1"/>
  <c r="DE17" i="1"/>
  <c r="DE15" i="1"/>
  <c r="DE22" i="1"/>
  <c r="DE12" i="1"/>
  <c r="DE28" i="1"/>
  <c r="DE38" i="1"/>
  <c r="DE30" i="1"/>
  <c r="DE10" i="1"/>
  <c r="DE36" i="1"/>
  <c r="DE9" i="1"/>
  <c r="DE40" i="1"/>
  <c r="DE11" i="1"/>
  <c r="DE13" i="1"/>
  <c r="DE35" i="1"/>
  <c r="DE25" i="1"/>
  <c r="DD8" i="1"/>
  <c r="DD39" i="1"/>
  <c r="DD20" i="1"/>
  <c r="DD37" i="1"/>
  <c r="DD27" i="1"/>
  <c r="DD23" i="1"/>
  <c r="DD18" i="1"/>
  <c r="DD21" i="1"/>
  <c r="DD26" i="1"/>
  <c r="DD29" i="1"/>
  <c r="DD16" i="1"/>
  <c r="DD31" i="1"/>
  <c r="DD19" i="1"/>
  <c r="DD24" i="1"/>
  <c r="DD14" i="1"/>
  <c r="DD33" i="1"/>
  <c r="DD34" i="1"/>
  <c r="DD32" i="1"/>
  <c r="DD17" i="1"/>
  <c r="DD15" i="1"/>
  <c r="DD22" i="1"/>
  <c r="DD12" i="1"/>
  <c r="DD28" i="1"/>
  <c r="DD38" i="1"/>
  <c r="DD30" i="1"/>
  <c r="DD10" i="1"/>
  <c r="DD36" i="1"/>
  <c r="DD9" i="1"/>
  <c r="DD40" i="1"/>
  <c r="DD11" i="1"/>
  <c r="DD13" i="1"/>
  <c r="DD35" i="1"/>
  <c r="DD25" i="1"/>
  <c r="DC8" i="1"/>
  <c r="DC39" i="1"/>
  <c r="DC20" i="1"/>
  <c r="DC37" i="1"/>
  <c r="DC27" i="1"/>
  <c r="DC23" i="1"/>
  <c r="DC18" i="1"/>
  <c r="DC21" i="1"/>
  <c r="DC26" i="1"/>
  <c r="DC29" i="1"/>
  <c r="DC16" i="1"/>
  <c r="DC31" i="1"/>
  <c r="DC19" i="1"/>
  <c r="DC24" i="1"/>
  <c r="DC14" i="1"/>
  <c r="DC33" i="1"/>
  <c r="DC34" i="1"/>
  <c r="DC32" i="1"/>
  <c r="DC17" i="1"/>
  <c r="DC15" i="1"/>
  <c r="DC22" i="1"/>
  <c r="DC12" i="1"/>
  <c r="DC28" i="1"/>
  <c r="DC38" i="1"/>
  <c r="DC30" i="1"/>
  <c r="DC10" i="1"/>
  <c r="DC36" i="1"/>
  <c r="DC9" i="1"/>
  <c r="DC40" i="1"/>
  <c r="DC11" i="1"/>
  <c r="DC13" i="1"/>
  <c r="DC35" i="1"/>
  <c r="DC25" i="1"/>
  <c r="DA8" i="1"/>
  <c r="DA39" i="1"/>
  <c r="DA20" i="1"/>
  <c r="DA37" i="1"/>
  <c r="DA27" i="1"/>
  <c r="DA23" i="1"/>
  <c r="DA18" i="1"/>
  <c r="DA21" i="1"/>
  <c r="DA26" i="1"/>
  <c r="DA29" i="1"/>
  <c r="DA16" i="1"/>
  <c r="DA31" i="1"/>
  <c r="DA19" i="1"/>
  <c r="DA24" i="1"/>
  <c r="DA14" i="1"/>
  <c r="DA33" i="1"/>
  <c r="DA34" i="1"/>
  <c r="DA32" i="1"/>
  <c r="DA17" i="1"/>
  <c r="DA15" i="1"/>
  <c r="DA22" i="1"/>
  <c r="DA12" i="1"/>
  <c r="DA28" i="1"/>
  <c r="DA38" i="1"/>
  <c r="DA30" i="1"/>
  <c r="DA10" i="1"/>
  <c r="DA36" i="1"/>
  <c r="DA9" i="1"/>
  <c r="DA40" i="1"/>
  <c r="DA11" i="1"/>
  <c r="DA13" i="1"/>
  <c r="DA35" i="1"/>
  <c r="DA25" i="1"/>
  <c r="CZ8" i="1"/>
  <c r="CZ39" i="1"/>
  <c r="CZ20" i="1"/>
  <c r="CZ37" i="1"/>
  <c r="CZ27" i="1"/>
  <c r="CZ23" i="1"/>
  <c r="CZ18" i="1"/>
  <c r="CZ21" i="1"/>
  <c r="CZ26" i="1"/>
  <c r="CZ29" i="1"/>
  <c r="CZ16" i="1"/>
  <c r="CZ31" i="1"/>
  <c r="CZ19" i="1"/>
  <c r="CZ24" i="1"/>
  <c r="CZ14" i="1"/>
  <c r="CZ33" i="1"/>
  <c r="CZ34" i="1"/>
  <c r="CZ32" i="1"/>
  <c r="CZ17" i="1"/>
  <c r="CZ15" i="1"/>
  <c r="CZ22" i="1"/>
  <c r="CZ12" i="1"/>
  <c r="CZ28" i="1"/>
  <c r="CZ38" i="1"/>
  <c r="CZ30" i="1"/>
  <c r="CZ10" i="1"/>
  <c r="CZ36" i="1"/>
  <c r="CZ9" i="1"/>
  <c r="CZ40" i="1"/>
  <c r="CZ11" i="1"/>
  <c r="CZ13" i="1"/>
  <c r="CZ35" i="1"/>
  <c r="CZ25" i="1"/>
  <c r="CY8" i="1"/>
  <c r="CY39" i="1"/>
  <c r="CY20" i="1"/>
  <c r="CY37" i="1"/>
  <c r="CY27" i="1"/>
  <c r="CY23" i="1"/>
  <c r="CY18" i="1"/>
  <c r="CY21" i="1"/>
  <c r="CY26" i="1"/>
  <c r="CY29" i="1"/>
  <c r="CY16" i="1"/>
  <c r="CY31" i="1"/>
  <c r="CY19" i="1"/>
  <c r="CY24" i="1"/>
  <c r="CY14" i="1"/>
  <c r="CY33" i="1"/>
  <c r="CY34" i="1"/>
  <c r="CY32" i="1"/>
  <c r="CY17" i="1"/>
  <c r="CY15" i="1"/>
  <c r="CY22" i="1"/>
  <c r="CY12" i="1"/>
  <c r="CY28" i="1"/>
  <c r="CY38" i="1"/>
  <c r="CY30" i="1"/>
  <c r="CY10" i="1"/>
  <c r="CY36" i="1"/>
  <c r="CY9" i="1"/>
  <c r="CY40" i="1"/>
  <c r="CY11" i="1"/>
  <c r="CY13" i="1"/>
  <c r="CY35" i="1"/>
  <c r="CY25" i="1"/>
  <c r="CX8" i="1"/>
  <c r="CX39" i="1"/>
  <c r="CX20" i="1"/>
  <c r="CX37" i="1"/>
  <c r="CX27" i="1"/>
  <c r="CX23" i="1"/>
  <c r="CX18" i="1"/>
  <c r="CX21" i="1"/>
  <c r="CX26" i="1"/>
  <c r="CX29" i="1"/>
  <c r="CX16" i="1"/>
  <c r="CX31" i="1"/>
  <c r="CX19" i="1"/>
  <c r="CX24" i="1"/>
  <c r="CX14" i="1"/>
  <c r="CX33" i="1"/>
  <c r="CX34" i="1"/>
  <c r="CX32" i="1"/>
  <c r="CX17" i="1"/>
  <c r="CX15" i="1"/>
  <c r="CX22" i="1"/>
  <c r="CX12" i="1"/>
  <c r="CX28" i="1"/>
  <c r="CX38" i="1"/>
  <c r="CX30" i="1"/>
  <c r="CX10" i="1"/>
  <c r="CX36" i="1"/>
  <c r="CX9" i="1"/>
  <c r="CX40" i="1"/>
  <c r="CX11" i="1"/>
  <c r="CX13" i="1"/>
  <c r="CX35" i="1"/>
  <c r="CX25" i="1"/>
  <c r="CV8" i="1"/>
  <c r="CV39" i="1"/>
  <c r="CV20" i="1"/>
  <c r="CV37" i="1"/>
  <c r="CV27" i="1"/>
  <c r="CV23" i="1"/>
  <c r="CV18" i="1"/>
  <c r="CV21" i="1"/>
  <c r="CV26" i="1"/>
  <c r="CV29" i="1"/>
  <c r="CV16" i="1"/>
  <c r="CV31" i="1"/>
  <c r="CV19" i="1"/>
  <c r="CV24" i="1"/>
  <c r="CV14" i="1"/>
  <c r="CV33" i="1"/>
  <c r="CV34" i="1"/>
  <c r="CV32" i="1"/>
  <c r="CV17" i="1"/>
  <c r="CV15" i="1"/>
  <c r="CV22" i="1"/>
  <c r="CV12" i="1"/>
  <c r="CV28" i="1"/>
  <c r="CV38" i="1"/>
  <c r="CV30" i="1"/>
  <c r="CV10" i="1"/>
  <c r="CV36" i="1"/>
  <c r="CV9" i="1"/>
  <c r="CV40" i="1"/>
  <c r="CV11" i="1"/>
  <c r="CV13" i="1"/>
  <c r="CV35" i="1"/>
  <c r="CV25" i="1"/>
  <c r="CU8" i="1"/>
  <c r="CU39" i="1"/>
  <c r="CU20" i="1"/>
  <c r="CU37" i="1"/>
  <c r="CU27" i="1"/>
  <c r="CU23" i="1"/>
  <c r="CU18" i="1"/>
  <c r="CU21" i="1"/>
  <c r="CU26" i="1"/>
  <c r="CU29" i="1"/>
  <c r="CU16" i="1"/>
  <c r="CU31" i="1"/>
  <c r="CU19" i="1"/>
  <c r="CU24" i="1"/>
  <c r="CU14" i="1"/>
  <c r="CU33" i="1"/>
  <c r="CU34" i="1"/>
  <c r="CU32" i="1"/>
  <c r="CU17" i="1"/>
  <c r="CU15" i="1"/>
  <c r="CU22" i="1"/>
  <c r="CU12" i="1"/>
  <c r="CU28" i="1"/>
  <c r="CU38" i="1"/>
  <c r="CU30" i="1"/>
  <c r="CU10" i="1"/>
  <c r="CU36" i="1"/>
  <c r="CU9" i="1"/>
  <c r="CU40" i="1"/>
  <c r="CU11" i="1"/>
  <c r="CU13" i="1"/>
  <c r="CU35" i="1"/>
  <c r="CU25" i="1"/>
  <c r="CT8" i="1"/>
  <c r="CT39" i="1"/>
  <c r="CT20" i="1"/>
  <c r="CT37" i="1"/>
  <c r="CT27" i="1"/>
  <c r="CT23" i="1"/>
  <c r="CT18" i="1"/>
  <c r="CT21" i="1"/>
  <c r="CT26" i="1"/>
  <c r="CT29" i="1"/>
  <c r="CT16" i="1"/>
  <c r="CT31" i="1"/>
  <c r="CT19" i="1"/>
  <c r="CT24" i="1"/>
  <c r="CT14" i="1"/>
  <c r="CT33" i="1"/>
  <c r="CT34" i="1"/>
  <c r="CT32" i="1"/>
  <c r="CT17" i="1"/>
  <c r="CT15" i="1"/>
  <c r="CT22" i="1"/>
  <c r="CT12" i="1"/>
  <c r="CT28" i="1"/>
  <c r="CT38" i="1"/>
  <c r="CT30" i="1"/>
  <c r="CT10" i="1"/>
  <c r="CT36" i="1"/>
  <c r="CT9" i="1"/>
  <c r="CT40" i="1"/>
  <c r="CT11" i="1"/>
  <c r="CT13" i="1"/>
  <c r="CT35" i="1"/>
  <c r="CT25" i="1"/>
  <c r="CS8" i="1"/>
  <c r="CS39" i="1"/>
  <c r="CS20" i="1"/>
  <c r="CS37" i="1"/>
  <c r="CS27" i="1"/>
  <c r="CS23" i="1"/>
  <c r="CS18" i="1"/>
  <c r="CS21" i="1"/>
  <c r="CS26" i="1"/>
  <c r="CS29" i="1"/>
  <c r="CS16" i="1"/>
  <c r="CS31" i="1"/>
  <c r="CS19" i="1"/>
  <c r="CS24" i="1"/>
  <c r="CS14" i="1"/>
  <c r="CS33" i="1"/>
  <c r="CS34" i="1"/>
  <c r="CS32" i="1"/>
  <c r="CS17" i="1"/>
  <c r="CS15" i="1"/>
  <c r="CS22" i="1"/>
  <c r="CS12" i="1"/>
  <c r="CS28" i="1"/>
  <c r="CS38" i="1"/>
  <c r="CS30" i="1"/>
  <c r="CS10" i="1"/>
  <c r="CS36" i="1"/>
  <c r="CS9" i="1"/>
  <c r="CS40" i="1"/>
  <c r="CS11" i="1"/>
  <c r="CS13" i="1"/>
  <c r="CS35" i="1"/>
  <c r="CS25" i="1"/>
  <c r="CP8" i="1"/>
  <c r="CP39" i="1"/>
  <c r="CP20" i="1"/>
  <c r="CP37" i="1"/>
  <c r="CP27" i="1"/>
  <c r="CP23" i="1"/>
  <c r="CP18" i="1"/>
  <c r="CP21" i="1"/>
  <c r="CP26" i="1"/>
  <c r="CP29" i="1"/>
  <c r="CP16" i="1"/>
  <c r="CP31" i="1"/>
  <c r="CP19" i="1"/>
  <c r="CP24" i="1"/>
  <c r="CP14" i="1"/>
  <c r="CP33" i="1"/>
  <c r="CP34" i="1"/>
  <c r="CP32" i="1"/>
  <c r="CP17" i="1"/>
  <c r="CP15" i="1"/>
  <c r="CP22" i="1"/>
  <c r="CP12" i="1"/>
  <c r="CP28" i="1"/>
  <c r="CP38" i="1"/>
  <c r="CP30" i="1"/>
  <c r="CP10" i="1"/>
  <c r="CP36" i="1"/>
  <c r="CP9" i="1"/>
  <c r="CP40" i="1"/>
  <c r="CP11" i="1"/>
  <c r="CP13" i="1"/>
  <c r="CP35" i="1"/>
  <c r="CP25" i="1"/>
  <c r="CO8" i="1"/>
  <c r="CO39" i="1"/>
  <c r="CO20" i="1"/>
  <c r="CO37" i="1"/>
  <c r="CO27" i="1"/>
  <c r="CO23" i="1"/>
  <c r="CO18" i="1"/>
  <c r="CO21" i="1"/>
  <c r="CO26" i="1"/>
  <c r="CO29" i="1"/>
  <c r="CO16" i="1"/>
  <c r="CO31" i="1"/>
  <c r="CO19" i="1"/>
  <c r="CO24" i="1"/>
  <c r="CO14" i="1"/>
  <c r="CO33" i="1"/>
  <c r="CO34" i="1"/>
  <c r="CO32" i="1"/>
  <c r="CO17" i="1"/>
  <c r="CO15" i="1"/>
  <c r="CO22" i="1"/>
  <c r="CO12" i="1"/>
  <c r="CO28" i="1"/>
  <c r="CO38" i="1"/>
  <c r="CO30" i="1"/>
  <c r="CO10" i="1"/>
  <c r="CO36" i="1"/>
  <c r="CO9" i="1"/>
  <c r="CO40" i="1"/>
  <c r="CO11" i="1"/>
  <c r="CO13" i="1"/>
  <c r="CO35" i="1"/>
  <c r="CO25" i="1"/>
  <c r="CN8" i="1"/>
  <c r="CN39" i="1"/>
  <c r="CN20" i="1"/>
  <c r="CN37" i="1"/>
  <c r="CN27" i="1"/>
  <c r="CN23" i="1"/>
  <c r="CN18" i="1"/>
  <c r="CN21" i="1"/>
  <c r="CN26" i="1"/>
  <c r="CN29" i="1"/>
  <c r="CN16" i="1"/>
  <c r="CN31" i="1"/>
  <c r="CN19" i="1"/>
  <c r="CN24" i="1"/>
  <c r="CN14" i="1"/>
  <c r="CN33" i="1"/>
  <c r="CN34" i="1"/>
  <c r="CN32" i="1"/>
  <c r="CN17" i="1"/>
  <c r="CN15" i="1"/>
  <c r="CN22" i="1"/>
  <c r="CN12" i="1"/>
  <c r="CN28" i="1"/>
  <c r="CN38" i="1"/>
  <c r="CN30" i="1"/>
  <c r="CN10" i="1"/>
  <c r="CN36" i="1"/>
  <c r="CN9" i="1"/>
  <c r="CN40" i="1"/>
  <c r="CN11" i="1"/>
  <c r="CN13" i="1"/>
  <c r="CN35" i="1"/>
  <c r="CN25" i="1"/>
  <c r="CM8" i="1"/>
  <c r="CM39" i="1"/>
  <c r="CM20" i="1"/>
  <c r="CM37" i="1"/>
  <c r="CM27" i="1"/>
  <c r="CM23" i="1"/>
  <c r="CM18" i="1"/>
  <c r="CM21" i="1"/>
  <c r="CM26" i="1"/>
  <c r="CM29" i="1"/>
  <c r="CM16" i="1"/>
  <c r="CM31" i="1"/>
  <c r="CM19" i="1"/>
  <c r="CM24" i="1"/>
  <c r="CM14" i="1"/>
  <c r="CM33" i="1"/>
  <c r="CM34" i="1"/>
  <c r="CM32" i="1"/>
  <c r="CM17" i="1"/>
  <c r="CM15" i="1"/>
  <c r="CM22" i="1"/>
  <c r="CM12" i="1"/>
  <c r="CM28" i="1"/>
  <c r="CM38" i="1"/>
  <c r="CM30" i="1"/>
  <c r="CM10" i="1"/>
  <c r="CM36" i="1"/>
  <c r="CM9" i="1"/>
  <c r="CM40" i="1"/>
  <c r="CM11" i="1"/>
  <c r="CM13" i="1"/>
  <c r="CM35" i="1"/>
  <c r="CM25" i="1"/>
  <c r="CL8" i="1"/>
  <c r="CL39" i="1"/>
  <c r="CL20" i="1"/>
  <c r="CL37" i="1"/>
  <c r="CL27" i="1"/>
  <c r="CL23" i="1"/>
  <c r="CL18" i="1"/>
  <c r="CL21" i="1"/>
  <c r="CL26" i="1"/>
  <c r="CL29" i="1"/>
  <c r="CL16" i="1"/>
  <c r="CL31" i="1"/>
  <c r="CL19" i="1"/>
  <c r="CL24" i="1"/>
  <c r="CL14" i="1"/>
  <c r="CL33" i="1"/>
  <c r="CL34" i="1"/>
  <c r="CL32" i="1"/>
  <c r="CL17" i="1"/>
  <c r="CL15" i="1"/>
  <c r="CL22" i="1"/>
  <c r="CL12" i="1"/>
  <c r="CL28" i="1"/>
  <c r="CL38" i="1"/>
  <c r="CL30" i="1"/>
  <c r="CL10" i="1"/>
  <c r="CL36" i="1"/>
  <c r="CL9" i="1"/>
  <c r="CL40" i="1"/>
  <c r="CL11" i="1"/>
  <c r="CL13" i="1"/>
  <c r="CL35" i="1"/>
  <c r="CL25" i="1"/>
  <c r="CK8" i="1"/>
  <c r="CK39" i="1"/>
  <c r="CK20" i="1"/>
  <c r="CK37" i="1"/>
  <c r="CK27" i="1"/>
  <c r="CK23" i="1"/>
  <c r="CK18" i="1"/>
  <c r="CK21" i="1"/>
  <c r="CK26" i="1"/>
  <c r="CK29" i="1"/>
  <c r="CK16" i="1"/>
  <c r="CK31" i="1"/>
  <c r="CK19" i="1"/>
  <c r="CK24" i="1"/>
  <c r="CK14" i="1"/>
  <c r="CK33" i="1"/>
  <c r="CK34" i="1"/>
  <c r="CK32" i="1"/>
  <c r="CK17" i="1"/>
  <c r="CK15" i="1"/>
  <c r="CK22" i="1"/>
  <c r="CK12" i="1"/>
  <c r="CK28" i="1"/>
  <c r="CK38" i="1"/>
  <c r="CK30" i="1"/>
  <c r="CK10" i="1"/>
  <c r="CK36" i="1"/>
  <c r="CK9" i="1"/>
  <c r="CK40" i="1"/>
  <c r="CK11" i="1"/>
  <c r="CK13" i="1"/>
  <c r="CK35" i="1"/>
  <c r="CK25" i="1"/>
  <c r="BZ8" i="1"/>
  <c r="DB8" i="1" s="1"/>
  <c r="BZ39" i="1"/>
  <c r="DB39" i="1" s="1"/>
  <c r="BZ20" i="1"/>
  <c r="BZ37" i="1"/>
  <c r="DB37" i="1" s="1"/>
  <c r="BZ27" i="1"/>
  <c r="DB27" i="1" s="1"/>
  <c r="BZ23" i="1"/>
  <c r="DB23" i="1" s="1"/>
  <c r="BZ18" i="1"/>
  <c r="DB18" i="1" s="1"/>
  <c r="BZ21" i="1"/>
  <c r="DB21" i="1" s="1"/>
  <c r="BZ26" i="1"/>
  <c r="DB26" i="1" s="1"/>
  <c r="BZ29" i="1"/>
  <c r="DB29" i="1" s="1"/>
  <c r="BZ16" i="1"/>
  <c r="DB16" i="1" s="1"/>
  <c r="BZ31" i="1"/>
  <c r="DB31" i="1" s="1"/>
  <c r="BZ19" i="1"/>
  <c r="DB19" i="1" s="1"/>
  <c r="BZ24" i="1"/>
  <c r="DB24" i="1" s="1"/>
  <c r="BZ14" i="1"/>
  <c r="DB14" i="1" s="1"/>
  <c r="BZ33" i="1"/>
  <c r="DB33" i="1" s="1"/>
  <c r="BZ34" i="1"/>
  <c r="DB34" i="1" s="1"/>
  <c r="BZ32" i="1"/>
  <c r="DB32" i="1" s="1"/>
  <c r="BZ17" i="1"/>
  <c r="DB17" i="1" s="1"/>
  <c r="BZ15" i="1"/>
  <c r="DB15" i="1" s="1"/>
  <c r="BZ22" i="1"/>
  <c r="DB22" i="1" s="1"/>
  <c r="BZ12" i="1"/>
  <c r="DB12" i="1" s="1"/>
  <c r="BZ28" i="1"/>
  <c r="DB28" i="1" s="1"/>
  <c r="BZ38" i="1"/>
  <c r="DB38" i="1" s="1"/>
  <c r="BZ30" i="1"/>
  <c r="DB30" i="1" s="1"/>
  <c r="BZ10" i="1"/>
  <c r="DB10" i="1" s="1"/>
  <c r="BZ36" i="1"/>
  <c r="DB36" i="1" s="1"/>
  <c r="BZ9" i="1"/>
  <c r="DB9" i="1" s="1"/>
  <c r="BZ40" i="1"/>
  <c r="DB40" i="1" s="1"/>
  <c r="BZ11" i="1"/>
  <c r="DB11" i="1" s="1"/>
  <c r="BZ13" i="1"/>
  <c r="DB13" i="1" s="1"/>
  <c r="BZ35" i="1"/>
  <c r="DB35" i="1" s="1"/>
  <c r="BZ25" i="1"/>
  <c r="DB25" i="1" s="1"/>
  <c r="BU8" i="1"/>
  <c r="CW8" i="1" s="1"/>
  <c r="BU39" i="1"/>
  <c r="CW39" i="1" s="1"/>
  <c r="BU20" i="1"/>
  <c r="CW20" i="1" s="1"/>
  <c r="BU37" i="1"/>
  <c r="CW37" i="1" s="1"/>
  <c r="BU27" i="1"/>
  <c r="CW27" i="1" s="1"/>
  <c r="BU23" i="1"/>
  <c r="CW23" i="1" s="1"/>
  <c r="BU18" i="1"/>
  <c r="CW18" i="1" s="1"/>
  <c r="BU21" i="1"/>
  <c r="CW21" i="1" s="1"/>
  <c r="BU26" i="1"/>
  <c r="CW26" i="1" s="1"/>
  <c r="BU29" i="1"/>
  <c r="CW29" i="1" s="1"/>
  <c r="BU16" i="1"/>
  <c r="CW16" i="1" s="1"/>
  <c r="BU31" i="1"/>
  <c r="CW31" i="1" s="1"/>
  <c r="BU19" i="1"/>
  <c r="CW19" i="1" s="1"/>
  <c r="BU24" i="1"/>
  <c r="CW24" i="1" s="1"/>
  <c r="BU14" i="1"/>
  <c r="CW14" i="1" s="1"/>
  <c r="BU33" i="1"/>
  <c r="CW33" i="1" s="1"/>
  <c r="BU34" i="1"/>
  <c r="CW34" i="1" s="1"/>
  <c r="BU32" i="1"/>
  <c r="CW32" i="1" s="1"/>
  <c r="BU17" i="1"/>
  <c r="CW17" i="1" s="1"/>
  <c r="BU15" i="1"/>
  <c r="CW15" i="1" s="1"/>
  <c r="BU22" i="1"/>
  <c r="CW22" i="1" s="1"/>
  <c r="BU12" i="1"/>
  <c r="CW12" i="1" s="1"/>
  <c r="BU28" i="1"/>
  <c r="CW28" i="1" s="1"/>
  <c r="BU38" i="1"/>
  <c r="CW38" i="1" s="1"/>
  <c r="BU30" i="1"/>
  <c r="CW30" i="1" s="1"/>
  <c r="BU10" i="1"/>
  <c r="CW10" i="1" s="1"/>
  <c r="BU36" i="1"/>
  <c r="CW36" i="1" s="1"/>
  <c r="BU9" i="1"/>
  <c r="CW9" i="1" s="1"/>
  <c r="BU40" i="1"/>
  <c r="CW40" i="1" s="1"/>
  <c r="BU11" i="1"/>
  <c r="CW11" i="1" s="1"/>
  <c r="BU13" i="1"/>
  <c r="CW13" i="1" s="1"/>
  <c r="BU35" i="1"/>
  <c r="BU25" i="1"/>
  <c r="CW25" i="1" s="1"/>
  <c r="BP8" i="1"/>
  <c r="CR8" i="1" s="1"/>
  <c r="BP39" i="1"/>
  <c r="BO39" i="1" s="1"/>
  <c r="BP20" i="1"/>
  <c r="BP37" i="1"/>
  <c r="CR37" i="1" s="1"/>
  <c r="BP27" i="1"/>
  <c r="CR27" i="1" s="1"/>
  <c r="BP23" i="1"/>
  <c r="CR23" i="1" s="1"/>
  <c r="BP18" i="1"/>
  <c r="BP21" i="1"/>
  <c r="CR21" i="1" s="1"/>
  <c r="BP26" i="1"/>
  <c r="CR26" i="1" s="1"/>
  <c r="BP29" i="1"/>
  <c r="CR29" i="1" s="1"/>
  <c r="BP16" i="1"/>
  <c r="BP31" i="1"/>
  <c r="CR31" i="1" s="1"/>
  <c r="BP19" i="1"/>
  <c r="CR19" i="1" s="1"/>
  <c r="BP24" i="1"/>
  <c r="CR24" i="1" s="1"/>
  <c r="BP14" i="1"/>
  <c r="BP33" i="1"/>
  <c r="CR33" i="1" s="1"/>
  <c r="BP34" i="1"/>
  <c r="CR34" i="1" s="1"/>
  <c r="BP32" i="1"/>
  <c r="CR32" i="1" s="1"/>
  <c r="BP17" i="1"/>
  <c r="BP15" i="1"/>
  <c r="CR15" i="1" s="1"/>
  <c r="BP22" i="1"/>
  <c r="CR22" i="1" s="1"/>
  <c r="BP12" i="1"/>
  <c r="CR12" i="1" s="1"/>
  <c r="BP28" i="1"/>
  <c r="BP38" i="1"/>
  <c r="CR38" i="1" s="1"/>
  <c r="BP30" i="1"/>
  <c r="CR30" i="1" s="1"/>
  <c r="BP10" i="1"/>
  <c r="CR10" i="1" s="1"/>
  <c r="BP36" i="1"/>
  <c r="BP9" i="1"/>
  <c r="CR9" i="1" s="1"/>
  <c r="BP40" i="1"/>
  <c r="CR40" i="1" s="1"/>
  <c r="BP11" i="1"/>
  <c r="CR11" i="1" s="1"/>
  <c r="BP13" i="1"/>
  <c r="BP35" i="1"/>
  <c r="CR35" i="1" s="1"/>
  <c r="BP25" i="1"/>
  <c r="BO8" i="1"/>
  <c r="CH8" i="1" s="1"/>
  <c r="BO20" i="1"/>
  <c r="BO27" i="1"/>
  <c r="CH27" i="1" s="1"/>
  <c r="BO23" i="1"/>
  <c r="BO18" i="1"/>
  <c r="CQ18" i="1" s="1"/>
  <c r="BO21" i="1"/>
  <c r="BO26" i="1"/>
  <c r="CH26" i="1" s="1"/>
  <c r="BO29" i="1"/>
  <c r="BO16" i="1"/>
  <c r="CQ16" i="1" s="1"/>
  <c r="BO31" i="1"/>
  <c r="BO19" i="1"/>
  <c r="CH19" i="1" s="1"/>
  <c r="BO24" i="1"/>
  <c r="BO14" i="1"/>
  <c r="CQ14" i="1" s="1"/>
  <c r="BO33" i="1"/>
  <c r="BO34" i="1"/>
  <c r="CH34" i="1" s="1"/>
  <c r="BO32" i="1"/>
  <c r="BO17" i="1"/>
  <c r="CQ17" i="1" s="1"/>
  <c r="BO15" i="1"/>
  <c r="BO22" i="1"/>
  <c r="CH22" i="1" s="1"/>
  <c r="BO12" i="1"/>
  <c r="BO28" i="1"/>
  <c r="CQ28" i="1" s="1"/>
  <c r="BO38" i="1"/>
  <c r="BO30" i="1"/>
  <c r="CH30" i="1" s="1"/>
  <c r="BO10" i="1"/>
  <c r="BO36" i="1"/>
  <c r="CQ36" i="1" s="1"/>
  <c r="BO9" i="1"/>
  <c r="BO40" i="1"/>
  <c r="CH40" i="1" s="1"/>
  <c r="BO11" i="1"/>
  <c r="BO13" i="1"/>
  <c r="BO35" i="1"/>
  <c r="BO25" i="1"/>
  <c r="CH25" i="1" s="1"/>
  <c r="BH8" i="1"/>
  <c r="BH39" i="1"/>
  <c r="BH20" i="1"/>
  <c r="BH37" i="1"/>
  <c r="BG37" i="1" s="1"/>
  <c r="BH27" i="1"/>
  <c r="BH23" i="1"/>
  <c r="BH18" i="1"/>
  <c r="BH21" i="1"/>
  <c r="BG21" i="1" s="1"/>
  <c r="BH26" i="1"/>
  <c r="BH29" i="1"/>
  <c r="BG29" i="1" s="1"/>
  <c r="BH16" i="1"/>
  <c r="BH31" i="1"/>
  <c r="BG31" i="1" s="1"/>
  <c r="BH19" i="1"/>
  <c r="BH24" i="1"/>
  <c r="BH14" i="1"/>
  <c r="BH33" i="1"/>
  <c r="BG33" i="1" s="1"/>
  <c r="BH34" i="1"/>
  <c r="BH32" i="1"/>
  <c r="BH17" i="1"/>
  <c r="BH15" i="1"/>
  <c r="BG15" i="1" s="1"/>
  <c r="BH22" i="1"/>
  <c r="BH12" i="1"/>
  <c r="BH28" i="1"/>
  <c r="BH38" i="1"/>
  <c r="BG38" i="1" s="1"/>
  <c r="BH30" i="1"/>
  <c r="BH10" i="1"/>
  <c r="BG10" i="1" s="1"/>
  <c r="BH36" i="1"/>
  <c r="BH9" i="1"/>
  <c r="BG9" i="1" s="1"/>
  <c r="BH40" i="1"/>
  <c r="BH11" i="1"/>
  <c r="BH13" i="1"/>
  <c r="BH35" i="1"/>
  <c r="BG35" i="1" s="1"/>
  <c r="BH25" i="1"/>
  <c r="BG8" i="1"/>
  <c r="BG20" i="1"/>
  <c r="BG27" i="1"/>
  <c r="CI27" i="1" s="1"/>
  <c r="BG23" i="1"/>
  <c r="BG18" i="1"/>
  <c r="BG26" i="1"/>
  <c r="BG16" i="1"/>
  <c r="BG19" i="1"/>
  <c r="BG24" i="1"/>
  <c r="BG14" i="1"/>
  <c r="BG34" i="1"/>
  <c r="CI34" i="1" s="1"/>
  <c r="BG17" i="1"/>
  <c r="BG22" i="1"/>
  <c r="CI22" i="1" s="1"/>
  <c r="BG12" i="1"/>
  <c r="BG28" i="1"/>
  <c r="BG30" i="1"/>
  <c r="BG36" i="1"/>
  <c r="BG40" i="1"/>
  <c r="BG11" i="1"/>
  <c r="BG13" i="1"/>
  <c r="BG25" i="1"/>
  <c r="CI25" i="1" s="1"/>
  <c r="AX8" i="1"/>
  <c r="AX39" i="1"/>
  <c r="AX20" i="1"/>
  <c r="AX37" i="1"/>
  <c r="AX27" i="1"/>
  <c r="AX23" i="1"/>
  <c r="AX18" i="1"/>
  <c r="AX21" i="1"/>
  <c r="AX26" i="1"/>
  <c r="AX29" i="1"/>
  <c r="AX16" i="1"/>
  <c r="AX31" i="1"/>
  <c r="AX19" i="1"/>
  <c r="AX24" i="1"/>
  <c r="AX14" i="1"/>
  <c r="AX33" i="1"/>
  <c r="AX34" i="1"/>
  <c r="AX32" i="1"/>
  <c r="AX17" i="1"/>
  <c r="AX15" i="1"/>
  <c r="AX22" i="1"/>
  <c r="AX12" i="1"/>
  <c r="AX28" i="1"/>
  <c r="AX38" i="1"/>
  <c r="AX30" i="1"/>
  <c r="AX10" i="1"/>
  <c r="AX36" i="1"/>
  <c r="AX9" i="1"/>
  <c r="AX40" i="1"/>
  <c r="AX11" i="1"/>
  <c r="AX13" i="1"/>
  <c r="AX35" i="1"/>
  <c r="AX25" i="1"/>
  <c r="AS8" i="1"/>
  <c r="AS39" i="1"/>
  <c r="AS20" i="1"/>
  <c r="AS37" i="1"/>
  <c r="AS27" i="1"/>
  <c r="AS23" i="1"/>
  <c r="AS18" i="1"/>
  <c r="AS21" i="1"/>
  <c r="AS26" i="1"/>
  <c r="AS29" i="1"/>
  <c r="AS16" i="1"/>
  <c r="AS31" i="1"/>
  <c r="AS19" i="1"/>
  <c r="AS24" i="1"/>
  <c r="AS14" i="1"/>
  <c r="AS33" i="1"/>
  <c r="AS34" i="1"/>
  <c r="AS32" i="1"/>
  <c r="AS17" i="1"/>
  <c r="AS15" i="1"/>
  <c r="AS22" i="1"/>
  <c r="AS12" i="1"/>
  <c r="AS28" i="1"/>
  <c r="AS38" i="1"/>
  <c r="AS30" i="1"/>
  <c r="AS10" i="1"/>
  <c r="AS36" i="1"/>
  <c r="AS9" i="1"/>
  <c r="AS40" i="1"/>
  <c r="AS11" i="1"/>
  <c r="AS13" i="1"/>
  <c r="AS35" i="1"/>
  <c r="AS25" i="1"/>
  <c r="AN8" i="1"/>
  <c r="AM8" i="1" s="1"/>
  <c r="AN39" i="1"/>
  <c r="AN20" i="1"/>
  <c r="AM20" i="1" s="1"/>
  <c r="AN37" i="1"/>
  <c r="AN27" i="1"/>
  <c r="AM27" i="1" s="1"/>
  <c r="AN23" i="1"/>
  <c r="AN18" i="1"/>
  <c r="AM18" i="1" s="1"/>
  <c r="AN21" i="1"/>
  <c r="AN26" i="1"/>
  <c r="AM26" i="1" s="1"/>
  <c r="AN29" i="1"/>
  <c r="AN16" i="1"/>
  <c r="AM16" i="1" s="1"/>
  <c r="AN31" i="1"/>
  <c r="AN19" i="1"/>
  <c r="AM19" i="1" s="1"/>
  <c r="AN24" i="1"/>
  <c r="AN14" i="1"/>
  <c r="AM14" i="1" s="1"/>
  <c r="AN33" i="1"/>
  <c r="AN34" i="1"/>
  <c r="AM34" i="1" s="1"/>
  <c r="AN32" i="1"/>
  <c r="AN17" i="1"/>
  <c r="AM17" i="1" s="1"/>
  <c r="AN15" i="1"/>
  <c r="AN22" i="1"/>
  <c r="AM22" i="1" s="1"/>
  <c r="AN12" i="1"/>
  <c r="AN28" i="1"/>
  <c r="AM28" i="1" s="1"/>
  <c r="AN38" i="1"/>
  <c r="AN30" i="1"/>
  <c r="AM30" i="1" s="1"/>
  <c r="AN10" i="1"/>
  <c r="AN36" i="1"/>
  <c r="AM36" i="1" s="1"/>
  <c r="AN9" i="1"/>
  <c r="AN40" i="1"/>
  <c r="AN11" i="1"/>
  <c r="AN13" i="1"/>
  <c r="AN35" i="1"/>
  <c r="AN25" i="1"/>
  <c r="AM39" i="1"/>
  <c r="AM37" i="1"/>
  <c r="AM23" i="1"/>
  <c r="AM21" i="1"/>
  <c r="AM29" i="1"/>
  <c r="AM31" i="1"/>
  <c r="AM24" i="1"/>
  <c r="AM33" i="1"/>
  <c r="AM32" i="1"/>
  <c r="AM15" i="1"/>
  <c r="AM12" i="1"/>
  <c r="AM38" i="1"/>
  <c r="AM10" i="1"/>
  <c r="AM9" i="1"/>
  <c r="AM40" i="1"/>
  <c r="BF40" i="1" s="1"/>
  <c r="AM11" i="1"/>
  <c r="AM13" i="1"/>
  <c r="BF13" i="1" s="1"/>
  <c r="AM35" i="1"/>
  <c r="AM25" i="1"/>
  <c r="BF25" i="1" s="1"/>
  <c r="AF8" i="1"/>
  <c r="AF39" i="1"/>
  <c r="AE39" i="1" s="1"/>
  <c r="AF20" i="1"/>
  <c r="AF37" i="1"/>
  <c r="AE37" i="1" s="1"/>
  <c r="AF27" i="1"/>
  <c r="AF23" i="1"/>
  <c r="AF18" i="1"/>
  <c r="AF21" i="1"/>
  <c r="AF26" i="1"/>
  <c r="AF29" i="1"/>
  <c r="AF16" i="1"/>
  <c r="AF31" i="1"/>
  <c r="AF19" i="1"/>
  <c r="AF24" i="1"/>
  <c r="AF14" i="1"/>
  <c r="AF33" i="1"/>
  <c r="AF34" i="1"/>
  <c r="AF32" i="1"/>
  <c r="AF17" i="1"/>
  <c r="AF15" i="1"/>
  <c r="AF22" i="1"/>
  <c r="AF12" i="1"/>
  <c r="AF28" i="1"/>
  <c r="AF38" i="1"/>
  <c r="AF30" i="1"/>
  <c r="AF10" i="1"/>
  <c r="AF36" i="1"/>
  <c r="AF9" i="1"/>
  <c r="AF40" i="1"/>
  <c r="AF11" i="1"/>
  <c r="AF13" i="1"/>
  <c r="AF35" i="1"/>
  <c r="AF25" i="1"/>
  <c r="AE8" i="1"/>
  <c r="AE20" i="1"/>
  <c r="AE27" i="1"/>
  <c r="AE23" i="1"/>
  <c r="AE18" i="1"/>
  <c r="AE21" i="1"/>
  <c r="AE26" i="1"/>
  <c r="AE29" i="1"/>
  <c r="AE16" i="1"/>
  <c r="AE31" i="1"/>
  <c r="AE19" i="1"/>
  <c r="AE24" i="1"/>
  <c r="AE14" i="1"/>
  <c r="AE33" i="1"/>
  <c r="AE34" i="1"/>
  <c r="AE32" i="1"/>
  <c r="AE17" i="1"/>
  <c r="AE15" i="1"/>
  <c r="AE22" i="1"/>
  <c r="AE12" i="1"/>
  <c r="AE28" i="1"/>
  <c r="AE38" i="1"/>
  <c r="AE30" i="1"/>
  <c r="AE10" i="1"/>
  <c r="AE36" i="1"/>
  <c r="AE9" i="1"/>
  <c r="AE40" i="1"/>
  <c r="AE11" i="1"/>
  <c r="AE13" i="1"/>
  <c r="AE35" i="1"/>
  <c r="AE25" i="1"/>
  <c r="AD8" i="1"/>
  <c r="AD39" i="1"/>
  <c r="AD20" i="1"/>
  <c r="AD37" i="1"/>
  <c r="AD27" i="1"/>
  <c r="AD23" i="1"/>
  <c r="AD18" i="1"/>
  <c r="AD21" i="1"/>
  <c r="AD26" i="1"/>
  <c r="AD29" i="1"/>
  <c r="AD16" i="1"/>
  <c r="AD31" i="1"/>
  <c r="AD19" i="1"/>
  <c r="AD24" i="1"/>
  <c r="AD14" i="1"/>
  <c r="AD33" i="1"/>
  <c r="AD34" i="1"/>
  <c r="AD32" i="1"/>
  <c r="AD17" i="1"/>
  <c r="AD15" i="1"/>
  <c r="AD22" i="1"/>
  <c r="AD12" i="1"/>
  <c r="AD28" i="1"/>
  <c r="AD38" i="1"/>
  <c r="AD30" i="1"/>
  <c r="AD10" i="1"/>
  <c r="AD36" i="1"/>
  <c r="AD9" i="1"/>
  <c r="AD40" i="1"/>
  <c r="AD11" i="1"/>
  <c r="AD13" i="1"/>
  <c r="AD35" i="1"/>
  <c r="AD25" i="1"/>
  <c r="AC8" i="1"/>
  <c r="AC39" i="1"/>
  <c r="AC20" i="1"/>
  <c r="AC37" i="1"/>
  <c r="AC27" i="1"/>
  <c r="AC23" i="1"/>
  <c r="AC18" i="1"/>
  <c r="AC21" i="1"/>
  <c r="AC26" i="1"/>
  <c r="AC29" i="1"/>
  <c r="AC16" i="1"/>
  <c r="AC31" i="1"/>
  <c r="AC19" i="1"/>
  <c r="AC24" i="1"/>
  <c r="AC14" i="1"/>
  <c r="AC33" i="1"/>
  <c r="AC34" i="1"/>
  <c r="AC32" i="1"/>
  <c r="AC17" i="1"/>
  <c r="AC15" i="1"/>
  <c r="AC22" i="1"/>
  <c r="AC12" i="1"/>
  <c r="AC28" i="1"/>
  <c r="AC38" i="1"/>
  <c r="AC30" i="1"/>
  <c r="AC10" i="1"/>
  <c r="AC36" i="1"/>
  <c r="AC9" i="1"/>
  <c r="AC40" i="1"/>
  <c r="AC11" i="1"/>
  <c r="AC13" i="1"/>
  <c r="AC35" i="1"/>
  <c r="AC25" i="1"/>
  <c r="AB8" i="1"/>
  <c r="AB39" i="1"/>
  <c r="AB20" i="1"/>
  <c r="AB37" i="1"/>
  <c r="AB27" i="1"/>
  <c r="AB23" i="1"/>
  <c r="AB18" i="1"/>
  <c r="AB21" i="1"/>
  <c r="AB26" i="1"/>
  <c r="AB29" i="1"/>
  <c r="AB16" i="1"/>
  <c r="AB31" i="1"/>
  <c r="AB19" i="1"/>
  <c r="AB24" i="1"/>
  <c r="AB14" i="1"/>
  <c r="AB33" i="1"/>
  <c r="AB34" i="1"/>
  <c r="AB32" i="1"/>
  <c r="AB17" i="1"/>
  <c r="AB15" i="1"/>
  <c r="AB22" i="1"/>
  <c r="AB12" i="1"/>
  <c r="AB28" i="1"/>
  <c r="AB38" i="1"/>
  <c r="AB30" i="1"/>
  <c r="AB10" i="1"/>
  <c r="AB36" i="1"/>
  <c r="AB9" i="1"/>
  <c r="AB40" i="1"/>
  <c r="AB11" i="1"/>
  <c r="AB13" i="1"/>
  <c r="AB35" i="1"/>
  <c r="AB25" i="1"/>
  <c r="AA8" i="1"/>
  <c r="AA39" i="1"/>
  <c r="AA20" i="1"/>
  <c r="AA37" i="1"/>
  <c r="AA27" i="1"/>
  <c r="AA23" i="1"/>
  <c r="AA18" i="1"/>
  <c r="AA21" i="1"/>
  <c r="AA26" i="1"/>
  <c r="AA29" i="1"/>
  <c r="AA16" i="1"/>
  <c r="AA31" i="1"/>
  <c r="AA19" i="1"/>
  <c r="AA24" i="1"/>
  <c r="AA14" i="1"/>
  <c r="AA33" i="1"/>
  <c r="AA34" i="1"/>
  <c r="AA32" i="1"/>
  <c r="AA17" i="1"/>
  <c r="AA15" i="1"/>
  <c r="AA22" i="1"/>
  <c r="AA12" i="1"/>
  <c r="AA28" i="1"/>
  <c r="AA38" i="1"/>
  <c r="AA30" i="1"/>
  <c r="AA10" i="1"/>
  <c r="AA36" i="1"/>
  <c r="AA9" i="1"/>
  <c r="AA40" i="1"/>
  <c r="AA11" i="1"/>
  <c r="AA13" i="1"/>
  <c r="AA35" i="1"/>
  <c r="AA25" i="1"/>
  <c r="Z8" i="1"/>
  <c r="Z39" i="1"/>
  <c r="Z20" i="1"/>
  <c r="Z37" i="1"/>
  <c r="Z27" i="1"/>
  <c r="Z23" i="1"/>
  <c r="Z18" i="1"/>
  <c r="Z21" i="1"/>
  <c r="Z26" i="1"/>
  <c r="Z29" i="1"/>
  <c r="Z16" i="1"/>
  <c r="Z31" i="1"/>
  <c r="Z19" i="1"/>
  <c r="Z24" i="1"/>
  <c r="Z14" i="1"/>
  <c r="Z33" i="1"/>
  <c r="Z34" i="1"/>
  <c r="Z32" i="1"/>
  <c r="Z17" i="1"/>
  <c r="Z15" i="1"/>
  <c r="Z22" i="1"/>
  <c r="Z12" i="1"/>
  <c r="Z28" i="1"/>
  <c r="Z38" i="1"/>
  <c r="Z30" i="1"/>
  <c r="Z10" i="1"/>
  <c r="Z36" i="1"/>
  <c r="Z9" i="1"/>
  <c r="Z40" i="1"/>
  <c r="Z11" i="1"/>
  <c r="Z13" i="1"/>
  <c r="Z35" i="1"/>
  <c r="Z25" i="1"/>
  <c r="Y8" i="1"/>
  <c r="Y39" i="1"/>
  <c r="Y20" i="1"/>
  <c r="Y37" i="1"/>
  <c r="Y27" i="1"/>
  <c r="Y23" i="1"/>
  <c r="Y18" i="1"/>
  <c r="Y21" i="1"/>
  <c r="Y26" i="1"/>
  <c r="Y29" i="1"/>
  <c r="Y16" i="1"/>
  <c r="Y31" i="1"/>
  <c r="Y19" i="1"/>
  <c r="Y24" i="1"/>
  <c r="Y14" i="1"/>
  <c r="Y33" i="1"/>
  <c r="Y34" i="1"/>
  <c r="Y32" i="1"/>
  <c r="Y17" i="1"/>
  <c r="Y15" i="1"/>
  <c r="Y22" i="1"/>
  <c r="Y12" i="1"/>
  <c r="Y28" i="1"/>
  <c r="Y38" i="1"/>
  <c r="Y30" i="1"/>
  <c r="Y10" i="1"/>
  <c r="Y36" i="1"/>
  <c r="Y9" i="1"/>
  <c r="Y40" i="1"/>
  <c r="Y11" i="1"/>
  <c r="Y13" i="1"/>
  <c r="Y35" i="1"/>
  <c r="Y25" i="1"/>
  <c r="X8" i="1"/>
  <c r="X39" i="1"/>
  <c r="X20" i="1"/>
  <c r="X37" i="1"/>
  <c r="X27" i="1"/>
  <c r="X23" i="1"/>
  <c r="X18" i="1"/>
  <c r="X21" i="1"/>
  <c r="X26" i="1"/>
  <c r="X29" i="1"/>
  <c r="X16" i="1"/>
  <c r="X31" i="1"/>
  <c r="X19" i="1"/>
  <c r="X24" i="1"/>
  <c r="X14" i="1"/>
  <c r="X33" i="1"/>
  <c r="X34" i="1"/>
  <c r="X32" i="1"/>
  <c r="X17" i="1"/>
  <c r="X15" i="1"/>
  <c r="X22" i="1"/>
  <c r="X12" i="1"/>
  <c r="X28" i="1"/>
  <c r="X38" i="1"/>
  <c r="X30" i="1"/>
  <c r="X10" i="1"/>
  <c r="X36" i="1"/>
  <c r="X9" i="1"/>
  <c r="X40" i="1"/>
  <c r="X11" i="1"/>
  <c r="X13" i="1"/>
  <c r="X35" i="1"/>
  <c r="X25" i="1"/>
  <c r="N8" i="1"/>
  <c r="N39" i="1"/>
  <c r="M39" i="1" s="1"/>
  <c r="N20" i="1"/>
  <c r="N37" i="1"/>
  <c r="M37" i="1" s="1"/>
  <c r="N27" i="1"/>
  <c r="N23" i="1"/>
  <c r="M23" i="1" s="1"/>
  <c r="N18" i="1"/>
  <c r="N21" i="1"/>
  <c r="M21" i="1" s="1"/>
  <c r="N26" i="1"/>
  <c r="N29" i="1"/>
  <c r="M29" i="1" s="1"/>
  <c r="N16" i="1"/>
  <c r="N31" i="1"/>
  <c r="M31" i="1" s="1"/>
  <c r="N19" i="1"/>
  <c r="N24" i="1"/>
  <c r="M24" i="1" s="1"/>
  <c r="N14" i="1"/>
  <c r="N33" i="1"/>
  <c r="M33" i="1" s="1"/>
  <c r="N34" i="1"/>
  <c r="N32" i="1"/>
  <c r="M32" i="1" s="1"/>
  <c r="N17" i="1"/>
  <c r="N15" i="1"/>
  <c r="M15" i="1" s="1"/>
  <c r="N22" i="1"/>
  <c r="N12" i="1"/>
  <c r="M12" i="1" s="1"/>
  <c r="N28" i="1"/>
  <c r="N38" i="1"/>
  <c r="M38" i="1" s="1"/>
  <c r="N30" i="1"/>
  <c r="N10" i="1"/>
  <c r="M10" i="1" s="1"/>
  <c r="N36" i="1"/>
  <c r="N9" i="1"/>
  <c r="M9" i="1" s="1"/>
  <c r="N40" i="1"/>
  <c r="N11" i="1"/>
  <c r="M11" i="1" s="1"/>
  <c r="N13" i="1"/>
  <c r="N35" i="1"/>
  <c r="M35" i="1" s="1"/>
  <c r="N25" i="1"/>
  <c r="M8" i="1"/>
  <c r="M20" i="1"/>
  <c r="M27" i="1"/>
  <c r="M18" i="1"/>
  <c r="M26" i="1"/>
  <c r="M16" i="1"/>
  <c r="M19" i="1"/>
  <c r="M14" i="1"/>
  <c r="M34" i="1"/>
  <c r="M17" i="1"/>
  <c r="M22" i="1"/>
  <c r="M28" i="1"/>
  <c r="M30" i="1"/>
  <c r="M36" i="1"/>
  <c r="M40" i="1"/>
  <c r="M13" i="1"/>
  <c r="M25" i="1"/>
  <c r="E8" i="1"/>
  <c r="W8" i="1" s="1"/>
  <c r="E39" i="1"/>
  <c r="W39" i="1" s="1"/>
  <c r="E20" i="1"/>
  <c r="W20" i="1" s="1"/>
  <c r="E37" i="1"/>
  <c r="W37" i="1" s="1"/>
  <c r="E27" i="1"/>
  <c r="W27" i="1" s="1"/>
  <c r="E23" i="1"/>
  <c r="W23" i="1" s="1"/>
  <c r="E18" i="1"/>
  <c r="W18" i="1" s="1"/>
  <c r="E21" i="1"/>
  <c r="W21" i="1" s="1"/>
  <c r="E26" i="1"/>
  <c r="W26" i="1" s="1"/>
  <c r="E29" i="1"/>
  <c r="W29" i="1" s="1"/>
  <c r="E16" i="1"/>
  <c r="W16" i="1" s="1"/>
  <c r="E31" i="1"/>
  <c r="W31" i="1" s="1"/>
  <c r="E19" i="1"/>
  <c r="W19" i="1" s="1"/>
  <c r="E24" i="1"/>
  <c r="W24" i="1" s="1"/>
  <c r="E14" i="1"/>
  <c r="W14" i="1" s="1"/>
  <c r="E33" i="1"/>
  <c r="W33" i="1" s="1"/>
  <c r="E34" i="1"/>
  <c r="W34" i="1" s="1"/>
  <c r="E32" i="1"/>
  <c r="W32" i="1" s="1"/>
  <c r="E17" i="1"/>
  <c r="W17" i="1" s="1"/>
  <c r="E15" i="1"/>
  <c r="W15" i="1" s="1"/>
  <c r="E22" i="1"/>
  <c r="W22" i="1" s="1"/>
  <c r="E12" i="1"/>
  <c r="W12" i="1" s="1"/>
  <c r="E28" i="1"/>
  <c r="W28" i="1" s="1"/>
  <c r="E38" i="1"/>
  <c r="W38" i="1" s="1"/>
  <c r="E30" i="1"/>
  <c r="W30" i="1" s="1"/>
  <c r="E10" i="1"/>
  <c r="W10" i="1" s="1"/>
  <c r="E36" i="1"/>
  <c r="W36" i="1" s="1"/>
  <c r="E9" i="1"/>
  <c r="W9" i="1" s="1"/>
  <c r="E40" i="1"/>
  <c r="W40" i="1" s="1"/>
  <c r="E11" i="1"/>
  <c r="W11" i="1" s="1"/>
  <c r="E13" i="1"/>
  <c r="W13" i="1" s="1"/>
  <c r="E35" i="1"/>
  <c r="W35" i="1" s="1"/>
  <c r="E25" i="1"/>
  <c r="W25" i="1" s="1"/>
  <c r="D8" i="1"/>
  <c r="V8" i="1" s="1"/>
  <c r="D20" i="1"/>
  <c r="V20" i="1" s="1"/>
  <c r="D27" i="1"/>
  <c r="V27" i="1" s="1"/>
  <c r="D18" i="1"/>
  <c r="V18" i="1" s="1"/>
  <c r="D26" i="1"/>
  <c r="V26" i="1" s="1"/>
  <c r="D16" i="1"/>
  <c r="V16" i="1" s="1"/>
  <c r="D19" i="1"/>
  <c r="V19" i="1" s="1"/>
  <c r="D14" i="1"/>
  <c r="V14" i="1" s="1"/>
  <c r="D34" i="1"/>
  <c r="V34" i="1" s="1"/>
  <c r="D17" i="1"/>
  <c r="V17" i="1" s="1"/>
  <c r="D22" i="1"/>
  <c r="V22" i="1" s="1"/>
  <c r="D28" i="1"/>
  <c r="V28" i="1" s="1"/>
  <c r="D30" i="1"/>
  <c r="V30" i="1" s="1"/>
  <c r="D36" i="1"/>
  <c r="V36" i="1" s="1"/>
  <c r="D40" i="1"/>
  <c r="V40" i="1" s="1"/>
  <c r="D13" i="1"/>
  <c r="V13" i="1" s="1"/>
  <c r="D25" i="1"/>
  <c r="V25" i="1" s="1"/>
  <c r="DB20" i="1" l="1"/>
  <c r="AE47" i="4"/>
  <c r="AE25" i="4"/>
  <c r="AE40" i="4"/>
  <c r="AE30" i="4"/>
  <c r="AE22" i="4"/>
  <c r="AE33" i="4"/>
  <c r="AE29" i="4"/>
  <c r="CI29" i="4" s="1"/>
  <c r="AE27" i="4"/>
  <c r="CI27" i="4" s="1"/>
  <c r="BG41" i="4"/>
  <c r="BG45" i="4"/>
  <c r="BG35" i="4"/>
  <c r="BG9" i="4"/>
  <c r="BG38" i="4"/>
  <c r="BG15" i="4"/>
  <c r="BG33" i="4"/>
  <c r="BG31" i="4"/>
  <c r="BG21" i="4"/>
  <c r="AE41" i="4"/>
  <c r="CI41" i="4" s="1"/>
  <c r="AE45" i="4"/>
  <c r="CI45" i="4" s="1"/>
  <c r="AE35" i="4"/>
  <c r="CI35" i="4" s="1"/>
  <c r="AE9" i="4"/>
  <c r="CI9" i="4" s="1"/>
  <c r="AE38" i="4"/>
  <c r="CI38" i="4" s="1"/>
  <c r="AE15" i="4"/>
  <c r="CI15" i="4" s="1"/>
  <c r="AE24" i="4"/>
  <c r="CI24" i="4" s="1"/>
  <c r="AE26" i="4"/>
  <c r="CI26" i="4" s="1"/>
  <c r="AE37" i="4"/>
  <c r="CI37" i="4" s="1"/>
  <c r="BH17" i="4"/>
  <c r="AE17" i="4"/>
  <c r="CI17" i="4" s="1"/>
  <c r="BH14" i="4"/>
  <c r="AE14" i="4"/>
  <c r="CI14" i="4" s="1"/>
  <c r="BH16" i="4"/>
  <c r="AE16" i="4"/>
  <c r="CI16" i="4" s="1"/>
  <c r="BH18" i="4"/>
  <c r="AE18" i="4"/>
  <c r="CI18" i="4" s="1"/>
  <c r="BH20" i="4"/>
  <c r="AE20" i="4"/>
  <c r="CI20" i="4" s="1"/>
  <c r="AE43" i="4"/>
  <c r="CI43" i="4" s="1"/>
  <c r="AE46" i="4"/>
  <c r="CI46" i="4" s="1"/>
  <c r="AE13" i="4"/>
  <c r="CI13" i="4" s="1"/>
  <c r="AE36" i="4"/>
  <c r="CI36" i="4" s="1"/>
  <c r="AE28" i="4"/>
  <c r="CI28" i="4" s="1"/>
  <c r="AE32" i="4"/>
  <c r="CI32" i="4" s="1"/>
  <c r="AE19" i="4"/>
  <c r="CI19" i="4" s="1"/>
  <c r="AE21" i="4"/>
  <c r="CI21" i="4" s="1"/>
  <c r="AE39" i="4"/>
  <c r="CI39" i="4" s="1"/>
  <c r="BG44" i="4"/>
  <c r="AE44" i="4"/>
  <c r="AE42" i="4"/>
  <c r="CI42" i="4" s="1"/>
  <c r="AE11" i="4"/>
  <c r="CI11" i="4" s="1"/>
  <c r="AE10" i="4"/>
  <c r="CI10" i="4" s="1"/>
  <c r="AE12" i="4"/>
  <c r="CI12" i="4" s="1"/>
  <c r="AE34" i="4"/>
  <c r="AE31" i="4"/>
  <c r="CI31" i="4" s="1"/>
  <c r="AE23" i="4"/>
  <c r="CI23" i="4" s="1"/>
  <c r="AE8" i="4"/>
  <c r="CI8" i="4" s="1"/>
  <c r="BG47" i="4"/>
  <c r="BG25" i="4"/>
  <c r="BG40" i="4"/>
  <c r="BG30" i="4"/>
  <c r="BG22" i="4"/>
  <c r="BG34" i="4"/>
  <c r="BF11" i="2"/>
  <c r="BF9" i="2"/>
  <c r="CI11" i="2"/>
  <c r="BF8" i="2"/>
  <c r="BF12" i="2"/>
  <c r="V14" i="2"/>
  <c r="CI8" i="2"/>
  <c r="CI9" i="2"/>
  <c r="W14" i="2"/>
  <c r="CH10" i="2"/>
  <c r="DJ10" i="2" s="1"/>
  <c r="CH13" i="2"/>
  <c r="DJ13" i="2" s="1"/>
  <c r="CJ14" i="2"/>
  <c r="W8" i="2"/>
  <c r="W12" i="2"/>
  <c r="BG12" i="2"/>
  <c r="CI12" i="2" s="1"/>
  <c r="CH14" i="2"/>
  <c r="DJ14" i="2" s="1"/>
  <c r="W11" i="2"/>
  <c r="W9" i="2"/>
  <c r="BO11" i="2"/>
  <c r="BO9" i="2"/>
  <c r="BO8" i="2"/>
  <c r="BO12" i="2"/>
  <c r="D35" i="1"/>
  <c r="V35" i="1" s="1"/>
  <c r="D9" i="1"/>
  <c r="V9" i="1" s="1"/>
  <c r="D38" i="1"/>
  <c r="V38" i="1" s="1"/>
  <c r="D15" i="1"/>
  <c r="V15" i="1" s="1"/>
  <c r="D33" i="1"/>
  <c r="V33" i="1" s="1"/>
  <c r="D31" i="1"/>
  <c r="V31" i="1" s="1"/>
  <c r="D21" i="1"/>
  <c r="V21" i="1" s="1"/>
  <c r="D37" i="1"/>
  <c r="V37" i="1" s="1"/>
  <c r="BF11" i="1"/>
  <c r="BF38" i="1"/>
  <c r="BF33" i="1"/>
  <c r="BF21" i="1"/>
  <c r="BF30" i="1"/>
  <c r="DJ30" i="1" s="1"/>
  <c r="BF22" i="1"/>
  <c r="BF34" i="1"/>
  <c r="DJ34" i="1" s="1"/>
  <c r="BF19" i="1"/>
  <c r="BF26" i="1"/>
  <c r="DJ26" i="1" s="1"/>
  <c r="BF27" i="1"/>
  <c r="BF8" i="1"/>
  <c r="CI13" i="1"/>
  <c r="CI30" i="1"/>
  <c r="CI17" i="1"/>
  <c r="CI19" i="1"/>
  <c r="CI23" i="1"/>
  <c r="CJ25" i="1"/>
  <c r="CJ40" i="1"/>
  <c r="CJ30" i="1"/>
  <c r="CJ22" i="1"/>
  <c r="CJ34" i="1"/>
  <c r="CJ19" i="1"/>
  <c r="CJ26" i="1"/>
  <c r="CJ27" i="1"/>
  <c r="CJ8" i="1"/>
  <c r="CQ11" i="1"/>
  <c r="CQ10" i="1"/>
  <c r="CQ12" i="1"/>
  <c r="CQ32" i="1"/>
  <c r="CQ24" i="1"/>
  <c r="CQ29" i="1"/>
  <c r="CQ23" i="1"/>
  <c r="CR25" i="1"/>
  <c r="BF12" i="1"/>
  <c r="BF24" i="1"/>
  <c r="BF23" i="1"/>
  <c r="CI11" i="1"/>
  <c r="CI28" i="1"/>
  <c r="CI16" i="1"/>
  <c r="CI35" i="1"/>
  <c r="CI9" i="1"/>
  <c r="CI38" i="1"/>
  <c r="CI15" i="1"/>
  <c r="CI33" i="1"/>
  <c r="CI31" i="1"/>
  <c r="CI21" i="1"/>
  <c r="CI37" i="1"/>
  <c r="DJ25" i="1"/>
  <c r="DJ40" i="1"/>
  <c r="DJ22" i="1"/>
  <c r="DJ19" i="1"/>
  <c r="DJ27" i="1"/>
  <c r="D11" i="1"/>
  <c r="V11" i="1" s="1"/>
  <c r="D10" i="1"/>
  <c r="V10" i="1" s="1"/>
  <c r="D12" i="1"/>
  <c r="V12" i="1" s="1"/>
  <c r="D32" i="1"/>
  <c r="V32" i="1" s="1"/>
  <c r="D24" i="1"/>
  <c r="V24" i="1" s="1"/>
  <c r="D29" i="1"/>
  <c r="V29" i="1" s="1"/>
  <c r="D23" i="1"/>
  <c r="V23" i="1" s="1"/>
  <c r="D39" i="1"/>
  <c r="V39" i="1" s="1"/>
  <c r="BF35" i="1"/>
  <c r="BF9" i="1"/>
  <c r="BF15" i="1"/>
  <c r="BF31" i="1"/>
  <c r="BF37" i="1"/>
  <c r="BF36" i="1"/>
  <c r="BF28" i="1"/>
  <c r="BF17" i="1"/>
  <c r="BF14" i="1"/>
  <c r="BF16" i="1"/>
  <c r="BF18" i="1"/>
  <c r="BF20" i="1"/>
  <c r="CI40" i="1"/>
  <c r="CI12" i="1"/>
  <c r="CI14" i="1"/>
  <c r="CI26" i="1"/>
  <c r="CI20" i="1"/>
  <c r="CJ13" i="1"/>
  <c r="CJ36" i="1"/>
  <c r="CJ28" i="1"/>
  <c r="CJ17" i="1"/>
  <c r="CJ14" i="1"/>
  <c r="CJ16" i="1"/>
  <c r="CJ18" i="1"/>
  <c r="CJ20" i="1"/>
  <c r="CQ35" i="1"/>
  <c r="CQ9" i="1"/>
  <c r="CQ38" i="1"/>
  <c r="CQ15" i="1"/>
  <c r="CQ33" i="1"/>
  <c r="CQ31" i="1"/>
  <c r="CQ21" i="1"/>
  <c r="CQ20" i="1"/>
  <c r="CR13" i="1"/>
  <c r="CR36" i="1"/>
  <c r="CR28" i="1"/>
  <c r="CR17" i="1"/>
  <c r="CR14" i="1"/>
  <c r="CR16" i="1"/>
  <c r="CR18" i="1"/>
  <c r="CR20" i="1"/>
  <c r="CW35" i="1"/>
  <c r="BF10" i="1"/>
  <c r="BF32" i="1"/>
  <c r="BF29" i="1"/>
  <c r="BF39" i="1"/>
  <c r="CI36" i="1"/>
  <c r="CI24" i="1"/>
  <c r="CI18" i="1"/>
  <c r="CI8" i="1"/>
  <c r="CJ11" i="1"/>
  <c r="CI10" i="1"/>
  <c r="CJ12" i="1"/>
  <c r="CJ32" i="1"/>
  <c r="CJ24" i="1"/>
  <c r="CI29" i="1"/>
  <c r="CJ23" i="1"/>
  <c r="CJ39" i="1"/>
  <c r="CQ13" i="1"/>
  <c r="DJ8" i="1"/>
  <c r="CQ39" i="1"/>
  <c r="CH39" i="1"/>
  <c r="DJ39" i="1" s="1"/>
  <c r="BG32" i="1"/>
  <c r="CI32" i="1" s="1"/>
  <c r="BG39" i="1"/>
  <c r="CI39" i="1" s="1"/>
  <c r="BO37" i="1"/>
  <c r="CH35" i="1"/>
  <c r="DJ35" i="1" s="1"/>
  <c r="CH9" i="1"/>
  <c r="DJ9" i="1" s="1"/>
  <c r="CH38" i="1"/>
  <c r="DJ38" i="1" s="1"/>
  <c r="CH15" i="1"/>
  <c r="DJ15" i="1" s="1"/>
  <c r="CH33" i="1"/>
  <c r="DJ33" i="1" s="1"/>
  <c r="CH31" i="1"/>
  <c r="DJ31" i="1" s="1"/>
  <c r="CH21" i="1"/>
  <c r="DJ21" i="1" s="1"/>
  <c r="CJ10" i="1"/>
  <c r="CJ29" i="1"/>
  <c r="CQ25" i="1"/>
  <c r="CQ40" i="1"/>
  <c r="CQ30" i="1"/>
  <c r="CQ22" i="1"/>
  <c r="CQ34" i="1"/>
  <c r="CQ19" i="1"/>
  <c r="CQ26" i="1"/>
  <c r="CQ27" i="1"/>
  <c r="CQ8" i="1"/>
  <c r="CR39" i="1"/>
  <c r="CH13" i="1"/>
  <c r="DJ13" i="1" s="1"/>
  <c r="CH36" i="1"/>
  <c r="DJ36" i="1" s="1"/>
  <c r="CH28" i="1"/>
  <c r="DJ28" i="1" s="1"/>
  <c r="CH17" i="1"/>
  <c r="DJ17" i="1" s="1"/>
  <c r="CH14" i="1"/>
  <c r="DJ14" i="1" s="1"/>
  <c r="CH16" i="1"/>
  <c r="DJ16" i="1" s="1"/>
  <c r="CH18" i="1"/>
  <c r="DJ18" i="1" s="1"/>
  <c r="CH20" i="1"/>
  <c r="CH11" i="1"/>
  <c r="DJ11" i="1" s="1"/>
  <c r="CH10" i="1"/>
  <c r="DJ10" i="1" s="1"/>
  <c r="CH12" i="1"/>
  <c r="DJ12" i="1" s="1"/>
  <c r="CH32" i="1"/>
  <c r="DJ32" i="1" s="1"/>
  <c r="CH24" i="1"/>
  <c r="DJ24" i="1" s="1"/>
  <c r="CH29" i="1"/>
  <c r="DJ29" i="1" s="1"/>
  <c r="CH23" i="1"/>
  <c r="DJ23" i="1" s="1"/>
  <c r="CJ35" i="1"/>
  <c r="CJ9" i="1"/>
  <c r="CJ38" i="1"/>
  <c r="CJ15" i="1"/>
  <c r="CJ33" i="1"/>
  <c r="CJ31" i="1"/>
  <c r="CJ21" i="1"/>
  <c r="CJ37" i="1"/>
  <c r="DJ20" i="1" l="1"/>
  <c r="CI34" i="4"/>
  <c r="CI30" i="4"/>
  <c r="CI44" i="4"/>
  <c r="CI40" i="4"/>
  <c r="CI33" i="4"/>
  <c r="CI25" i="4"/>
  <c r="CI22" i="4"/>
  <c r="CI47" i="4"/>
  <c r="CQ9" i="2"/>
  <c r="CH9" i="2"/>
  <c r="DJ9" i="2" s="1"/>
  <c r="CQ11" i="2"/>
  <c r="CH11" i="2"/>
  <c r="DJ11" i="2" s="1"/>
  <c r="CQ12" i="2"/>
  <c r="CH12" i="2"/>
  <c r="DJ12" i="2" s="1"/>
  <c r="CQ8" i="2"/>
  <c r="CH8" i="2"/>
  <c r="DJ8" i="2" s="1"/>
  <c r="CQ37" i="1"/>
  <c r="CH37" i="1"/>
  <c r="DJ37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B7" i="1"/>
  <c r="AI2" i="8" l="1"/>
  <c r="E7" i="6"/>
  <c r="D7" i="6"/>
  <c r="DI7" i="2"/>
  <c r="DE7" i="2"/>
  <c r="DC7" i="2"/>
  <c r="DA7" i="2"/>
  <c r="CZ7" i="2"/>
  <c r="CX7" i="2"/>
  <c r="CV7" i="2"/>
  <c r="CT7" i="2"/>
  <c r="CS7" i="2"/>
  <c r="CO7" i="2"/>
  <c r="CM7" i="2"/>
  <c r="BH7" i="2"/>
  <c r="CL7" i="2"/>
  <c r="CK7" i="2"/>
  <c r="AD7" i="2"/>
  <c r="AC7" i="2"/>
  <c r="AA7" i="2"/>
  <c r="Z7" i="2"/>
  <c r="E7" i="2"/>
  <c r="D7" i="2" s="1"/>
  <c r="CN7" i="2"/>
  <c r="DF7" i="2"/>
  <c r="Y7" i="2"/>
  <c r="DH7" i="2"/>
  <c r="AN7" i="2"/>
  <c r="AS7" i="2"/>
  <c r="AO7" i="5"/>
  <c r="BB7" i="5"/>
  <c r="V7" i="5"/>
  <c r="E7" i="5"/>
  <c r="Q7" i="5"/>
  <c r="AW7" i="5"/>
  <c r="Y7" i="5"/>
  <c r="BE7" i="5"/>
  <c r="AT7" i="5"/>
  <c r="CE7" i="4"/>
  <c r="CD7" i="4"/>
  <c r="CC7" i="4"/>
  <c r="BU7" i="4"/>
  <c r="BZ7" i="4"/>
  <c r="Z7" i="3"/>
  <c r="Y7" i="3"/>
  <c r="AB7" i="3"/>
  <c r="DF7" i="1"/>
  <c r="DE7" i="1"/>
  <c r="CV7" i="1"/>
  <c r="Z7" i="1"/>
  <c r="X7" i="1"/>
  <c r="Y7" i="1"/>
  <c r="DH7" i="1"/>
  <c r="AD7" i="5"/>
  <c r="CG7" i="4"/>
  <c r="CB7" i="4"/>
  <c r="BR7" i="4"/>
  <c r="BO7" i="4"/>
  <c r="BL7" i="4"/>
  <c r="BJ7" i="4"/>
  <c r="W7" i="4"/>
  <c r="BY7" i="4"/>
  <c r="R7" i="4"/>
  <c r="BW7" i="4"/>
  <c r="BN7" i="4"/>
  <c r="BT7" i="4"/>
  <c r="AY7" i="4"/>
  <c r="CF7" i="4"/>
  <c r="CH7" i="4"/>
  <c r="BM7" i="4"/>
  <c r="AO7" i="4"/>
  <c r="AA7" i="3"/>
  <c r="AC7" i="3"/>
  <c r="DG7" i="1"/>
  <c r="DD7" i="1"/>
  <c r="BZ7" i="1"/>
  <c r="CZ7" i="1"/>
  <c r="CY7" i="1"/>
  <c r="CU7" i="1"/>
  <c r="CT7" i="1"/>
  <c r="BP7" i="1"/>
  <c r="CS7" i="1"/>
  <c r="CP7" i="1"/>
  <c r="CO7" i="1"/>
  <c r="CM7" i="1"/>
  <c r="CL7" i="1"/>
  <c r="AX7" i="1"/>
  <c r="DC7" i="1"/>
  <c r="AF7" i="1"/>
  <c r="AE7" i="1" s="1"/>
  <c r="AD7" i="1"/>
  <c r="AA7" i="1"/>
  <c r="N7" i="1"/>
  <c r="M7" i="1" s="1"/>
  <c r="CN7" i="1"/>
  <c r="AS7" i="1"/>
  <c r="DA7" i="1"/>
  <c r="DI7" i="1"/>
  <c r="CK7" i="1"/>
  <c r="AN7" i="1"/>
  <c r="BS7" i="4"/>
  <c r="M7" i="4"/>
  <c r="AG7" i="4"/>
  <c r="AF7" i="4" s="1"/>
  <c r="N7" i="2"/>
  <c r="X7" i="2"/>
  <c r="G7" i="5"/>
  <c r="H7" i="5"/>
  <c r="BX7" i="4"/>
  <c r="AT7" i="4"/>
  <c r="N7" i="5"/>
  <c r="D7" i="5"/>
  <c r="AL7" i="5"/>
  <c r="AD7" i="3"/>
  <c r="AB7" i="2"/>
  <c r="AX7" i="2"/>
  <c r="E7" i="1"/>
  <c r="AC7" i="1"/>
  <c r="BH7" i="1"/>
  <c r="AG7" i="5"/>
  <c r="E7" i="4"/>
  <c r="BK7" i="4"/>
  <c r="X7" i="3"/>
  <c r="E7" i="3"/>
  <c r="N7" i="3"/>
  <c r="M7" i="3" s="1"/>
  <c r="BU7" i="2"/>
  <c r="CW7" i="2" s="1"/>
  <c r="CY7" i="2"/>
  <c r="BZ7" i="2"/>
  <c r="DD7" i="2"/>
  <c r="AF7" i="2"/>
  <c r="AE7" i="2" s="1"/>
  <c r="BG7" i="2"/>
  <c r="BP7" i="2"/>
  <c r="CU7" i="2"/>
  <c r="CX7" i="1"/>
  <c r="BU7" i="1"/>
  <c r="AF2" i="8"/>
  <c r="DB7" i="2" l="1"/>
  <c r="AM7" i="2"/>
  <c r="CJ7" i="2"/>
  <c r="F7" i="5"/>
  <c r="CW7" i="1"/>
  <c r="DB7" i="1"/>
  <c r="CA7" i="4"/>
  <c r="AN7" i="4"/>
  <c r="BG7" i="4" s="1"/>
  <c r="CR7" i="1"/>
  <c r="AM7" i="1"/>
  <c r="BF7" i="1" s="1"/>
  <c r="BO7" i="1"/>
  <c r="W7" i="3"/>
  <c r="W7" i="1"/>
  <c r="D7" i="1"/>
  <c r="V7" i="1" s="1"/>
  <c r="D7" i="3"/>
  <c r="V7" i="3" s="1"/>
  <c r="I7" i="5"/>
  <c r="L7" i="4"/>
  <c r="BQ7" i="4"/>
  <c r="CR7" i="2"/>
  <c r="BO7" i="2"/>
  <c r="CJ7" i="1"/>
  <c r="BG7" i="1"/>
  <c r="CI7" i="1" s="1"/>
  <c r="BF7" i="2"/>
  <c r="BI7" i="4"/>
  <c r="D7" i="4"/>
  <c r="CI7" i="2"/>
  <c r="M7" i="2"/>
  <c r="V7" i="2" s="1"/>
  <c r="W7" i="2"/>
  <c r="BV7" i="4"/>
  <c r="AF55" i="8"/>
  <c r="AF23" i="8"/>
  <c r="AF46" i="8"/>
  <c r="AF11" i="8"/>
  <c r="AF59" i="8"/>
  <c r="AF17" i="8"/>
  <c r="AF20" i="8"/>
  <c r="AF39" i="8"/>
  <c r="AF47" i="8"/>
  <c r="AF9" i="8"/>
  <c r="AF37" i="8"/>
  <c r="AF56" i="8"/>
  <c r="AF14" i="8"/>
  <c r="AF18" i="8"/>
  <c r="AF16" i="8"/>
  <c r="AF51" i="8"/>
  <c r="AF50" i="8"/>
  <c r="AF21" i="8"/>
  <c r="AF12" i="8"/>
  <c r="AF43" i="8"/>
  <c r="AF7" i="8"/>
  <c r="AF42" i="8"/>
  <c r="AF61" i="8"/>
  <c r="AF57" i="8"/>
  <c r="AF60" i="8"/>
  <c r="AF35" i="8"/>
  <c r="AF32" i="8"/>
  <c r="AF41" i="8"/>
  <c r="AF36" i="8"/>
  <c r="AF10" i="8"/>
  <c r="AF26" i="8"/>
  <c r="AF48" i="8"/>
  <c r="AF62" i="8"/>
  <c r="AF13" i="8"/>
  <c r="AF40" i="8"/>
  <c r="AF31" i="8"/>
  <c r="AF49" i="8"/>
  <c r="AF25" i="8"/>
  <c r="AF33" i="8"/>
  <c r="AF29" i="8"/>
  <c r="AF15" i="8"/>
  <c r="AF8" i="8"/>
  <c r="AF44" i="8"/>
  <c r="AF22" i="8"/>
  <c r="AF54" i="8"/>
  <c r="AF53" i="8"/>
  <c r="AF28" i="8"/>
  <c r="AF30" i="8"/>
  <c r="AF27" i="8"/>
  <c r="AF52" i="8"/>
  <c r="AF34" i="8"/>
  <c r="AF58" i="8"/>
  <c r="AF45" i="8"/>
  <c r="AF38" i="8"/>
  <c r="AF24" i="8"/>
  <c r="AF19" i="8"/>
  <c r="F12" i="8" l="1"/>
  <c r="L10" i="8"/>
  <c r="L26" i="8"/>
  <c r="M10" i="8"/>
  <c r="M25" i="8"/>
  <c r="L22" i="8"/>
  <c r="M19" i="8"/>
  <c r="L15" i="8"/>
  <c r="L18" i="8"/>
  <c r="L16" i="8"/>
  <c r="M20" i="8"/>
  <c r="M21" i="8"/>
  <c r="L8" i="8"/>
  <c r="M9" i="8"/>
  <c r="E8" i="8"/>
  <c r="F8" i="8"/>
  <c r="L17" i="8"/>
  <c r="L21" i="8"/>
  <c r="L11" i="8"/>
  <c r="M16" i="8"/>
  <c r="L19" i="8"/>
  <c r="L28" i="8"/>
  <c r="E15" i="8"/>
  <c r="M31" i="8"/>
  <c r="M15" i="8"/>
  <c r="L12" i="8"/>
  <c r="E21" i="8" s="1"/>
  <c r="E10" i="8"/>
  <c r="L24" i="8"/>
  <c r="L31" i="8"/>
  <c r="L20" i="8"/>
  <c r="L23" i="8"/>
  <c r="M27" i="8"/>
  <c r="M24" i="8"/>
  <c r="M28" i="8"/>
  <c r="M7" i="8"/>
  <c r="E7" i="8"/>
  <c r="M8" i="8"/>
  <c r="E12" i="8"/>
  <c r="E13" i="8" s="1"/>
  <c r="L7" i="8"/>
  <c r="M17" i="8"/>
  <c r="M18" i="8"/>
  <c r="F9" i="8"/>
  <c r="F11" i="8"/>
  <c r="F20" i="8" s="1"/>
  <c r="F7" i="8"/>
  <c r="M23" i="8"/>
  <c r="L25" i="8"/>
  <c r="E9" i="8"/>
  <c r="M12" i="8"/>
  <c r="L27" i="8"/>
  <c r="F15" i="8"/>
  <c r="F10" i="8"/>
  <c r="M26" i="8"/>
  <c r="E11" i="8"/>
  <c r="E20" i="8" s="1"/>
  <c r="M11" i="8"/>
  <c r="L9" i="8"/>
  <c r="M22" i="8"/>
  <c r="CQ7" i="1"/>
  <c r="BP7" i="4"/>
  <c r="CH7" i="1"/>
  <c r="DJ7" i="1" s="1"/>
  <c r="F21" i="8"/>
  <c r="AE7" i="4"/>
  <c r="CI7" i="4" s="1"/>
  <c r="BH7" i="4"/>
  <c r="CQ7" i="2"/>
  <c r="CH7" i="2"/>
  <c r="DJ7" i="2" s="1"/>
  <c r="M29" i="8" l="1"/>
  <c r="M30" i="8" s="1"/>
  <c r="F13" i="8"/>
  <c r="F14" i="8" s="1"/>
  <c r="F17" i="8" s="1"/>
  <c r="L13" i="8"/>
  <c r="M13" i="8"/>
  <c r="M14" i="8" s="1"/>
  <c r="L29" i="8"/>
  <c r="L30" i="8" s="1"/>
  <c r="M33" i="8"/>
  <c r="E16" i="8"/>
  <c r="E14" i="8"/>
  <c r="E17" i="8" s="1"/>
  <c r="F16" i="8"/>
  <c r="L14" i="8"/>
  <c r="L33" i="8" s="1"/>
  <c r="L32" i="8" l="1"/>
  <c r="M32" i="8"/>
</calcChain>
</file>

<file path=xl/sharedStrings.xml><?xml version="1.0" encoding="utf-8"?>
<sst xmlns="http://schemas.openxmlformats.org/spreadsheetml/2006/main" count="2171" uniqueCount="446">
  <si>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</si>
  <si>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</si>
  <si>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</si>
  <si>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</si>
  <si>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</si>
  <si>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</si>
  <si>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</si>
  <si>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</si>
  <si>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</si>
  <si>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</si>
  <si>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</si>
  <si>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</si>
  <si>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</si>
  <si>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</si>
  <si>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</si>
  <si>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</si>
  <si>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</si>
  <si>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</si>
  <si>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</si>
  <si>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</si>
  <si>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</si>
  <si>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</si>
  <si>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</si>
  <si>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</si>
  <si>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</si>
  <si>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</si>
  <si>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</si>
  <si>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</si>
  <si>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</si>
  <si>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</si>
  <si>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</si>
  <si>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</si>
  <si>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</si>
  <si>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</si>
  <si>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</si>
  <si>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</si>
  <si>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</si>
  <si>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</si>
  <si>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</si>
  <si>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</si>
  <si>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</si>
  <si>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</si>
  <si>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</si>
  <si>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</si>
  <si>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</si>
  <si>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</si>
  <si>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</si>
  <si>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</si>
  <si>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</si>
  <si>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</si>
  <si>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</si>
  <si>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</si>
  <si>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</si>
  <si>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</si>
  <si>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</si>
  <si>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</si>
  <si>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</si>
  <si>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</si>
  <si>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</si>
  <si>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</si>
  <si>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</si>
  <si>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</si>
  <si>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</si>
  <si>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</si>
  <si>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</si>
  <si>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</si>
  <si>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</si>
  <si>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</si>
  <si>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</si>
  <si>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</si>
  <si>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</si>
  <si>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</si>
  <si>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</si>
  <si>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</si>
  <si>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</si>
  <si>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</si>
  <si>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</si>
  <si>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</si>
  <si>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</si>
  <si>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</si>
  <si>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</si>
  <si>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</si>
  <si>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</si>
  <si>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</si>
  <si>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</si>
  <si>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</si>
  <si>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</si>
  <si>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</si>
  <si>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</si>
  <si>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</si>
  <si>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</si>
  <si>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</si>
  <si>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</si>
  <si>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</si>
  <si>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</si>
  <si>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</si>
  <si>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</si>
  <si>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</si>
  <si>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</si>
  <si>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</si>
  <si>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</si>
  <si>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</si>
  <si>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</si>
  <si>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</si>
  <si>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</si>
  <si>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</si>
  <si>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</si>
  <si>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</si>
  <si>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</si>
  <si>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</si>
  <si>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</si>
  <si>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</si>
  <si>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</si>
  <si>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</si>
  <si>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</si>
  <si>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</si>
  <si>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</si>
  <si>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</si>
  <si>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</si>
  <si>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</si>
  <si>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</si>
  <si>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</si>
  <si>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</si>
  <si>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</si>
  <si>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</si>
  <si>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</si>
  <si>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</si>
  <si>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</si>
  <si>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</si>
  <si>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</si>
  <si>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</si>
  <si>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</si>
  <si>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</si>
  <si>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</si>
  <si>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</si>
  <si>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</si>
  <si>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</si>
  <si>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</si>
  <si>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</si>
  <si>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</si>
  <si>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</si>
  <si>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</si>
  <si>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</si>
  <si>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</si>
  <si>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</si>
  <si>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</si>
  <si>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</si>
  <si>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</si>
  <si>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</si>
  <si>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</si>
  <si>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</si>
  <si>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</si>
  <si>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</si>
  <si>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</si>
  <si>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</si>
  <si>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</si>
  <si>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</si>
  <si>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</si>
  <si>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</si>
  <si>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</si>
  <si>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</si>
  <si>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</si>
  <si>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</si>
  <si>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</si>
  <si>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</si>
  <si>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</si>
  <si>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</si>
  <si>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</si>
  <si>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</si>
  <si>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</si>
  <si>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</si>
  <si>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</si>
  <si>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</si>
  <si>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</si>
  <si>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</si>
  <si>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</si>
  <si>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</si>
  <si>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</si>
  <si>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</si>
  <si>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</si>
  <si>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</si>
  <si>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</si>
  <si>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</si>
  <si>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</si>
  <si>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</si>
  <si>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</si>
  <si>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</si>
  <si>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</si>
  <si>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</si>
  <si>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</si>
  <si>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</si>
  <si>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</si>
  <si>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</si>
  <si>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</si>
  <si>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</si>
  <si>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</si>
  <si>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</si>
  <si>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</si>
  <si>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</si>
  <si>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</si>
  <si>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</si>
  <si>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</si>
  <si>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</si>
  <si>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</si>
  <si>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</si>
  <si>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</si>
  <si>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</si>
  <si>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</si>
  <si>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</si>
  <si>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</si>
  <si>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</si>
  <si>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</si>
  <si>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</si>
  <si>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</si>
  <si>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</si>
  <si>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</si>
  <si>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</si>
  <si>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</si>
  <si>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</si>
  <si>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</si>
  <si>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</si>
  <si>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</si>
  <si>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</si>
  <si>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</si>
  <si>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</si>
  <si>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</si>
  <si>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</si>
  <si>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</si>
  <si>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</si>
  <si>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</si>
  <si>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</si>
  <si>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</si>
  <si>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</si>
  <si>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</si>
  <si>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</si>
  <si>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</si>
  <si>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</si>
  <si>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</si>
  <si>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</si>
  <si>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</si>
  <si>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</si>
  <si>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</si>
  <si>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</si>
  <si>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</si>
  <si>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</si>
  <si>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</si>
  <si>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</si>
  <si>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</si>
  <si>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</si>
  <si>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</si>
  <si>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</si>
  <si>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</si>
  <si>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</si>
  <si>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</si>
  <si>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</si>
  <si>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</si>
  <si>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</si>
  <si>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</si>
  <si>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</si>
  <si>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</si>
  <si>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</si>
  <si>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</si>
  <si>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</si>
  <si>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</si>
  <si>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</si>
  <si>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</si>
  <si>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</si>
  <si>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</si>
  <si>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</si>
  <si>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</si>
  <si>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</si>
  <si>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</si>
  <si>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</si>
  <si>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</si>
  <si>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</si>
  <si>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</si>
  <si>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</si>
  <si>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</si>
  <si>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</si>
  <si>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</si>
  <si>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</si>
  <si>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</si>
  <si>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</si>
  <si>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</si>
  <si>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</si>
  <si>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</si>
  <si>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</si>
  <si>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</si>
  <si>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</si>
  <si>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</si>
  <si>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</si>
  <si>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</si>
  <si>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</si>
  <si>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</si>
  <si>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</si>
  <si>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</si>
  <si>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</si>
  <si>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</si>
  <si>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</si>
  <si>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</si>
  <si>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</si>
  <si>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</si>
  <si>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</si>
  <si>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</si>
  <si>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</si>
  <si>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</si>
  <si>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</si>
  <si>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</si>
  <si>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</si>
  <si>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</si>
  <si>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</si>
  <si>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</si>
  <si>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</si>
  <si>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</si>
  <si>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</si>
  <si>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</si>
  <si>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</si>
  <si>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14000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</si>
  <si>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</si>
  <si>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</si>
  <si>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</si>
  <si>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</si>
  <si>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</si>
  <si>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</si>
  <si>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14100</t>
  </si>
  <si>
    <t>横浜市</t>
  </si>
  <si>
    <t>141100</t>
  </si>
  <si>
    <t>14401</t>
  </si>
  <si>
    <t>愛川町</t>
  </si>
  <si>
    <t>141401</t>
  </si>
  <si>
    <t>14212</t>
  </si>
  <si>
    <t>厚木市</t>
  </si>
  <si>
    <t>141212</t>
  </si>
  <si>
    <t>14383</t>
  </si>
  <si>
    <t>真鶴町</t>
  </si>
  <si>
    <t>141383</t>
  </si>
  <si>
    <t>14827</t>
  </si>
  <si>
    <t>湯河原町真鶴町衛生組合</t>
  </si>
  <si>
    <t>14301</t>
  </si>
  <si>
    <t>葉山町</t>
  </si>
  <si>
    <t>141301</t>
  </si>
  <si>
    <t>14215</t>
  </si>
  <si>
    <t>海老名市</t>
  </si>
  <si>
    <t>141215</t>
  </si>
  <si>
    <t>14818</t>
  </si>
  <si>
    <t>高座清掃施設組合</t>
  </si>
  <si>
    <t>14210</t>
  </si>
  <si>
    <t>三浦市</t>
  </si>
  <si>
    <t>141210</t>
  </si>
  <si>
    <t>14213</t>
  </si>
  <si>
    <t>大和市</t>
  </si>
  <si>
    <t>141213</t>
  </si>
  <si>
    <t>14218</t>
  </si>
  <si>
    <t>綾瀬市</t>
  </si>
  <si>
    <t>141218</t>
  </si>
  <si>
    <t>14341</t>
  </si>
  <si>
    <t>大磯町</t>
  </si>
  <si>
    <t>141341</t>
  </si>
  <si>
    <t>14207</t>
  </si>
  <si>
    <t>茅ヶ崎市</t>
  </si>
  <si>
    <t>141207</t>
  </si>
  <si>
    <t>14361</t>
  </si>
  <si>
    <t>中井町</t>
  </si>
  <si>
    <t>141361</t>
  </si>
  <si>
    <t>14819</t>
  </si>
  <si>
    <t>足柄上衛生組合</t>
  </si>
  <si>
    <t>14829</t>
  </si>
  <si>
    <t>足柄東部清掃組合</t>
  </si>
  <si>
    <t>14211</t>
  </si>
  <si>
    <t>秦野市</t>
  </si>
  <si>
    <t>141211</t>
  </si>
  <si>
    <t>14815</t>
  </si>
  <si>
    <t>秦野市伊勢原市
環境衛生組合</t>
  </si>
  <si>
    <t>14216</t>
  </si>
  <si>
    <t>座間市</t>
  </si>
  <si>
    <t>141216</t>
  </si>
  <si>
    <t>14205</t>
  </si>
  <si>
    <t>藤沢市</t>
  </si>
  <si>
    <t>141205</t>
  </si>
  <si>
    <t>14363</t>
  </si>
  <si>
    <t>松田町</t>
  </si>
  <si>
    <t>141363</t>
  </si>
  <si>
    <t>14364</t>
  </si>
  <si>
    <t>山北町</t>
  </si>
  <si>
    <t>141364</t>
  </si>
  <si>
    <t>14837</t>
  </si>
  <si>
    <t>足柄西部清掃組合</t>
  </si>
  <si>
    <t>14362</t>
  </si>
  <si>
    <t>大井町</t>
  </si>
  <si>
    <t>141362</t>
  </si>
  <si>
    <t>14208</t>
  </si>
  <si>
    <t>逗子市</t>
  </si>
  <si>
    <t>141208</t>
  </si>
  <si>
    <t>14206</t>
  </si>
  <si>
    <t>小田原市</t>
  </si>
  <si>
    <t>141206</t>
  </si>
  <si>
    <t>14214</t>
  </si>
  <si>
    <t>伊勢原市</t>
  </si>
  <si>
    <t>141214</t>
  </si>
  <si>
    <t>秦野市伊勢原市環境衛生組合</t>
  </si>
  <si>
    <t>14203</t>
  </si>
  <si>
    <t>平塚市</t>
  </si>
  <si>
    <t>141203</t>
  </si>
  <si>
    <t>14321</t>
  </si>
  <si>
    <t>寒川町</t>
  </si>
  <si>
    <t>141321</t>
  </si>
  <si>
    <t>14384</t>
  </si>
  <si>
    <t>湯河原町</t>
  </si>
  <si>
    <t>141384</t>
  </si>
  <si>
    <t>14342</t>
  </si>
  <si>
    <t>二宮町</t>
  </si>
  <si>
    <t>141342</t>
  </si>
  <si>
    <t>14150</t>
  </si>
  <si>
    <t>相模原市</t>
  </si>
  <si>
    <t>141150</t>
  </si>
  <si>
    <t>14382</t>
  </si>
  <si>
    <t>箱根町</t>
  </si>
  <si>
    <t>141382</t>
  </si>
  <si>
    <t>14130</t>
  </si>
  <si>
    <t>川崎市</t>
  </si>
  <si>
    <t>141130</t>
  </si>
  <si>
    <t>14402</t>
  </si>
  <si>
    <t>清川村</t>
  </si>
  <si>
    <t>141402</t>
  </si>
  <si>
    <t>14201</t>
  </si>
  <si>
    <t>横須賀市</t>
  </si>
  <si>
    <t>141201</t>
  </si>
  <si>
    <t>14204</t>
  </si>
  <si>
    <t>鎌倉市</t>
  </si>
  <si>
    <t>141204</t>
  </si>
  <si>
    <t>14366</t>
  </si>
  <si>
    <t>開成町</t>
  </si>
  <si>
    <t>141366</t>
  </si>
  <si>
    <t>14217</t>
  </si>
  <si>
    <t>南足柄市</t>
  </si>
  <si>
    <t>141217</t>
  </si>
  <si>
    <t>142001</t>
  </si>
  <si>
    <t>142004</t>
  </si>
  <si>
    <t>142005</t>
  </si>
  <si>
    <t>14840</t>
  </si>
  <si>
    <t>厚木愛甲環境施設組合</t>
  </si>
  <si>
    <t>142007</t>
  </si>
  <si>
    <t>142006</t>
  </si>
  <si>
    <t>142003</t>
  </si>
  <si>
    <t>142002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</si>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</sst>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7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3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4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vertical="center"/>
    </xf>
    <xf numFmtId="0" fontId="13" fillId="0" borderId="0" xfId="0" quotePrefix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right"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20" sqref="A20:XFD20"/>
      <selection pane="topRight" activeCell="A20" sqref="A20:XFD20"/>
      <selection pane="bottomLeft" activeCell="A20" sqref="A20:XFD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62" t="s">
        <v>53</v>
      </c>
      <c r="B2" s="162" t="s">
        <v>54</v>
      </c>
      <c r="C2" s="164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63"/>
      <c r="B3" s="163"/>
      <c r="C3" s="165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63"/>
      <c r="B4" s="163"/>
      <c r="C4" s="165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1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1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1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63"/>
      <c r="B5" s="163"/>
      <c r="C5" s="165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1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1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1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63"/>
      <c r="B6" s="163"/>
      <c r="C6" s="165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16</v>
      </c>
      <c r="B7" s="154" t="s">
        <v>317</v>
      </c>
      <c r="C7" s="138" t="s">
        <v>33</v>
      </c>
      <c r="D7" s="140">
        <f t="shared" ref="D7:D40" si="0">SUM(E7,+L7)</f>
        <v>123558857</v>
      </c>
      <c r="E7" s="140">
        <f t="shared" ref="E7:E40" si="1">SUM(F7:I7,K7)</f>
        <v>35656447</v>
      </c>
      <c r="F7" s="140">
        <f t="shared" ref="F7:L7" si="2">SUM(F$8:F$1000)</f>
        <v>2884288</v>
      </c>
      <c r="G7" s="140">
        <f t="shared" si="2"/>
        <v>91634</v>
      </c>
      <c r="H7" s="140">
        <f t="shared" si="2"/>
        <v>7103825</v>
      </c>
      <c r="I7" s="140">
        <f t="shared" si="2"/>
        <v>13639354</v>
      </c>
      <c r="J7" s="143" t="s">
        <v>314</v>
      </c>
      <c r="K7" s="140">
        <f t="shared" si="2"/>
        <v>11937346</v>
      </c>
      <c r="L7" s="140">
        <f t="shared" si="2"/>
        <v>87902410</v>
      </c>
      <c r="M7" s="140">
        <f t="shared" ref="M7:M40" si="3">SUM(N7,+U7)</f>
        <v>5815012</v>
      </c>
      <c r="N7" s="140">
        <f t="shared" ref="N7:N40" si="4">SUM(O7:R7,T7)</f>
        <v>829079</v>
      </c>
      <c r="O7" s="140">
        <f t="shared" ref="O7:U7" si="5">SUM(O$8:O$1000)</f>
        <v>472</v>
      </c>
      <c r="P7" s="140">
        <f t="shared" si="5"/>
        <v>12644</v>
      </c>
      <c r="Q7" s="140">
        <f t="shared" si="5"/>
        <v>59700</v>
      </c>
      <c r="R7" s="140">
        <f t="shared" si="5"/>
        <v>683797</v>
      </c>
      <c r="S7" s="143" t="s">
        <v>314</v>
      </c>
      <c r="T7" s="140">
        <f t="shared" si="5"/>
        <v>72466</v>
      </c>
      <c r="U7" s="140">
        <f t="shared" si="5"/>
        <v>4985933</v>
      </c>
      <c r="V7" s="140">
        <f t="shared" ref="V7:AA7" si="6">+SUM(D7,M7)</f>
        <v>129373869</v>
      </c>
      <c r="W7" s="140">
        <f t="shared" si="6"/>
        <v>36485526</v>
      </c>
      <c r="X7" s="140">
        <f t="shared" si="6"/>
        <v>2884760</v>
      </c>
      <c r="Y7" s="140">
        <f t="shared" si="6"/>
        <v>104278</v>
      </c>
      <c r="Z7" s="140">
        <f t="shared" si="6"/>
        <v>7163525</v>
      </c>
      <c r="AA7" s="140">
        <f t="shared" si="6"/>
        <v>14323151</v>
      </c>
      <c r="AB7" s="142" t="str">
        <f t="shared" ref="AB7:AB40" si="7">IF(+SUM(J7,S7)=0,"-",+SUM(J7,S7))</f>
        <v>-</v>
      </c>
      <c r="AC7" s="140">
        <f t="shared" ref="AC7:AC40" si="8">+SUM(K7,T7)</f>
        <v>12009812</v>
      </c>
      <c r="AD7" s="140">
        <f t="shared" ref="AD7:AD40" si="9">+SUM(L7,U7)</f>
        <v>92888343</v>
      </c>
      <c r="AE7" s="140">
        <f t="shared" ref="AE7:AE40" si="10">SUM(AF7,+AK7)</f>
        <v>16801101</v>
      </c>
      <c r="AF7" s="140">
        <f t="shared" ref="AF7:AF40" si="11">SUM(AG7:AJ7)</f>
        <v>16719535</v>
      </c>
      <c r="AG7" s="140">
        <f t="shared" ref="AG7:AL7" si="12">SUM(AG$8:AG$1000)</f>
        <v>315730</v>
      </c>
      <c r="AH7" s="140">
        <f t="shared" si="12"/>
        <v>11819275</v>
      </c>
      <c r="AI7" s="140">
        <f t="shared" si="12"/>
        <v>4437204</v>
      </c>
      <c r="AJ7" s="140">
        <f t="shared" si="12"/>
        <v>147326</v>
      </c>
      <c r="AK7" s="140">
        <f t="shared" si="12"/>
        <v>81566</v>
      </c>
      <c r="AL7" s="140">
        <f t="shared" si="12"/>
        <v>285947</v>
      </c>
      <c r="AM7" s="140">
        <f t="shared" ref="AM7:AM40" si="13">SUM(AN7,AS7,AW7,AX7,BD7)</f>
        <v>98431544</v>
      </c>
      <c r="AN7" s="140">
        <f t="shared" ref="AN7:AN40" si="14">SUM(AO7:AR7)</f>
        <v>40943820</v>
      </c>
      <c r="AO7" s="140">
        <f>SUM(AO$8:AO$1000)</f>
        <v>10026337</v>
      </c>
      <c r="AP7" s="140">
        <f>SUM(AP$8:AP$1000)</f>
        <v>25245735</v>
      </c>
      <c r="AQ7" s="140">
        <f>SUM(AQ$8:AQ$1000)</f>
        <v>5373987</v>
      </c>
      <c r="AR7" s="140">
        <f>SUM(AR$8:AR$1000)</f>
        <v>297761</v>
      </c>
      <c r="AS7" s="140">
        <f t="shared" ref="AS7:AS40" si="15">SUM(AT7:AV7)</f>
        <v>19438532</v>
      </c>
      <c r="AT7" s="140">
        <f>SUM(AT$8:AT$1000)</f>
        <v>3540647</v>
      </c>
      <c r="AU7" s="140">
        <f>SUM(AU$8:AU$1000)</f>
        <v>9192779</v>
      </c>
      <c r="AV7" s="140">
        <f>SUM(AV$8:AV$1000)</f>
        <v>6705106</v>
      </c>
      <c r="AW7" s="140">
        <f>SUM(AW$8:AW$1000)</f>
        <v>1398962</v>
      </c>
      <c r="AX7" s="140">
        <f t="shared" ref="AX7:AX40" si="16">SUM(AY7:BB7)</f>
        <v>36554696</v>
      </c>
      <c r="AY7" s="140">
        <f t="shared" ref="AY7:BE7" si="17">SUM(AY$8:AY$1000)</f>
        <v>17337228</v>
      </c>
      <c r="AZ7" s="140">
        <f t="shared" si="17"/>
        <v>16114455</v>
      </c>
      <c r="BA7" s="140">
        <f t="shared" si="17"/>
        <v>2865990</v>
      </c>
      <c r="BB7" s="140">
        <f t="shared" si="17"/>
        <v>237023</v>
      </c>
      <c r="BC7" s="140">
        <f t="shared" si="17"/>
        <v>3634099</v>
      </c>
      <c r="BD7" s="140">
        <f t="shared" si="17"/>
        <v>95534</v>
      </c>
      <c r="BE7" s="140">
        <f t="shared" si="17"/>
        <v>4406166</v>
      </c>
      <c r="BF7" s="140">
        <f t="shared" ref="BF7:BF40" si="18">SUM(AE7,+AM7,+BE7)</f>
        <v>119638811</v>
      </c>
      <c r="BG7" s="140">
        <f t="shared" ref="BG7:BG40" si="19">SUM(BH7,+BM7)</f>
        <v>37645</v>
      </c>
      <c r="BH7" s="140">
        <f t="shared" ref="BH7:BH40" si="20">SUM(BI7:BL7)</f>
        <v>35230</v>
      </c>
      <c r="BI7" s="140">
        <f t="shared" ref="BI7:BN7" si="21">SUM(BI$8:BI$1000)</f>
        <v>0</v>
      </c>
      <c r="BJ7" s="140">
        <f t="shared" si="21"/>
        <v>35230</v>
      </c>
      <c r="BK7" s="140">
        <f t="shared" si="21"/>
        <v>0</v>
      </c>
      <c r="BL7" s="140">
        <f t="shared" si="21"/>
        <v>0</v>
      </c>
      <c r="BM7" s="140">
        <f t="shared" si="21"/>
        <v>2415</v>
      </c>
      <c r="BN7" s="140">
        <f t="shared" si="21"/>
        <v>4941</v>
      </c>
      <c r="BO7" s="140">
        <f t="shared" ref="BO7:BO40" si="22">SUM(BP7,BU7,BY7,BZ7,CF7)</f>
        <v>5372341</v>
      </c>
      <c r="BP7" s="140">
        <f t="shared" ref="BP7:BP40" si="23">SUM(BQ7:BT7)</f>
        <v>2298505</v>
      </c>
      <c r="BQ7" s="140">
        <f>SUM(BQ$8:BQ$1000)</f>
        <v>598092</v>
      </c>
      <c r="BR7" s="140">
        <f>SUM(BR$8:BR$1000)</f>
        <v>1366505</v>
      </c>
      <c r="BS7" s="140">
        <f>SUM(BS$8:BS$1000)</f>
        <v>333908</v>
      </c>
      <c r="BT7" s="140">
        <f>SUM(BT$8:BT$1000)</f>
        <v>0</v>
      </c>
      <c r="BU7" s="140">
        <f t="shared" ref="BU7:BU40" si="24">SUM(BV7:BX7)</f>
        <v>1009083</v>
      </c>
      <c r="BV7" s="140">
        <f>SUM(BV$8:BV$1000)</f>
        <v>328471</v>
      </c>
      <c r="BW7" s="140">
        <f>SUM(BW$8:BW$1000)</f>
        <v>591045</v>
      </c>
      <c r="BX7" s="140">
        <f>SUM(BX$8:BX$1000)</f>
        <v>89567</v>
      </c>
      <c r="BY7" s="140">
        <f>SUM(BY$8:BY$1000)</f>
        <v>101568</v>
      </c>
      <c r="BZ7" s="140">
        <f t="shared" ref="BZ7:BZ40" si="25">SUM(CA7:CD7)</f>
        <v>1962901</v>
      </c>
      <c r="CA7" s="140">
        <f t="shared" ref="CA7:CG7" si="26">SUM(CA$8:CA$1000)</f>
        <v>1066425</v>
      </c>
      <c r="CB7" s="140">
        <f t="shared" si="26"/>
        <v>823893</v>
      </c>
      <c r="CC7" s="140">
        <f t="shared" si="26"/>
        <v>49123</v>
      </c>
      <c r="CD7" s="140">
        <f t="shared" si="26"/>
        <v>23460</v>
      </c>
      <c r="CE7" s="140">
        <f t="shared" si="26"/>
        <v>108428</v>
      </c>
      <c r="CF7" s="140">
        <f t="shared" si="26"/>
        <v>284</v>
      </c>
      <c r="CG7" s="140">
        <f t="shared" si="26"/>
        <v>291657</v>
      </c>
      <c r="CH7" s="140">
        <f t="shared" ref="CH7:CH40" si="27">SUM(BG7,+BO7,+CG7)</f>
        <v>5701643</v>
      </c>
      <c r="CI7" s="140">
        <f t="shared" ref="CI7:DJ7" si="28">SUM(AE7,+BG7)</f>
        <v>16838746</v>
      </c>
      <c r="CJ7" s="140">
        <f t="shared" si="28"/>
        <v>16754765</v>
      </c>
      <c r="CK7" s="140">
        <f t="shared" si="28"/>
        <v>315730</v>
      </c>
      <c r="CL7" s="140">
        <f t="shared" si="28"/>
        <v>11854505</v>
      </c>
      <c r="CM7" s="140">
        <f t="shared" si="28"/>
        <v>4437204</v>
      </c>
      <c r="CN7" s="140">
        <f t="shared" si="28"/>
        <v>147326</v>
      </c>
      <c r="CO7" s="140">
        <f t="shared" si="28"/>
        <v>83981</v>
      </c>
      <c r="CP7" s="140">
        <f t="shared" si="28"/>
        <v>290888</v>
      </c>
      <c r="CQ7" s="140">
        <f t="shared" si="28"/>
        <v>103803885</v>
      </c>
      <c r="CR7" s="140">
        <f t="shared" si="28"/>
        <v>43242325</v>
      </c>
      <c r="CS7" s="140">
        <f t="shared" si="28"/>
        <v>10624429</v>
      </c>
      <c r="CT7" s="140">
        <f t="shared" si="28"/>
        <v>26612240</v>
      </c>
      <c r="CU7" s="140">
        <f t="shared" si="28"/>
        <v>5707895</v>
      </c>
      <c r="CV7" s="140">
        <f t="shared" si="28"/>
        <v>297761</v>
      </c>
      <c r="CW7" s="140">
        <f t="shared" si="28"/>
        <v>20447615</v>
      </c>
      <c r="CX7" s="140">
        <f t="shared" si="28"/>
        <v>3869118</v>
      </c>
      <c r="CY7" s="140">
        <f t="shared" si="28"/>
        <v>9783824</v>
      </c>
      <c r="CZ7" s="140">
        <f t="shared" si="28"/>
        <v>6794673</v>
      </c>
      <c r="DA7" s="140">
        <f t="shared" si="28"/>
        <v>1500530</v>
      </c>
      <c r="DB7" s="140">
        <f t="shared" si="28"/>
        <v>38517597</v>
      </c>
      <c r="DC7" s="140">
        <f t="shared" si="28"/>
        <v>18403653</v>
      </c>
      <c r="DD7" s="140">
        <f t="shared" si="28"/>
        <v>16938348</v>
      </c>
      <c r="DE7" s="140">
        <f t="shared" si="28"/>
        <v>2915113</v>
      </c>
      <c r="DF7" s="140">
        <f t="shared" si="28"/>
        <v>260483</v>
      </c>
      <c r="DG7" s="140">
        <f t="shared" si="28"/>
        <v>3742527</v>
      </c>
      <c r="DH7" s="140">
        <f t="shared" si="28"/>
        <v>95818</v>
      </c>
      <c r="DI7" s="140">
        <f t="shared" si="28"/>
        <v>4697823</v>
      </c>
      <c r="DJ7" s="140">
        <f t="shared" si="28"/>
        <v>125340454</v>
      </c>
    </row>
    <row r="8" spans="1:114" s="136" customFormat="1" ht="13.5" customHeight="1" x14ac:dyDescent="0.15">
      <c r="A8" s="119" t="s">
        <v>16</v>
      </c>
      <c r="B8" s="120" t="s">
        <v>324</v>
      </c>
      <c r="C8" s="119" t="s">
        <v>325</v>
      </c>
      <c r="D8" s="121">
        <f t="shared" si="0"/>
        <v>46040271</v>
      </c>
      <c r="E8" s="121">
        <f t="shared" si="1"/>
        <v>14236702</v>
      </c>
      <c r="F8" s="121">
        <v>1178168</v>
      </c>
      <c r="G8" s="121"/>
      <c r="H8" s="121">
        <v>3452125</v>
      </c>
      <c r="I8" s="121">
        <v>4618936</v>
      </c>
      <c r="J8" s="122" t="s">
        <v>445</v>
      </c>
      <c r="K8" s="121">
        <v>4987473</v>
      </c>
      <c r="L8" s="121">
        <v>31803569</v>
      </c>
      <c r="M8" s="121">
        <f t="shared" si="3"/>
        <v>1161102</v>
      </c>
      <c r="N8" s="121">
        <f t="shared" si="4"/>
        <v>84016</v>
      </c>
      <c r="O8" s="121"/>
      <c r="P8" s="121"/>
      <c r="Q8" s="121"/>
      <c r="R8" s="121">
        <v>65204</v>
      </c>
      <c r="S8" s="122" t="s">
        <v>445</v>
      </c>
      <c r="T8" s="121">
        <v>18812</v>
      </c>
      <c r="U8" s="121">
        <v>1077086</v>
      </c>
      <c r="V8" s="121">
        <f t="shared" ref="V8:V40" si="29">+SUM(D8,M8)</f>
        <v>47201373</v>
      </c>
      <c r="W8" s="121">
        <f t="shared" ref="W8:W40" si="30">+SUM(E8,N8)</f>
        <v>14320718</v>
      </c>
      <c r="X8" s="121">
        <f t="shared" ref="X8:X40" si="31">+SUM(F8,O8)</f>
        <v>1178168</v>
      </c>
      <c r="Y8" s="121">
        <f t="shared" ref="Y8:Y40" si="32">+SUM(G8,P8)</f>
        <v>0</v>
      </c>
      <c r="Z8" s="121">
        <f t="shared" ref="Z8:Z40" si="33">+SUM(H8,Q8)</f>
        <v>3452125</v>
      </c>
      <c r="AA8" s="121">
        <f t="shared" ref="AA8:AA40" si="34">+SUM(I8,R8)</f>
        <v>4684140</v>
      </c>
      <c r="AB8" s="122" t="str">
        <f t="shared" si="7"/>
        <v>-</v>
      </c>
      <c r="AC8" s="121">
        <f t="shared" si="8"/>
        <v>5006285</v>
      </c>
      <c r="AD8" s="121">
        <f t="shared" si="9"/>
        <v>32880655</v>
      </c>
      <c r="AE8" s="121">
        <f t="shared" si="10"/>
        <v>8755811</v>
      </c>
      <c r="AF8" s="121">
        <f t="shared" si="11"/>
        <v>8755811</v>
      </c>
      <c r="AG8" s="121">
        <v>62613</v>
      </c>
      <c r="AH8" s="121">
        <v>4543529</v>
      </c>
      <c r="AI8" s="121">
        <v>4034064</v>
      </c>
      <c r="AJ8" s="121">
        <v>115605</v>
      </c>
      <c r="AK8" s="121">
        <v>0</v>
      </c>
      <c r="AL8" s="121">
        <v>0</v>
      </c>
      <c r="AM8" s="121">
        <f t="shared" si="13"/>
        <v>36178341</v>
      </c>
      <c r="AN8" s="121">
        <f t="shared" si="14"/>
        <v>16976105</v>
      </c>
      <c r="AO8" s="121">
        <v>5234027</v>
      </c>
      <c r="AP8" s="121">
        <v>10434967</v>
      </c>
      <c r="AQ8" s="121">
        <v>1196786</v>
      </c>
      <c r="AR8" s="121">
        <v>110325</v>
      </c>
      <c r="AS8" s="121">
        <f t="shared" si="15"/>
        <v>10199576</v>
      </c>
      <c r="AT8" s="121">
        <v>1535933</v>
      </c>
      <c r="AU8" s="121">
        <v>2320853</v>
      </c>
      <c r="AV8" s="121">
        <v>6342790</v>
      </c>
      <c r="AW8" s="121">
        <v>153899</v>
      </c>
      <c r="AX8" s="121">
        <f t="shared" si="16"/>
        <v>8777919</v>
      </c>
      <c r="AY8" s="121">
        <v>4687255</v>
      </c>
      <c r="AZ8" s="121">
        <v>3894433</v>
      </c>
      <c r="BA8" s="121">
        <v>195797</v>
      </c>
      <c r="BB8" s="121">
        <v>434</v>
      </c>
      <c r="BC8" s="121">
        <v>0</v>
      </c>
      <c r="BD8" s="121">
        <v>70842</v>
      </c>
      <c r="BE8" s="121">
        <v>1106119</v>
      </c>
      <c r="BF8" s="121">
        <f t="shared" si="18"/>
        <v>46040271</v>
      </c>
      <c r="BG8" s="121">
        <f t="shared" si="19"/>
        <v>0</v>
      </c>
      <c r="BH8" s="121">
        <f t="shared" si="20"/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 t="shared" si="22"/>
        <v>1118500</v>
      </c>
      <c r="BP8" s="121">
        <f t="shared" si="23"/>
        <v>796634</v>
      </c>
      <c r="BQ8" s="121">
        <v>204142</v>
      </c>
      <c r="BR8" s="121">
        <v>530086</v>
      </c>
      <c r="BS8" s="121">
        <v>62406</v>
      </c>
      <c r="BT8" s="121"/>
      <c r="BU8" s="121">
        <f t="shared" si="24"/>
        <v>305587</v>
      </c>
      <c r="BV8" s="121">
        <v>232421</v>
      </c>
      <c r="BW8" s="121">
        <v>26321</v>
      </c>
      <c r="BX8" s="121">
        <v>46845</v>
      </c>
      <c r="BY8" s="121"/>
      <c r="BZ8" s="121">
        <f t="shared" si="25"/>
        <v>16279</v>
      </c>
      <c r="CA8" s="121">
        <v>798</v>
      </c>
      <c r="CB8" s="121">
        <v>15481</v>
      </c>
      <c r="CC8" s="121"/>
      <c r="CD8" s="121"/>
      <c r="CE8" s="121">
        <v>0</v>
      </c>
      <c r="CF8" s="121">
        <v>0</v>
      </c>
      <c r="CG8" s="121">
        <v>42602</v>
      </c>
      <c r="CH8" s="121">
        <f t="shared" si="27"/>
        <v>1161102</v>
      </c>
      <c r="CI8" s="121">
        <f t="shared" ref="CI8:CI40" si="35">SUM(AE8,+BG8)</f>
        <v>8755811</v>
      </c>
      <c r="CJ8" s="121">
        <f t="shared" ref="CJ8:CJ40" si="36">SUM(AF8,+BH8)</f>
        <v>8755811</v>
      </c>
      <c r="CK8" s="121">
        <f t="shared" ref="CK8:CK40" si="37">SUM(AG8,+BI8)</f>
        <v>62613</v>
      </c>
      <c r="CL8" s="121">
        <f t="shared" ref="CL8:CL40" si="38">SUM(AH8,+BJ8)</f>
        <v>4543529</v>
      </c>
      <c r="CM8" s="121">
        <f t="shared" ref="CM8:CM40" si="39">SUM(AI8,+BK8)</f>
        <v>4034064</v>
      </c>
      <c r="CN8" s="121">
        <f t="shared" ref="CN8:CN40" si="40">SUM(AJ8,+BL8)</f>
        <v>115605</v>
      </c>
      <c r="CO8" s="121">
        <f t="shared" ref="CO8:CO40" si="41">SUM(AK8,+BM8)</f>
        <v>0</v>
      </c>
      <c r="CP8" s="121">
        <f t="shared" ref="CP8:CP40" si="42">SUM(AL8,+BN8)</f>
        <v>0</v>
      </c>
      <c r="CQ8" s="121">
        <f t="shared" ref="CQ8:CQ40" si="43">SUM(AM8,+BO8)</f>
        <v>37296841</v>
      </c>
      <c r="CR8" s="121">
        <f t="shared" ref="CR8:CR40" si="44">SUM(AN8,+BP8)</f>
        <v>17772739</v>
      </c>
      <c r="CS8" s="121">
        <f t="shared" ref="CS8:CS40" si="45">SUM(AO8,+BQ8)</f>
        <v>5438169</v>
      </c>
      <c r="CT8" s="121">
        <f t="shared" ref="CT8:CT40" si="46">SUM(AP8,+BR8)</f>
        <v>10965053</v>
      </c>
      <c r="CU8" s="121">
        <f t="shared" ref="CU8:CU40" si="47">SUM(AQ8,+BS8)</f>
        <v>1259192</v>
      </c>
      <c r="CV8" s="121">
        <f t="shared" ref="CV8:CV40" si="48">SUM(AR8,+BT8)</f>
        <v>110325</v>
      </c>
      <c r="CW8" s="121">
        <f t="shared" ref="CW8:CW40" si="49">SUM(AS8,+BU8)</f>
        <v>10505163</v>
      </c>
      <c r="CX8" s="121">
        <f t="shared" ref="CX8:CX40" si="50">SUM(AT8,+BV8)</f>
        <v>1768354</v>
      </c>
      <c r="CY8" s="121">
        <f t="shared" ref="CY8:CY40" si="51">SUM(AU8,+BW8)</f>
        <v>2347174</v>
      </c>
      <c r="CZ8" s="121">
        <f t="shared" ref="CZ8:CZ40" si="52">SUM(AV8,+BX8)</f>
        <v>6389635</v>
      </c>
      <c r="DA8" s="121">
        <f t="shared" ref="DA8:DA40" si="53">SUM(AW8,+BY8)</f>
        <v>153899</v>
      </c>
      <c r="DB8" s="121">
        <f t="shared" ref="DB8:DB40" si="54">SUM(AX8,+BZ8)</f>
        <v>8794198</v>
      </c>
      <c r="DC8" s="121">
        <f t="shared" ref="DC8:DC40" si="55">SUM(AY8,+CA8)</f>
        <v>4688053</v>
      </c>
      <c r="DD8" s="121">
        <f t="shared" ref="DD8:DD40" si="56">SUM(AZ8,+CB8)</f>
        <v>3909914</v>
      </c>
      <c r="DE8" s="121">
        <f t="shared" ref="DE8:DE40" si="57">SUM(BA8,+CC8)</f>
        <v>195797</v>
      </c>
      <c r="DF8" s="121">
        <f t="shared" ref="DF8:DF40" si="58">SUM(BB8,+CD8)</f>
        <v>434</v>
      </c>
      <c r="DG8" s="121">
        <f t="shared" ref="DG8:DG40" si="59">SUM(BC8,+CE8)</f>
        <v>0</v>
      </c>
      <c r="DH8" s="121">
        <f t="shared" ref="DH8:DH40" si="60">SUM(BD8,+CF8)</f>
        <v>70842</v>
      </c>
      <c r="DI8" s="121">
        <f t="shared" ref="DI8:DI40" si="61">SUM(BE8,+CG8)</f>
        <v>1148721</v>
      </c>
      <c r="DJ8" s="121">
        <f t="shared" ref="DJ8:DJ40" si="62">SUM(BF8,+CH8)</f>
        <v>47201373</v>
      </c>
    </row>
    <row r="9" spans="1:114" s="136" customFormat="1" ht="13.5" customHeight="1" x14ac:dyDescent="0.15">
      <c r="A9" s="119" t="s">
        <v>16</v>
      </c>
      <c r="B9" s="120" t="s">
        <v>418</v>
      </c>
      <c r="C9" s="119" t="s">
        <v>419</v>
      </c>
      <c r="D9" s="121">
        <f t="shared" si="0"/>
        <v>16929032</v>
      </c>
      <c r="E9" s="121">
        <f t="shared" si="1"/>
        <v>5993102</v>
      </c>
      <c r="F9" s="121">
        <v>7676</v>
      </c>
      <c r="G9" s="121">
        <v>0</v>
      </c>
      <c r="H9" s="121">
        <v>2300000</v>
      </c>
      <c r="I9" s="121">
        <v>1837775</v>
      </c>
      <c r="J9" s="122" t="s">
        <v>445</v>
      </c>
      <c r="K9" s="121">
        <v>1847651</v>
      </c>
      <c r="L9" s="121">
        <v>10935930</v>
      </c>
      <c r="M9" s="121">
        <f t="shared" si="3"/>
        <v>838123</v>
      </c>
      <c r="N9" s="121">
        <f t="shared" si="4"/>
        <v>142925</v>
      </c>
      <c r="O9" s="121">
        <v>0</v>
      </c>
      <c r="P9" s="121">
        <v>1599</v>
      </c>
      <c r="Q9" s="121">
        <v>47000</v>
      </c>
      <c r="R9" s="121">
        <v>94274</v>
      </c>
      <c r="S9" s="122" t="s">
        <v>445</v>
      </c>
      <c r="T9" s="121">
        <v>52</v>
      </c>
      <c r="U9" s="121">
        <v>695198</v>
      </c>
      <c r="V9" s="121">
        <f t="shared" si="29"/>
        <v>17767155</v>
      </c>
      <c r="W9" s="121">
        <f t="shared" si="30"/>
        <v>6136027</v>
      </c>
      <c r="X9" s="121">
        <f t="shared" si="31"/>
        <v>7676</v>
      </c>
      <c r="Y9" s="121">
        <f t="shared" si="32"/>
        <v>1599</v>
      </c>
      <c r="Z9" s="121">
        <f t="shared" si="33"/>
        <v>2347000</v>
      </c>
      <c r="AA9" s="121">
        <f t="shared" si="34"/>
        <v>1932049</v>
      </c>
      <c r="AB9" s="122" t="str">
        <f t="shared" si="7"/>
        <v>-</v>
      </c>
      <c r="AC9" s="121">
        <f t="shared" si="8"/>
        <v>1847703</v>
      </c>
      <c r="AD9" s="121">
        <f t="shared" si="9"/>
        <v>11631128</v>
      </c>
      <c r="AE9" s="121">
        <f t="shared" si="10"/>
        <v>2179544</v>
      </c>
      <c r="AF9" s="121">
        <f t="shared" si="11"/>
        <v>2135757</v>
      </c>
      <c r="AG9" s="121">
        <v>20564</v>
      </c>
      <c r="AH9" s="121">
        <v>2035653</v>
      </c>
      <c r="AI9" s="121">
        <v>79540</v>
      </c>
      <c r="AJ9" s="121">
        <v>0</v>
      </c>
      <c r="AK9" s="121">
        <v>43787</v>
      </c>
      <c r="AL9" s="121">
        <v>0</v>
      </c>
      <c r="AM9" s="121">
        <f t="shared" si="13"/>
        <v>14660984</v>
      </c>
      <c r="AN9" s="121">
        <f t="shared" si="14"/>
        <v>7482079</v>
      </c>
      <c r="AO9" s="121">
        <v>582423</v>
      </c>
      <c r="AP9" s="121">
        <v>5019999</v>
      </c>
      <c r="AQ9" s="121">
        <v>1816872</v>
      </c>
      <c r="AR9" s="121">
        <v>62785</v>
      </c>
      <c r="AS9" s="121">
        <f t="shared" si="15"/>
        <v>954936</v>
      </c>
      <c r="AT9" s="121">
        <v>185818</v>
      </c>
      <c r="AU9" s="121">
        <v>740457</v>
      </c>
      <c r="AV9" s="121">
        <v>28661</v>
      </c>
      <c r="AW9" s="121">
        <v>1010784</v>
      </c>
      <c r="AX9" s="121">
        <f t="shared" si="16"/>
        <v>5212304</v>
      </c>
      <c r="AY9" s="121">
        <v>2117560</v>
      </c>
      <c r="AZ9" s="121">
        <v>2693566</v>
      </c>
      <c r="BA9" s="121">
        <v>400684</v>
      </c>
      <c r="BB9" s="121">
        <v>494</v>
      </c>
      <c r="BC9" s="121">
        <v>0</v>
      </c>
      <c r="BD9" s="121">
        <v>881</v>
      </c>
      <c r="BE9" s="121">
        <v>88504</v>
      </c>
      <c r="BF9" s="121">
        <f t="shared" si="18"/>
        <v>16929032</v>
      </c>
      <c r="BG9" s="121">
        <f t="shared" si="19"/>
        <v>0</v>
      </c>
      <c r="BH9" s="121">
        <f t="shared" si="20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 t="shared" si="22"/>
        <v>818322</v>
      </c>
      <c r="BP9" s="121">
        <f t="shared" si="23"/>
        <v>685715</v>
      </c>
      <c r="BQ9" s="121">
        <v>23810</v>
      </c>
      <c r="BR9" s="121">
        <v>583267</v>
      </c>
      <c r="BS9" s="121">
        <v>78638</v>
      </c>
      <c r="BT9" s="121">
        <v>0</v>
      </c>
      <c r="BU9" s="121">
        <f t="shared" si="24"/>
        <v>36272</v>
      </c>
      <c r="BV9" s="121">
        <v>16959</v>
      </c>
      <c r="BW9" s="121">
        <v>19313</v>
      </c>
      <c r="BX9" s="121">
        <v>0</v>
      </c>
      <c r="BY9" s="121">
        <v>83903</v>
      </c>
      <c r="BZ9" s="121">
        <f t="shared" si="25"/>
        <v>12432</v>
      </c>
      <c r="CA9" s="121">
        <v>10845</v>
      </c>
      <c r="CB9" s="121">
        <v>1587</v>
      </c>
      <c r="CC9" s="121">
        <v>0</v>
      </c>
      <c r="CD9" s="121">
        <v>0</v>
      </c>
      <c r="CE9" s="121">
        <v>0</v>
      </c>
      <c r="CF9" s="121">
        <v>0</v>
      </c>
      <c r="CG9" s="121">
        <v>19801</v>
      </c>
      <c r="CH9" s="121">
        <f t="shared" si="27"/>
        <v>838123</v>
      </c>
      <c r="CI9" s="121">
        <f t="shared" si="35"/>
        <v>2179544</v>
      </c>
      <c r="CJ9" s="121">
        <f t="shared" si="36"/>
        <v>2135757</v>
      </c>
      <c r="CK9" s="121">
        <f t="shared" si="37"/>
        <v>20564</v>
      </c>
      <c r="CL9" s="121">
        <f t="shared" si="38"/>
        <v>2035653</v>
      </c>
      <c r="CM9" s="121">
        <f t="shared" si="39"/>
        <v>79540</v>
      </c>
      <c r="CN9" s="121">
        <f t="shared" si="40"/>
        <v>0</v>
      </c>
      <c r="CO9" s="121">
        <f t="shared" si="41"/>
        <v>43787</v>
      </c>
      <c r="CP9" s="121">
        <f t="shared" si="42"/>
        <v>0</v>
      </c>
      <c r="CQ9" s="121">
        <f t="shared" si="43"/>
        <v>15479306</v>
      </c>
      <c r="CR9" s="121">
        <f t="shared" si="44"/>
        <v>8167794</v>
      </c>
      <c r="CS9" s="121">
        <f t="shared" si="45"/>
        <v>606233</v>
      </c>
      <c r="CT9" s="121">
        <f t="shared" si="46"/>
        <v>5603266</v>
      </c>
      <c r="CU9" s="121">
        <f t="shared" si="47"/>
        <v>1895510</v>
      </c>
      <c r="CV9" s="121">
        <f t="shared" si="48"/>
        <v>62785</v>
      </c>
      <c r="CW9" s="121">
        <f t="shared" si="49"/>
        <v>991208</v>
      </c>
      <c r="CX9" s="121">
        <f t="shared" si="50"/>
        <v>202777</v>
      </c>
      <c r="CY9" s="121">
        <f t="shared" si="51"/>
        <v>759770</v>
      </c>
      <c r="CZ9" s="121">
        <f t="shared" si="52"/>
        <v>28661</v>
      </c>
      <c r="DA9" s="121">
        <f t="shared" si="53"/>
        <v>1094687</v>
      </c>
      <c r="DB9" s="121">
        <f t="shared" si="54"/>
        <v>5224736</v>
      </c>
      <c r="DC9" s="121">
        <f t="shared" si="55"/>
        <v>2128405</v>
      </c>
      <c r="DD9" s="121">
        <f t="shared" si="56"/>
        <v>2695153</v>
      </c>
      <c r="DE9" s="121">
        <f t="shared" si="57"/>
        <v>400684</v>
      </c>
      <c r="DF9" s="121">
        <f t="shared" si="58"/>
        <v>494</v>
      </c>
      <c r="DG9" s="121">
        <f t="shared" si="59"/>
        <v>0</v>
      </c>
      <c r="DH9" s="121">
        <f t="shared" si="60"/>
        <v>881</v>
      </c>
      <c r="DI9" s="121">
        <f t="shared" si="61"/>
        <v>108305</v>
      </c>
      <c r="DJ9" s="121">
        <f t="shared" si="62"/>
        <v>17767155</v>
      </c>
    </row>
    <row r="10" spans="1:114" s="136" customFormat="1" ht="13.5" customHeight="1" x14ac:dyDescent="0.15">
      <c r="A10" s="119" t="s">
        <v>16</v>
      </c>
      <c r="B10" s="120" t="s">
        <v>412</v>
      </c>
      <c r="C10" s="119" t="s">
        <v>413</v>
      </c>
      <c r="D10" s="121">
        <f t="shared" si="0"/>
        <v>9168309</v>
      </c>
      <c r="E10" s="121">
        <f t="shared" si="1"/>
        <v>2902442</v>
      </c>
      <c r="F10" s="121">
        <v>113351</v>
      </c>
      <c r="G10" s="121"/>
      <c r="H10" s="121">
        <v>346800</v>
      </c>
      <c r="I10" s="121">
        <v>1419033</v>
      </c>
      <c r="J10" s="122" t="s">
        <v>445</v>
      </c>
      <c r="K10" s="121">
        <v>1023258</v>
      </c>
      <c r="L10" s="121">
        <v>6265867</v>
      </c>
      <c r="M10" s="121">
        <f t="shared" si="3"/>
        <v>577356</v>
      </c>
      <c r="N10" s="121">
        <f t="shared" si="4"/>
        <v>55503</v>
      </c>
      <c r="O10" s="121"/>
      <c r="P10" s="121"/>
      <c r="Q10" s="121">
        <v>12700</v>
      </c>
      <c r="R10" s="121">
        <v>42656</v>
      </c>
      <c r="S10" s="122" t="s">
        <v>445</v>
      </c>
      <c r="T10" s="121">
        <v>147</v>
      </c>
      <c r="U10" s="121">
        <v>521853</v>
      </c>
      <c r="V10" s="121">
        <f t="shared" si="29"/>
        <v>9745665</v>
      </c>
      <c r="W10" s="121">
        <f t="shared" si="30"/>
        <v>2957945</v>
      </c>
      <c r="X10" s="121">
        <f t="shared" si="31"/>
        <v>113351</v>
      </c>
      <c r="Y10" s="121">
        <f t="shared" si="32"/>
        <v>0</v>
      </c>
      <c r="Z10" s="121">
        <f t="shared" si="33"/>
        <v>359500</v>
      </c>
      <c r="AA10" s="121">
        <f t="shared" si="34"/>
        <v>1461689</v>
      </c>
      <c r="AB10" s="122" t="str">
        <f t="shared" si="7"/>
        <v>-</v>
      </c>
      <c r="AC10" s="121">
        <f t="shared" si="8"/>
        <v>1023405</v>
      </c>
      <c r="AD10" s="121">
        <f t="shared" si="9"/>
        <v>6787720</v>
      </c>
      <c r="AE10" s="121">
        <f t="shared" si="10"/>
        <v>501883</v>
      </c>
      <c r="AF10" s="121">
        <f t="shared" si="11"/>
        <v>501883</v>
      </c>
      <c r="AG10" s="121">
        <v>0</v>
      </c>
      <c r="AH10" s="121">
        <v>501883</v>
      </c>
      <c r="AI10" s="121">
        <v>0</v>
      </c>
      <c r="AJ10" s="121">
        <v>0</v>
      </c>
      <c r="AK10" s="121">
        <v>0</v>
      </c>
      <c r="AL10" s="121">
        <v>0</v>
      </c>
      <c r="AM10" s="121">
        <f t="shared" si="13"/>
        <v>8438764</v>
      </c>
      <c r="AN10" s="121">
        <f t="shared" si="14"/>
        <v>2782041</v>
      </c>
      <c r="AO10" s="121">
        <v>991390</v>
      </c>
      <c r="AP10" s="121">
        <v>1214261</v>
      </c>
      <c r="AQ10" s="121">
        <v>537964</v>
      </c>
      <c r="AR10" s="121">
        <v>38426</v>
      </c>
      <c r="AS10" s="121">
        <f t="shared" si="15"/>
        <v>1859823</v>
      </c>
      <c r="AT10" s="121">
        <v>148779</v>
      </c>
      <c r="AU10" s="121">
        <v>1655716</v>
      </c>
      <c r="AV10" s="121">
        <v>55328</v>
      </c>
      <c r="AW10" s="121">
        <v>36539</v>
      </c>
      <c r="AX10" s="121">
        <f t="shared" si="16"/>
        <v>3760361</v>
      </c>
      <c r="AY10" s="121">
        <v>1792690</v>
      </c>
      <c r="AZ10" s="121">
        <v>1847313</v>
      </c>
      <c r="BA10" s="121">
        <v>9333</v>
      </c>
      <c r="BB10" s="121">
        <v>111025</v>
      </c>
      <c r="BC10" s="121">
        <v>0</v>
      </c>
      <c r="BD10" s="121">
        <v>0</v>
      </c>
      <c r="BE10" s="121">
        <v>227662</v>
      </c>
      <c r="BF10" s="121">
        <f t="shared" si="18"/>
        <v>9168309</v>
      </c>
      <c r="BG10" s="121">
        <f t="shared" si="19"/>
        <v>7938</v>
      </c>
      <c r="BH10" s="121">
        <f t="shared" si="20"/>
        <v>7938</v>
      </c>
      <c r="BI10" s="121">
        <v>0</v>
      </c>
      <c r="BJ10" s="121">
        <v>7938</v>
      </c>
      <c r="BK10" s="121">
        <v>0</v>
      </c>
      <c r="BL10" s="121">
        <v>0</v>
      </c>
      <c r="BM10" s="121">
        <v>0</v>
      </c>
      <c r="BN10" s="121">
        <v>0</v>
      </c>
      <c r="BO10" s="121">
        <f t="shared" si="22"/>
        <v>416712</v>
      </c>
      <c r="BP10" s="121">
        <f t="shared" si="23"/>
        <v>268982</v>
      </c>
      <c r="BQ10" s="121">
        <v>46111</v>
      </c>
      <c r="BR10" s="121">
        <v>122963</v>
      </c>
      <c r="BS10" s="121">
        <v>99908</v>
      </c>
      <c r="BT10" s="121">
        <v>0</v>
      </c>
      <c r="BU10" s="121">
        <f t="shared" si="24"/>
        <v>65350</v>
      </c>
      <c r="BV10" s="121">
        <v>15551</v>
      </c>
      <c r="BW10" s="121">
        <v>49799</v>
      </c>
      <c r="BX10" s="121">
        <v>0</v>
      </c>
      <c r="BY10" s="121">
        <v>17665</v>
      </c>
      <c r="BZ10" s="121">
        <f t="shared" si="25"/>
        <v>64715</v>
      </c>
      <c r="CA10" s="121">
        <v>25455</v>
      </c>
      <c r="CB10" s="121">
        <v>39260</v>
      </c>
      <c r="CC10" s="121">
        <v>0</v>
      </c>
      <c r="CD10" s="121">
        <v>0</v>
      </c>
      <c r="CE10" s="121">
        <v>0</v>
      </c>
      <c r="CF10" s="121">
        <v>0</v>
      </c>
      <c r="CG10" s="121">
        <v>152706</v>
      </c>
      <c r="CH10" s="121">
        <f t="shared" si="27"/>
        <v>577356</v>
      </c>
      <c r="CI10" s="121">
        <f t="shared" si="35"/>
        <v>509821</v>
      </c>
      <c r="CJ10" s="121">
        <f t="shared" si="36"/>
        <v>509821</v>
      </c>
      <c r="CK10" s="121">
        <f t="shared" si="37"/>
        <v>0</v>
      </c>
      <c r="CL10" s="121">
        <f t="shared" si="38"/>
        <v>509821</v>
      </c>
      <c r="CM10" s="121">
        <f t="shared" si="39"/>
        <v>0</v>
      </c>
      <c r="CN10" s="121">
        <f t="shared" si="40"/>
        <v>0</v>
      </c>
      <c r="CO10" s="121">
        <f t="shared" si="41"/>
        <v>0</v>
      </c>
      <c r="CP10" s="121">
        <f t="shared" si="42"/>
        <v>0</v>
      </c>
      <c r="CQ10" s="121">
        <f t="shared" si="43"/>
        <v>8855476</v>
      </c>
      <c r="CR10" s="121">
        <f t="shared" si="44"/>
        <v>3051023</v>
      </c>
      <c r="CS10" s="121">
        <f t="shared" si="45"/>
        <v>1037501</v>
      </c>
      <c r="CT10" s="121">
        <f t="shared" si="46"/>
        <v>1337224</v>
      </c>
      <c r="CU10" s="121">
        <f t="shared" si="47"/>
        <v>637872</v>
      </c>
      <c r="CV10" s="121">
        <f t="shared" si="48"/>
        <v>38426</v>
      </c>
      <c r="CW10" s="121">
        <f t="shared" si="49"/>
        <v>1925173</v>
      </c>
      <c r="CX10" s="121">
        <f t="shared" si="50"/>
        <v>164330</v>
      </c>
      <c r="CY10" s="121">
        <f t="shared" si="51"/>
        <v>1705515</v>
      </c>
      <c r="CZ10" s="121">
        <f t="shared" si="52"/>
        <v>55328</v>
      </c>
      <c r="DA10" s="121">
        <f t="shared" si="53"/>
        <v>54204</v>
      </c>
      <c r="DB10" s="121">
        <f t="shared" si="54"/>
        <v>3825076</v>
      </c>
      <c r="DC10" s="121">
        <f t="shared" si="55"/>
        <v>1818145</v>
      </c>
      <c r="DD10" s="121">
        <f t="shared" si="56"/>
        <v>1886573</v>
      </c>
      <c r="DE10" s="121">
        <f t="shared" si="57"/>
        <v>9333</v>
      </c>
      <c r="DF10" s="121">
        <f t="shared" si="58"/>
        <v>111025</v>
      </c>
      <c r="DG10" s="121">
        <f t="shared" si="59"/>
        <v>0</v>
      </c>
      <c r="DH10" s="121">
        <f t="shared" si="60"/>
        <v>0</v>
      </c>
      <c r="DI10" s="121">
        <f t="shared" si="61"/>
        <v>380368</v>
      </c>
      <c r="DJ10" s="121">
        <f t="shared" si="62"/>
        <v>9745665</v>
      </c>
    </row>
    <row r="11" spans="1:114" s="136" customFormat="1" ht="13.5" customHeight="1" x14ac:dyDescent="0.15">
      <c r="A11" s="119" t="s">
        <v>16</v>
      </c>
      <c r="B11" s="120" t="s">
        <v>424</v>
      </c>
      <c r="C11" s="119" t="s">
        <v>425</v>
      </c>
      <c r="D11" s="121">
        <f t="shared" si="0"/>
        <v>7258011</v>
      </c>
      <c r="E11" s="121">
        <f t="shared" si="1"/>
        <v>2172423</v>
      </c>
      <c r="F11" s="121">
        <v>0</v>
      </c>
      <c r="G11" s="121">
        <v>5475</v>
      </c>
      <c r="H11" s="121">
        <v>533000</v>
      </c>
      <c r="I11" s="121">
        <v>477896</v>
      </c>
      <c r="J11" s="122" t="s">
        <v>445</v>
      </c>
      <c r="K11" s="121">
        <v>1156052</v>
      </c>
      <c r="L11" s="121">
        <v>5085588</v>
      </c>
      <c r="M11" s="121">
        <f t="shared" si="3"/>
        <v>407448</v>
      </c>
      <c r="N11" s="121">
        <f t="shared" si="4"/>
        <v>65957</v>
      </c>
      <c r="O11" s="121">
        <v>472</v>
      </c>
      <c r="P11" s="121">
        <v>472</v>
      </c>
      <c r="Q11" s="121">
        <v>0</v>
      </c>
      <c r="R11" s="121">
        <v>64917</v>
      </c>
      <c r="S11" s="122" t="s">
        <v>445</v>
      </c>
      <c r="T11" s="121">
        <v>96</v>
      </c>
      <c r="U11" s="121">
        <v>341491</v>
      </c>
      <c r="V11" s="121">
        <f t="shared" si="29"/>
        <v>7665459</v>
      </c>
      <c r="W11" s="121">
        <f t="shared" si="30"/>
        <v>2238380</v>
      </c>
      <c r="X11" s="121">
        <f t="shared" si="31"/>
        <v>472</v>
      </c>
      <c r="Y11" s="121">
        <f t="shared" si="32"/>
        <v>5947</v>
      </c>
      <c r="Z11" s="121">
        <f t="shared" si="33"/>
        <v>533000</v>
      </c>
      <c r="AA11" s="121">
        <f t="shared" si="34"/>
        <v>542813</v>
      </c>
      <c r="AB11" s="122" t="str">
        <f t="shared" si="7"/>
        <v>-</v>
      </c>
      <c r="AC11" s="121">
        <f t="shared" si="8"/>
        <v>1156148</v>
      </c>
      <c r="AD11" s="121">
        <f t="shared" si="9"/>
        <v>5427079</v>
      </c>
      <c r="AE11" s="121">
        <f t="shared" si="10"/>
        <v>345710</v>
      </c>
      <c r="AF11" s="121">
        <f t="shared" si="11"/>
        <v>345710</v>
      </c>
      <c r="AG11" s="121">
        <v>0</v>
      </c>
      <c r="AH11" s="121">
        <v>276050</v>
      </c>
      <c r="AI11" s="121">
        <v>69660</v>
      </c>
      <c r="AJ11" s="121">
        <v>0</v>
      </c>
      <c r="AK11" s="121">
        <v>0</v>
      </c>
      <c r="AL11" s="121">
        <v>0</v>
      </c>
      <c r="AM11" s="121">
        <f t="shared" si="13"/>
        <v>5654800</v>
      </c>
      <c r="AN11" s="121">
        <f t="shared" si="14"/>
        <v>2196869</v>
      </c>
      <c r="AO11" s="121">
        <v>599985</v>
      </c>
      <c r="AP11" s="121">
        <v>1033821</v>
      </c>
      <c r="AQ11" s="121">
        <v>563063</v>
      </c>
      <c r="AR11" s="121">
        <v>0</v>
      </c>
      <c r="AS11" s="121">
        <f t="shared" si="15"/>
        <v>716202</v>
      </c>
      <c r="AT11" s="121">
        <v>70605</v>
      </c>
      <c r="AU11" s="121">
        <v>615478</v>
      </c>
      <c r="AV11" s="121">
        <v>30119</v>
      </c>
      <c r="AW11" s="121">
        <v>51758</v>
      </c>
      <c r="AX11" s="121">
        <f t="shared" si="16"/>
        <v>2688357</v>
      </c>
      <c r="AY11" s="121">
        <v>874752</v>
      </c>
      <c r="AZ11" s="121">
        <v>1435614</v>
      </c>
      <c r="BA11" s="121">
        <v>377991</v>
      </c>
      <c r="BB11" s="121">
        <v>0</v>
      </c>
      <c r="BC11" s="121">
        <v>0</v>
      </c>
      <c r="BD11" s="121">
        <v>1614</v>
      </c>
      <c r="BE11" s="121">
        <v>1257501</v>
      </c>
      <c r="BF11" s="121">
        <f t="shared" si="18"/>
        <v>7258011</v>
      </c>
      <c r="BG11" s="121">
        <f t="shared" si="19"/>
        <v>0</v>
      </c>
      <c r="BH11" s="121">
        <f t="shared" si="20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 t="shared" si="22"/>
        <v>366036</v>
      </c>
      <c r="BP11" s="121">
        <f t="shared" si="23"/>
        <v>36922</v>
      </c>
      <c r="BQ11" s="121">
        <v>36922</v>
      </c>
      <c r="BR11" s="121">
        <v>0</v>
      </c>
      <c r="BS11" s="121">
        <v>0</v>
      </c>
      <c r="BT11" s="121">
        <v>0</v>
      </c>
      <c r="BU11" s="121">
        <f t="shared" si="24"/>
        <v>24326</v>
      </c>
      <c r="BV11" s="121">
        <v>129</v>
      </c>
      <c r="BW11" s="121">
        <v>24197</v>
      </c>
      <c r="BX11" s="121">
        <v>0</v>
      </c>
      <c r="BY11" s="121">
        <v>0</v>
      </c>
      <c r="BZ11" s="121">
        <f t="shared" si="25"/>
        <v>304788</v>
      </c>
      <c r="CA11" s="121">
        <v>112690</v>
      </c>
      <c r="CB11" s="121">
        <v>192098</v>
      </c>
      <c r="CC11" s="121">
        <v>0</v>
      </c>
      <c r="CD11" s="121">
        <v>0</v>
      </c>
      <c r="CE11" s="121">
        <v>0</v>
      </c>
      <c r="CF11" s="121">
        <v>0</v>
      </c>
      <c r="CG11" s="121">
        <v>41412</v>
      </c>
      <c r="CH11" s="121">
        <f t="shared" si="27"/>
        <v>407448</v>
      </c>
      <c r="CI11" s="121">
        <f t="shared" si="35"/>
        <v>345710</v>
      </c>
      <c r="CJ11" s="121">
        <f t="shared" si="36"/>
        <v>345710</v>
      </c>
      <c r="CK11" s="121">
        <f t="shared" si="37"/>
        <v>0</v>
      </c>
      <c r="CL11" s="121">
        <f t="shared" si="38"/>
        <v>276050</v>
      </c>
      <c r="CM11" s="121">
        <f t="shared" si="39"/>
        <v>69660</v>
      </c>
      <c r="CN11" s="121">
        <f t="shared" si="40"/>
        <v>0</v>
      </c>
      <c r="CO11" s="121">
        <f t="shared" si="41"/>
        <v>0</v>
      </c>
      <c r="CP11" s="121">
        <f t="shared" si="42"/>
        <v>0</v>
      </c>
      <c r="CQ11" s="121">
        <f t="shared" si="43"/>
        <v>6020836</v>
      </c>
      <c r="CR11" s="121">
        <f t="shared" si="44"/>
        <v>2233791</v>
      </c>
      <c r="CS11" s="121">
        <f t="shared" si="45"/>
        <v>636907</v>
      </c>
      <c r="CT11" s="121">
        <f t="shared" si="46"/>
        <v>1033821</v>
      </c>
      <c r="CU11" s="121">
        <f t="shared" si="47"/>
        <v>563063</v>
      </c>
      <c r="CV11" s="121">
        <f t="shared" si="48"/>
        <v>0</v>
      </c>
      <c r="CW11" s="121">
        <f t="shared" si="49"/>
        <v>740528</v>
      </c>
      <c r="CX11" s="121">
        <f t="shared" si="50"/>
        <v>70734</v>
      </c>
      <c r="CY11" s="121">
        <f t="shared" si="51"/>
        <v>639675</v>
      </c>
      <c r="CZ11" s="121">
        <f t="shared" si="52"/>
        <v>30119</v>
      </c>
      <c r="DA11" s="121">
        <f t="shared" si="53"/>
        <v>51758</v>
      </c>
      <c r="DB11" s="121">
        <f t="shared" si="54"/>
        <v>2993145</v>
      </c>
      <c r="DC11" s="121">
        <f t="shared" si="55"/>
        <v>987442</v>
      </c>
      <c r="DD11" s="121">
        <f t="shared" si="56"/>
        <v>1627712</v>
      </c>
      <c r="DE11" s="121">
        <f t="shared" si="57"/>
        <v>377991</v>
      </c>
      <c r="DF11" s="121">
        <f t="shared" si="58"/>
        <v>0</v>
      </c>
      <c r="DG11" s="121">
        <f t="shared" si="59"/>
        <v>0</v>
      </c>
      <c r="DH11" s="121">
        <f t="shared" si="60"/>
        <v>1614</v>
      </c>
      <c r="DI11" s="121">
        <f t="shared" si="61"/>
        <v>1298913</v>
      </c>
      <c r="DJ11" s="121">
        <f t="shared" si="62"/>
        <v>7665459</v>
      </c>
    </row>
    <row r="12" spans="1:114" s="136" customFormat="1" ht="13.5" customHeight="1" x14ac:dyDescent="0.15">
      <c r="A12" s="119" t="s">
        <v>16</v>
      </c>
      <c r="B12" s="120" t="s">
        <v>400</v>
      </c>
      <c r="C12" s="119" t="s">
        <v>401</v>
      </c>
      <c r="D12" s="121">
        <f t="shared" si="0"/>
        <v>4555477</v>
      </c>
      <c r="E12" s="121">
        <f t="shared" si="1"/>
        <v>644006</v>
      </c>
      <c r="F12" s="121">
        <v>0</v>
      </c>
      <c r="G12" s="121">
        <v>0</v>
      </c>
      <c r="H12" s="121">
        <v>0</v>
      </c>
      <c r="I12" s="121">
        <v>597967</v>
      </c>
      <c r="J12" s="122" t="s">
        <v>445</v>
      </c>
      <c r="K12" s="121">
        <v>46039</v>
      </c>
      <c r="L12" s="121">
        <v>3911471</v>
      </c>
      <c r="M12" s="121">
        <f t="shared" si="3"/>
        <v>76587</v>
      </c>
      <c r="N12" s="121">
        <f t="shared" si="4"/>
        <v>7844</v>
      </c>
      <c r="O12" s="121">
        <v>0</v>
      </c>
      <c r="P12" s="121">
        <v>0</v>
      </c>
      <c r="Q12" s="121">
        <v>0</v>
      </c>
      <c r="R12" s="121">
        <v>7844</v>
      </c>
      <c r="S12" s="122" t="s">
        <v>445</v>
      </c>
      <c r="T12" s="121">
        <v>0</v>
      </c>
      <c r="U12" s="121">
        <v>68743</v>
      </c>
      <c r="V12" s="121">
        <f t="shared" si="29"/>
        <v>4632064</v>
      </c>
      <c r="W12" s="121">
        <f t="shared" si="30"/>
        <v>651850</v>
      </c>
      <c r="X12" s="121">
        <f t="shared" si="31"/>
        <v>0</v>
      </c>
      <c r="Y12" s="121">
        <f t="shared" si="32"/>
        <v>0</v>
      </c>
      <c r="Z12" s="121">
        <f t="shared" si="33"/>
        <v>0</v>
      </c>
      <c r="AA12" s="121">
        <f t="shared" si="34"/>
        <v>605811</v>
      </c>
      <c r="AB12" s="122" t="str">
        <f t="shared" si="7"/>
        <v>-</v>
      </c>
      <c r="AC12" s="121">
        <f t="shared" si="8"/>
        <v>46039</v>
      </c>
      <c r="AD12" s="121">
        <f t="shared" si="9"/>
        <v>3980214</v>
      </c>
      <c r="AE12" s="121">
        <f t="shared" si="10"/>
        <v>953531</v>
      </c>
      <c r="AF12" s="121">
        <f t="shared" si="11"/>
        <v>953531</v>
      </c>
      <c r="AG12" s="121">
        <v>0</v>
      </c>
      <c r="AH12" s="121">
        <v>953531</v>
      </c>
      <c r="AI12" s="121">
        <v>0</v>
      </c>
      <c r="AJ12" s="121">
        <v>0</v>
      </c>
      <c r="AK12" s="121">
        <v>0</v>
      </c>
      <c r="AL12" s="121">
        <v>0</v>
      </c>
      <c r="AM12" s="121">
        <f t="shared" si="13"/>
        <v>2521298</v>
      </c>
      <c r="AN12" s="121">
        <f t="shared" si="14"/>
        <v>1360460</v>
      </c>
      <c r="AO12" s="121">
        <v>194210</v>
      </c>
      <c r="AP12" s="121">
        <v>1129847</v>
      </c>
      <c r="AQ12" s="121">
        <v>23722</v>
      </c>
      <c r="AR12" s="121">
        <v>12681</v>
      </c>
      <c r="AS12" s="121">
        <f t="shared" si="15"/>
        <v>196014</v>
      </c>
      <c r="AT12" s="121">
        <v>133670</v>
      </c>
      <c r="AU12" s="121">
        <v>38903</v>
      </c>
      <c r="AV12" s="121">
        <v>23441</v>
      </c>
      <c r="AW12" s="121">
        <v>0</v>
      </c>
      <c r="AX12" s="121">
        <f t="shared" si="16"/>
        <v>964824</v>
      </c>
      <c r="AY12" s="121">
        <v>99799</v>
      </c>
      <c r="AZ12" s="121">
        <v>820670</v>
      </c>
      <c r="BA12" s="121">
        <v>44355</v>
      </c>
      <c r="BB12" s="121">
        <v>0</v>
      </c>
      <c r="BC12" s="121">
        <v>0</v>
      </c>
      <c r="BD12" s="121">
        <v>0</v>
      </c>
      <c r="BE12" s="121">
        <v>1080648</v>
      </c>
      <c r="BF12" s="121">
        <f t="shared" si="18"/>
        <v>4555477</v>
      </c>
      <c r="BG12" s="121">
        <f t="shared" si="19"/>
        <v>0</v>
      </c>
      <c r="BH12" s="121">
        <f t="shared" si="20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 t="shared" si="22"/>
        <v>61807</v>
      </c>
      <c r="BP12" s="121">
        <f t="shared" si="23"/>
        <v>1738</v>
      </c>
      <c r="BQ12" s="121">
        <v>1738</v>
      </c>
      <c r="BR12" s="121">
        <v>0</v>
      </c>
      <c r="BS12" s="121">
        <v>0</v>
      </c>
      <c r="BT12" s="121">
        <v>0</v>
      </c>
      <c r="BU12" s="121">
        <f t="shared" si="24"/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 t="shared" si="25"/>
        <v>60069</v>
      </c>
      <c r="CA12" s="121">
        <v>60069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14780</v>
      </c>
      <c r="CH12" s="121">
        <f t="shared" si="27"/>
        <v>76587</v>
      </c>
      <c r="CI12" s="121">
        <f t="shared" si="35"/>
        <v>953531</v>
      </c>
      <c r="CJ12" s="121">
        <f t="shared" si="36"/>
        <v>953531</v>
      </c>
      <c r="CK12" s="121">
        <f t="shared" si="37"/>
        <v>0</v>
      </c>
      <c r="CL12" s="121">
        <f t="shared" si="38"/>
        <v>953531</v>
      </c>
      <c r="CM12" s="121">
        <f t="shared" si="39"/>
        <v>0</v>
      </c>
      <c r="CN12" s="121">
        <f t="shared" si="40"/>
        <v>0</v>
      </c>
      <c r="CO12" s="121">
        <f t="shared" si="41"/>
        <v>0</v>
      </c>
      <c r="CP12" s="121">
        <f t="shared" si="42"/>
        <v>0</v>
      </c>
      <c r="CQ12" s="121">
        <f t="shared" si="43"/>
        <v>2583105</v>
      </c>
      <c r="CR12" s="121">
        <f t="shared" si="44"/>
        <v>1362198</v>
      </c>
      <c r="CS12" s="121">
        <f t="shared" si="45"/>
        <v>195948</v>
      </c>
      <c r="CT12" s="121">
        <f t="shared" si="46"/>
        <v>1129847</v>
      </c>
      <c r="CU12" s="121">
        <f t="shared" si="47"/>
        <v>23722</v>
      </c>
      <c r="CV12" s="121">
        <f t="shared" si="48"/>
        <v>12681</v>
      </c>
      <c r="CW12" s="121">
        <f t="shared" si="49"/>
        <v>196014</v>
      </c>
      <c r="CX12" s="121">
        <f t="shared" si="50"/>
        <v>133670</v>
      </c>
      <c r="CY12" s="121">
        <f t="shared" si="51"/>
        <v>38903</v>
      </c>
      <c r="CZ12" s="121">
        <f t="shared" si="52"/>
        <v>23441</v>
      </c>
      <c r="DA12" s="121">
        <f t="shared" si="53"/>
        <v>0</v>
      </c>
      <c r="DB12" s="121">
        <f t="shared" si="54"/>
        <v>1024893</v>
      </c>
      <c r="DC12" s="121">
        <f t="shared" si="55"/>
        <v>159868</v>
      </c>
      <c r="DD12" s="121">
        <f t="shared" si="56"/>
        <v>820670</v>
      </c>
      <c r="DE12" s="121">
        <f t="shared" si="57"/>
        <v>44355</v>
      </c>
      <c r="DF12" s="121">
        <f t="shared" si="58"/>
        <v>0</v>
      </c>
      <c r="DG12" s="121">
        <f t="shared" si="59"/>
        <v>0</v>
      </c>
      <c r="DH12" s="121">
        <f t="shared" si="60"/>
        <v>0</v>
      </c>
      <c r="DI12" s="121">
        <f t="shared" si="61"/>
        <v>1095428</v>
      </c>
      <c r="DJ12" s="121">
        <f t="shared" si="62"/>
        <v>4632064</v>
      </c>
    </row>
    <row r="13" spans="1:114" s="136" customFormat="1" ht="13.5" customHeight="1" x14ac:dyDescent="0.15">
      <c r="A13" s="119" t="s">
        <v>16</v>
      </c>
      <c r="B13" s="120" t="s">
        <v>427</v>
      </c>
      <c r="C13" s="119" t="s">
        <v>428</v>
      </c>
      <c r="D13" s="121">
        <f t="shared" si="0"/>
        <v>3812445</v>
      </c>
      <c r="E13" s="121">
        <f t="shared" si="1"/>
        <v>797480</v>
      </c>
      <c r="F13" s="121">
        <v>0</v>
      </c>
      <c r="G13" s="121">
        <v>0</v>
      </c>
      <c r="H13" s="121">
        <v>0</v>
      </c>
      <c r="I13" s="121">
        <v>648606</v>
      </c>
      <c r="J13" s="122" t="s">
        <v>445</v>
      </c>
      <c r="K13" s="121">
        <v>148874</v>
      </c>
      <c r="L13" s="121">
        <v>3014965</v>
      </c>
      <c r="M13" s="121">
        <f t="shared" si="3"/>
        <v>96518</v>
      </c>
      <c r="N13" s="121">
        <f t="shared" si="4"/>
        <v>11441</v>
      </c>
      <c r="O13" s="121">
        <v>0</v>
      </c>
      <c r="P13" s="121">
        <v>0</v>
      </c>
      <c r="Q13" s="121">
        <v>0</v>
      </c>
      <c r="R13" s="121">
        <v>11421</v>
      </c>
      <c r="S13" s="122" t="s">
        <v>445</v>
      </c>
      <c r="T13" s="121">
        <v>20</v>
      </c>
      <c r="U13" s="121">
        <v>85077</v>
      </c>
      <c r="V13" s="121">
        <f t="shared" si="29"/>
        <v>3908963</v>
      </c>
      <c r="W13" s="121">
        <f t="shared" si="30"/>
        <v>808921</v>
      </c>
      <c r="X13" s="121">
        <f t="shared" si="31"/>
        <v>0</v>
      </c>
      <c r="Y13" s="121">
        <f t="shared" si="32"/>
        <v>0</v>
      </c>
      <c r="Z13" s="121">
        <f t="shared" si="33"/>
        <v>0</v>
      </c>
      <c r="AA13" s="121">
        <f t="shared" si="34"/>
        <v>660027</v>
      </c>
      <c r="AB13" s="122" t="str">
        <f t="shared" si="7"/>
        <v>-</v>
      </c>
      <c r="AC13" s="121">
        <f t="shared" si="8"/>
        <v>148894</v>
      </c>
      <c r="AD13" s="121">
        <f t="shared" si="9"/>
        <v>3100042</v>
      </c>
      <c r="AE13" s="121">
        <f t="shared" si="10"/>
        <v>248772</v>
      </c>
      <c r="AF13" s="121">
        <f t="shared" si="11"/>
        <v>248275</v>
      </c>
      <c r="AG13" s="121">
        <v>0</v>
      </c>
      <c r="AH13" s="121">
        <v>248275</v>
      </c>
      <c r="AI13" s="121">
        <v>0</v>
      </c>
      <c r="AJ13" s="121">
        <v>0</v>
      </c>
      <c r="AK13" s="121">
        <v>497</v>
      </c>
      <c r="AL13" s="121">
        <v>0</v>
      </c>
      <c r="AM13" s="121">
        <f t="shared" si="13"/>
        <v>3332747</v>
      </c>
      <c r="AN13" s="121">
        <f t="shared" si="14"/>
        <v>1189875</v>
      </c>
      <c r="AO13" s="121">
        <v>370520</v>
      </c>
      <c r="AP13" s="121">
        <v>730674</v>
      </c>
      <c r="AQ13" s="121">
        <v>88681</v>
      </c>
      <c r="AR13" s="121">
        <v>0</v>
      </c>
      <c r="AS13" s="121">
        <f t="shared" si="15"/>
        <v>489854</v>
      </c>
      <c r="AT13" s="121">
        <v>26623</v>
      </c>
      <c r="AU13" s="121">
        <v>448912</v>
      </c>
      <c r="AV13" s="121">
        <v>14319</v>
      </c>
      <c r="AW13" s="121">
        <v>0</v>
      </c>
      <c r="AX13" s="121">
        <f t="shared" si="16"/>
        <v>1639823</v>
      </c>
      <c r="AY13" s="121">
        <v>802542</v>
      </c>
      <c r="AZ13" s="121">
        <v>309789</v>
      </c>
      <c r="BA13" s="121">
        <v>521294</v>
      </c>
      <c r="BB13" s="121">
        <v>6198</v>
      </c>
      <c r="BC13" s="121">
        <v>0</v>
      </c>
      <c r="BD13" s="121">
        <v>13195</v>
      </c>
      <c r="BE13" s="121">
        <v>230926</v>
      </c>
      <c r="BF13" s="121">
        <f t="shared" si="18"/>
        <v>3812445</v>
      </c>
      <c r="BG13" s="121">
        <f t="shared" si="19"/>
        <v>0</v>
      </c>
      <c r="BH13" s="121">
        <f t="shared" si="20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 t="shared" si="22"/>
        <v>96426</v>
      </c>
      <c r="BP13" s="121">
        <f t="shared" si="23"/>
        <v>51599</v>
      </c>
      <c r="BQ13" s="121">
        <v>21831</v>
      </c>
      <c r="BR13" s="121">
        <v>0</v>
      </c>
      <c r="BS13" s="121">
        <v>29768</v>
      </c>
      <c r="BT13" s="121">
        <v>0</v>
      </c>
      <c r="BU13" s="121">
        <f t="shared" si="24"/>
        <v>20032</v>
      </c>
      <c r="BV13" s="121">
        <v>0</v>
      </c>
      <c r="BW13" s="121">
        <v>20032</v>
      </c>
      <c r="BX13" s="121">
        <v>0</v>
      </c>
      <c r="BY13" s="121">
        <v>0</v>
      </c>
      <c r="BZ13" s="121">
        <f t="shared" si="25"/>
        <v>24795</v>
      </c>
      <c r="CA13" s="121">
        <v>21016</v>
      </c>
      <c r="CB13" s="121">
        <v>3779</v>
      </c>
      <c r="CC13" s="121">
        <v>0</v>
      </c>
      <c r="CD13" s="121">
        <v>0</v>
      </c>
      <c r="CE13" s="121">
        <v>0</v>
      </c>
      <c r="CF13" s="121">
        <v>0</v>
      </c>
      <c r="CG13" s="121">
        <v>92</v>
      </c>
      <c r="CH13" s="121">
        <f t="shared" si="27"/>
        <v>96518</v>
      </c>
      <c r="CI13" s="121">
        <f t="shared" si="35"/>
        <v>248772</v>
      </c>
      <c r="CJ13" s="121">
        <f t="shared" si="36"/>
        <v>248275</v>
      </c>
      <c r="CK13" s="121">
        <f t="shared" si="37"/>
        <v>0</v>
      </c>
      <c r="CL13" s="121">
        <f t="shared" si="38"/>
        <v>248275</v>
      </c>
      <c r="CM13" s="121">
        <f t="shared" si="39"/>
        <v>0</v>
      </c>
      <c r="CN13" s="121">
        <f t="shared" si="40"/>
        <v>0</v>
      </c>
      <c r="CO13" s="121">
        <f t="shared" si="41"/>
        <v>497</v>
      </c>
      <c r="CP13" s="121">
        <f t="shared" si="42"/>
        <v>0</v>
      </c>
      <c r="CQ13" s="121">
        <f t="shared" si="43"/>
        <v>3429173</v>
      </c>
      <c r="CR13" s="121">
        <f t="shared" si="44"/>
        <v>1241474</v>
      </c>
      <c r="CS13" s="121">
        <f t="shared" si="45"/>
        <v>392351</v>
      </c>
      <c r="CT13" s="121">
        <f t="shared" si="46"/>
        <v>730674</v>
      </c>
      <c r="CU13" s="121">
        <f t="shared" si="47"/>
        <v>118449</v>
      </c>
      <c r="CV13" s="121">
        <f t="shared" si="48"/>
        <v>0</v>
      </c>
      <c r="CW13" s="121">
        <f t="shared" si="49"/>
        <v>509886</v>
      </c>
      <c r="CX13" s="121">
        <f t="shared" si="50"/>
        <v>26623</v>
      </c>
      <c r="CY13" s="121">
        <f t="shared" si="51"/>
        <v>468944</v>
      </c>
      <c r="CZ13" s="121">
        <f t="shared" si="52"/>
        <v>14319</v>
      </c>
      <c r="DA13" s="121">
        <f t="shared" si="53"/>
        <v>0</v>
      </c>
      <c r="DB13" s="121">
        <f t="shared" si="54"/>
        <v>1664618</v>
      </c>
      <c r="DC13" s="121">
        <f t="shared" si="55"/>
        <v>823558</v>
      </c>
      <c r="DD13" s="121">
        <f t="shared" si="56"/>
        <v>313568</v>
      </c>
      <c r="DE13" s="121">
        <f t="shared" si="57"/>
        <v>521294</v>
      </c>
      <c r="DF13" s="121">
        <f t="shared" si="58"/>
        <v>6198</v>
      </c>
      <c r="DG13" s="121">
        <f t="shared" si="59"/>
        <v>0</v>
      </c>
      <c r="DH13" s="121">
        <f t="shared" si="60"/>
        <v>13195</v>
      </c>
      <c r="DI13" s="121">
        <f t="shared" si="61"/>
        <v>231018</v>
      </c>
      <c r="DJ13" s="121">
        <f t="shared" si="62"/>
        <v>3908963</v>
      </c>
    </row>
    <row r="14" spans="1:114" s="136" customFormat="1" ht="13.5" customHeight="1" x14ac:dyDescent="0.15">
      <c r="A14" s="119" t="s">
        <v>16</v>
      </c>
      <c r="B14" s="120" t="s">
        <v>376</v>
      </c>
      <c r="C14" s="119" t="s">
        <v>377</v>
      </c>
      <c r="D14" s="121">
        <f t="shared" si="0"/>
        <v>6905026</v>
      </c>
      <c r="E14" s="121">
        <f t="shared" si="1"/>
        <v>2573583</v>
      </c>
      <c r="F14" s="121">
        <v>10420</v>
      </c>
      <c r="G14" s="121">
        <v>0</v>
      </c>
      <c r="H14" s="121">
        <v>37200</v>
      </c>
      <c r="I14" s="121">
        <v>1481878</v>
      </c>
      <c r="J14" s="122" t="s">
        <v>445</v>
      </c>
      <c r="K14" s="121">
        <v>1044085</v>
      </c>
      <c r="L14" s="121">
        <v>4331443</v>
      </c>
      <c r="M14" s="121">
        <f t="shared" si="3"/>
        <v>187578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445</v>
      </c>
      <c r="T14" s="121">
        <v>0</v>
      </c>
      <c r="U14" s="121">
        <v>187578</v>
      </c>
      <c r="V14" s="121">
        <f t="shared" si="29"/>
        <v>7092604</v>
      </c>
      <c r="W14" s="121">
        <f t="shared" si="30"/>
        <v>2573583</v>
      </c>
      <c r="X14" s="121">
        <f t="shared" si="31"/>
        <v>10420</v>
      </c>
      <c r="Y14" s="121">
        <f t="shared" si="32"/>
        <v>0</v>
      </c>
      <c r="Z14" s="121">
        <f t="shared" si="33"/>
        <v>37200</v>
      </c>
      <c r="AA14" s="121">
        <f t="shared" si="34"/>
        <v>1481878</v>
      </c>
      <c r="AB14" s="122" t="str">
        <f t="shared" si="7"/>
        <v>-</v>
      </c>
      <c r="AC14" s="121">
        <f t="shared" si="8"/>
        <v>1044085</v>
      </c>
      <c r="AD14" s="121">
        <f t="shared" si="9"/>
        <v>4519021</v>
      </c>
      <c r="AE14" s="121">
        <f t="shared" si="10"/>
        <v>516938</v>
      </c>
      <c r="AF14" s="121">
        <f t="shared" si="11"/>
        <v>484276</v>
      </c>
      <c r="AG14" s="121">
        <v>0</v>
      </c>
      <c r="AH14" s="121">
        <v>462580</v>
      </c>
      <c r="AI14" s="121">
        <v>21696</v>
      </c>
      <c r="AJ14" s="121">
        <v>0</v>
      </c>
      <c r="AK14" s="121">
        <v>32662</v>
      </c>
      <c r="AL14" s="121">
        <v>0</v>
      </c>
      <c r="AM14" s="121">
        <f t="shared" si="13"/>
        <v>6388088</v>
      </c>
      <c r="AN14" s="121">
        <f t="shared" si="14"/>
        <v>1970655</v>
      </c>
      <c r="AO14" s="121">
        <v>597748</v>
      </c>
      <c r="AP14" s="121">
        <v>1127194</v>
      </c>
      <c r="AQ14" s="121">
        <v>241316</v>
      </c>
      <c r="AR14" s="121">
        <v>4397</v>
      </c>
      <c r="AS14" s="121">
        <f t="shared" si="15"/>
        <v>1164631</v>
      </c>
      <c r="AT14" s="121">
        <v>685866</v>
      </c>
      <c r="AU14" s="121">
        <v>413080</v>
      </c>
      <c r="AV14" s="121">
        <v>65685</v>
      </c>
      <c r="AW14" s="121">
        <v>0</v>
      </c>
      <c r="AX14" s="121">
        <f t="shared" si="16"/>
        <v>3252802</v>
      </c>
      <c r="AY14" s="121">
        <v>1436446</v>
      </c>
      <c r="AZ14" s="121">
        <v>1747851</v>
      </c>
      <c r="BA14" s="121">
        <v>62389</v>
      </c>
      <c r="BB14" s="121">
        <v>6116</v>
      </c>
      <c r="BC14" s="121">
        <v>0</v>
      </c>
      <c r="BD14" s="121">
        <v>0</v>
      </c>
      <c r="BE14" s="121">
        <v>0</v>
      </c>
      <c r="BF14" s="121">
        <f t="shared" si="18"/>
        <v>6905026</v>
      </c>
      <c r="BG14" s="121">
        <f t="shared" si="19"/>
        <v>0</v>
      </c>
      <c r="BH14" s="121">
        <f t="shared" si="20"/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 t="shared" si="22"/>
        <v>187578</v>
      </c>
      <c r="BP14" s="121">
        <f t="shared" si="23"/>
        <v>103589</v>
      </c>
      <c r="BQ14" s="121">
        <v>55080</v>
      </c>
      <c r="BR14" s="121">
        <v>0</v>
      </c>
      <c r="BS14" s="121">
        <v>48509</v>
      </c>
      <c r="BT14" s="121">
        <v>0</v>
      </c>
      <c r="BU14" s="121">
        <f t="shared" si="24"/>
        <v>63485</v>
      </c>
      <c r="BV14" s="121">
        <v>0</v>
      </c>
      <c r="BW14" s="121">
        <v>63485</v>
      </c>
      <c r="BX14" s="121">
        <v>0</v>
      </c>
      <c r="BY14" s="121">
        <v>0</v>
      </c>
      <c r="BZ14" s="121">
        <f t="shared" si="25"/>
        <v>20504</v>
      </c>
      <c r="CA14" s="121">
        <v>446</v>
      </c>
      <c r="CB14" s="121">
        <v>20058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f t="shared" si="27"/>
        <v>187578</v>
      </c>
      <c r="CI14" s="121">
        <f t="shared" si="35"/>
        <v>516938</v>
      </c>
      <c r="CJ14" s="121">
        <f t="shared" si="36"/>
        <v>484276</v>
      </c>
      <c r="CK14" s="121">
        <f t="shared" si="37"/>
        <v>0</v>
      </c>
      <c r="CL14" s="121">
        <f t="shared" si="38"/>
        <v>462580</v>
      </c>
      <c r="CM14" s="121">
        <f t="shared" si="39"/>
        <v>21696</v>
      </c>
      <c r="CN14" s="121">
        <f t="shared" si="40"/>
        <v>0</v>
      </c>
      <c r="CO14" s="121">
        <f t="shared" si="41"/>
        <v>32662</v>
      </c>
      <c r="CP14" s="121">
        <f t="shared" si="42"/>
        <v>0</v>
      </c>
      <c r="CQ14" s="121">
        <f t="shared" si="43"/>
        <v>6575666</v>
      </c>
      <c r="CR14" s="121">
        <f t="shared" si="44"/>
        <v>2074244</v>
      </c>
      <c r="CS14" s="121">
        <f t="shared" si="45"/>
        <v>652828</v>
      </c>
      <c r="CT14" s="121">
        <f t="shared" si="46"/>
        <v>1127194</v>
      </c>
      <c r="CU14" s="121">
        <f t="shared" si="47"/>
        <v>289825</v>
      </c>
      <c r="CV14" s="121">
        <f t="shared" si="48"/>
        <v>4397</v>
      </c>
      <c r="CW14" s="121">
        <f t="shared" si="49"/>
        <v>1228116</v>
      </c>
      <c r="CX14" s="121">
        <f t="shared" si="50"/>
        <v>685866</v>
      </c>
      <c r="CY14" s="121">
        <f t="shared" si="51"/>
        <v>476565</v>
      </c>
      <c r="CZ14" s="121">
        <f t="shared" si="52"/>
        <v>65685</v>
      </c>
      <c r="DA14" s="121">
        <f t="shared" si="53"/>
        <v>0</v>
      </c>
      <c r="DB14" s="121">
        <f t="shared" si="54"/>
        <v>3273306</v>
      </c>
      <c r="DC14" s="121">
        <f t="shared" si="55"/>
        <v>1436892</v>
      </c>
      <c r="DD14" s="121">
        <f t="shared" si="56"/>
        <v>1767909</v>
      </c>
      <c r="DE14" s="121">
        <f t="shared" si="57"/>
        <v>62389</v>
      </c>
      <c r="DF14" s="121">
        <f t="shared" si="58"/>
        <v>6116</v>
      </c>
      <c r="DG14" s="121">
        <f t="shared" si="59"/>
        <v>0</v>
      </c>
      <c r="DH14" s="121">
        <f t="shared" si="60"/>
        <v>0</v>
      </c>
      <c r="DI14" s="121">
        <f t="shared" si="61"/>
        <v>0</v>
      </c>
      <c r="DJ14" s="121">
        <f t="shared" si="62"/>
        <v>7092604</v>
      </c>
    </row>
    <row r="15" spans="1:114" s="136" customFormat="1" ht="13.5" customHeight="1" x14ac:dyDescent="0.15">
      <c r="A15" s="119" t="s">
        <v>16</v>
      </c>
      <c r="B15" s="120" t="s">
        <v>393</v>
      </c>
      <c r="C15" s="119" t="s">
        <v>394</v>
      </c>
      <c r="D15" s="121">
        <f t="shared" si="0"/>
        <v>2329878</v>
      </c>
      <c r="E15" s="121">
        <f t="shared" si="1"/>
        <v>565142</v>
      </c>
      <c r="F15" s="121">
        <v>0</v>
      </c>
      <c r="G15" s="121">
        <v>0</v>
      </c>
      <c r="H15" s="121">
        <v>23800</v>
      </c>
      <c r="I15" s="121">
        <v>378786</v>
      </c>
      <c r="J15" s="122" t="s">
        <v>445</v>
      </c>
      <c r="K15" s="121">
        <v>162556</v>
      </c>
      <c r="L15" s="121">
        <v>1764736</v>
      </c>
      <c r="M15" s="121">
        <f t="shared" si="3"/>
        <v>545152</v>
      </c>
      <c r="N15" s="121">
        <f t="shared" si="4"/>
        <v>277625</v>
      </c>
      <c r="O15" s="121">
        <v>0</v>
      </c>
      <c r="P15" s="121">
        <v>0</v>
      </c>
      <c r="Q15" s="121">
        <v>0</v>
      </c>
      <c r="R15" s="121">
        <v>277625</v>
      </c>
      <c r="S15" s="122" t="s">
        <v>445</v>
      </c>
      <c r="T15" s="121">
        <v>0</v>
      </c>
      <c r="U15" s="121">
        <v>267527</v>
      </c>
      <c r="V15" s="121">
        <f t="shared" si="29"/>
        <v>2875030</v>
      </c>
      <c r="W15" s="121">
        <f t="shared" si="30"/>
        <v>842767</v>
      </c>
      <c r="X15" s="121">
        <f t="shared" si="31"/>
        <v>0</v>
      </c>
      <c r="Y15" s="121">
        <f t="shared" si="32"/>
        <v>0</v>
      </c>
      <c r="Z15" s="121">
        <f t="shared" si="33"/>
        <v>23800</v>
      </c>
      <c r="AA15" s="121">
        <f t="shared" si="34"/>
        <v>656411</v>
      </c>
      <c r="AB15" s="122" t="str">
        <f t="shared" si="7"/>
        <v>-</v>
      </c>
      <c r="AC15" s="121">
        <f t="shared" si="8"/>
        <v>162556</v>
      </c>
      <c r="AD15" s="121">
        <f t="shared" si="9"/>
        <v>2032263</v>
      </c>
      <c r="AE15" s="121">
        <f t="shared" si="10"/>
        <v>0</v>
      </c>
      <c r="AF15" s="121">
        <f t="shared" si="11"/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 t="shared" si="13"/>
        <v>2264919</v>
      </c>
      <c r="AN15" s="121">
        <f t="shared" si="14"/>
        <v>524990</v>
      </c>
      <c r="AO15" s="121">
        <v>146110</v>
      </c>
      <c r="AP15" s="121">
        <v>253967</v>
      </c>
      <c r="AQ15" s="121">
        <v>109884</v>
      </c>
      <c r="AR15" s="121">
        <v>15029</v>
      </c>
      <c r="AS15" s="121">
        <f t="shared" si="15"/>
        <v>451123</v>
      </c>
      <c r="AT15" s="121">
        <v>24313</v>
      </c>
      <c r="AU15" s="121">
        <v>416552</v>
      </c>
      <c r="AV15" s="121">
        <v>10258</v>
      </c>
      <c r="AW15" s="121">
        <v>25514</v>
      </c>
      <c r="AX15" s="121">
        <f t="shared" si="16"/>
        <v>1254614</v>
      </c>
      <c r="AY15" s="121">
        <v>571876</v>
      </c>
      <c r="AZ15" s="121">
        <v>431760</v>
      </c>
      <c r="BA15" s="121">
        <v>250978</v>
      </c>
      <c r="BB15" s="121">
        <v>0</v>
      </c>
      <c r="BC15" s="121">
        <v>0</v>
      </c>
      <c r="BD15" s="121">
        <v>8678</v>
      </c>
      <c r="BE15" s="121">
        <v>64959</v>
      </c>
      <c r="BF15" s="121">
        <f t="shared" si="18"/>
        <v>2329878</v>
      </c>
      <c r="BG15" s="121">
        <f t="shared" si="19"/>
        <v>0</v>
      </c>
      <c r="BH15" s="121">
        <f t="shared" si="20"/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 t="shared" si="22"/>
        <v>545152</v>
      </c>
      <c r="BP15" s="121">
        <f t="shared" si="23"/>
        <v>18240</v>
      </c>
      <c r="BQ15" s="121">
        <v>18240</v>
      </c>
      <c r="BR15" s="121">
        <v>0</v>
      </c>
      <c r="BS15" s="121">
        <v>0</v>
      </c>
      <c r="BT15" s="121">
        <v>0</v>
      </c>
      <c r="BU15" s="121">
        <f t="shared" si="24"/>
        <v>210937</v>
      </c>
      <c r="BV15" s="121">
        <v>0</v>
      </c>
      <c r="BW15" s="121">
        <v>210937</v>
      </c>
      <c r="BX15" s="121">
        <v>0</v>
      </c>
      <c r="BY15" s="121">
        <v>0</v>
      </c>
      <c r="BZ15" s="121">
        <f t="shared" si="25"/>
        <v>315975</v>
      </c>
      <c r="CA15" s="121">
        <v>299886</v>
      </c>
      <c r="CB15" s="121">
        <v>16089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f t="shared" si="27"/>
        <v>545152</v>
      </c>
      <c r="CI15" s="121">
        <f t="shared" si="35"/>
        <v>0</v>
      </c>
      <c r="CJ15" s="121">
        <f t="shared" si="36"/>
        <v>0</v>
      </c>
      <c r="CK15" s="121">
        <f t="shared" si="37"/>
        <v>0</v>
      </c>
      <c r="CL15" s="121">
        <f t="shared" si="38"/>
        <v>0</v>
      </c>
      <c r="CM15" s="121">
        <f t="shared" si="39"/>
        <v>0</v>
      </c>
      <c r="CN15" s="121">
        <f t="shared" si="40"/>
        <v>0</v>
      </c>
      <c r="CO15" s="121">
        <f t="shared" si="41"/>
        <v>0</v>
      </c>
      <c r="CP15" s="121">
        <f t="shared" si="42"/>
        <v>0</v>
      </c>
      <c r="CQ15" s="121">
        <f t="shared" si="43"/>
        <v>2810071</v>
      </c>
      <c r="CR15" s="121">
        <f t="shared" si="44"/>
        <v>543230</v>
      </c>
      <c r="CS15" s="121">
        <f t="shared" si="45"/>
        <v>164350</v>
      </c>
      <c r="CT15" s="121">
        <f t="shared" si="46"/>
        <v>253967</v>
      </c>
      <c r="CU15" s="121">
        <f t="shared" si="47"/>
        <v>109884</v>
      </c>
      <c r="CV15" s="121">
        <f t="shared" si="48"/>
        <v>15029</v>
      </c>
      <c r="CW15" s="121">
        <f t="shared" si="49"/>
        <v>662060</v>
      </c>
      <c r="CX15" s="121">
        <f t="shared" si="50"/>
        <v>24313</v>
      </c>
      <c r="CY15" s="121">
        <f t="shared" si="51"/>
        <v>627489</v>
      </c>
      <c r="CZ15" s="121">
        <f t="shared" si="52"/>
        <v>10258</v>
      </c>
      <c r="DA15" s="121">
        <f t="shared" si="53"/>
        <v>25514</v>
      </c>
      <c r="DB15" s="121">
        <f t="shared" si="54"/>
        <v>1570589</v>
      </c>
      <c r="DC15" s="121">
        <f t="shared" si="55"/>
        <v>871762</v>
      </c>
      <c r="DD15" s="121">
        <f t="shared" si="56"/>
        <v>447849</v>
      </c>
      <c r="DE15" s="121">
        <f t="shared" si="57"/>
        <v>250978</v>
      </c>
      <c r="DF15" s="121">
        <f t="shared" si="58"/>
        <v>0</v>
      </c>
      <c r="DG15" s="121">
        <f t="shared" si="59"/>
        <v>0</v>
      </c>
      <c r="DH15" s="121">
        <f t="shared" si="60"/>
        <v>8678</v>
      </c>
      <c r="DI15" s="121">
        <f t="shared" si="61"/>
        <v>64959</v>
      </c>
      <c r="DJ15" s="121">
        <f t="shared" si="62"/>
        <v>2875030</v>
      </c>
    </row>
    <row r="16" spans="1:114" s="136" customFormat="1" ht="13.5" customHeight="1" x14ac:dyDescent="0.15">
      <c r="A16" s="119" t="s">
        <v>16</v>
      </c>
      <c r="B16" s="120" t="s">
        <v>358</v>
      </c>
      <c r="C16" s="119" t="s">
        <v>359</v>
      </c>
      <c r="D16" s="121">
        <f t="shared" si="0"/>
        <v>5161088</v>
      </c>
      <c r="E16" s="121">
        <f t="shared" si="1"/>
        <v>1959981</v>
      </c>
      <c r="F16" s="121">
        <v>995882</v>
      </c>
      <c r="G16" s="121">
        <v>51230</v>
      </c>
      <c r="H16" s="121">
        <v>0</v>
      </c>
      <c r="I16" s="121">
        <v>293508</v>
      </c>
      <c r="J16" s="122" t="s">
        <v>445</v>
      </c>
      <c r="K16" s="121">
        <v>619361</v>
      </c>
      <c r="L16" s="121">
        <v>3201107</v>
      </c>
      <c r="M16" s="121">
        <f t="shared" si="3"/>
        <v>252524</v>
      </c>
      <c r="N16" s="121">
        <f t="shared" si="4"/>
        <v>30535</v>
      </c>
      <c r="O16" s="121">
        <v>0</v>
      </c>
      <c r="P16" s="121">
        <v>0</v>
      </c>
      <c r="Q16" s="121">
        <v>0</v>
      </c>
      <c r="R16" s="121">
        <v>30535</v>
      </c>
      <c r="S16" s="122" t="s">
        <v>445</v>
      </c>
      <c r="T16" s="121">
        <v>0</v>
      </c>
      <c r="U16" s="121">
        <v>221989</v>
      </c>
      <c r="V16" s="121">
        <f t="shared" si="29"/>
        <v>5413612</v>
      </c>
      <c r="W16" s="121">
        <f t="shared" si="30"/>
        <v>1990516</v>
      </c>
      <c r="X16" s="121">
        <f t="shared" si="31"/>
        <v>995882</v>
      </c>
      <c r="Y16" s="121">
        <f t="shared" si="32"/>
        <v>51230</v>
      </c>
      <c r="Z16" s="121">
        <f t="shared" si="33"/>
        <v>0</v>
      </c>
      <c r="AA16" s="121">
        <f t="shared" si="34"/>
        <v>324043</v>
      </c>
      <c r="AB16" s="122" t="str">
        <f t="shared" si="7"/>
        <v>-</v>
      </c>
      <c r="AC16" s="121">
        <f t="shared" si="8"/>
        <v>619361</v>
      </c>
      <c r="AD16" s="121">
        <f t="shared" si="9"/>
        <v>3423096</v>
      </c>
      <c r="AE16" s="121">
        <f t="shared" si="10"/>
        <v>2090831</v>
      </c>
      <c r="AF16" s="121">
        <f t="shared" si="11"/>
        <v>2086932</v>
      </c>
      <c r="AG16" s="121">
        <v>0</v>
      </c>
      <c r="AH16" s="121">
        <v>2086932</v>
      </c>
      <c r="AI16" s="121">
        <v>0</v>
      </c>
      <c r="AJ16" s="121">
        <v>0</v>
      </c>
      <c r="AK16" s="121">
        <v>3899</v>
      </c>
      <c r="AL16" s="121">
        <v>0</v>
      </c>
      <c r="AM16" s="121">
        <f t="shared" si="13"/>
        <v>3063601</v>
      </c>
      <c r="AN16" s="121">
        <f t="shared" si="14"/>
        <v>1221469</v>
      </c>
      <c r="AO16" s="121">
        <v>223051</v>
      </c>
      <c r="AP16" s="121">
        <v>870961</v>
      </c>
      <c r="AQ16" s="121">
        <v>95593</v>
      </c>
      <c r="AR16" s="121">
        <v>31864</v>
      </c>
      <c r="AS16" s="121">
        <f t="shared" si="15"/>
        <v>772656</v>
      </c>
      <c r="AT16" s="121">
        <v>87242</v>
      </c>
      <c r="AU16" s="121">
        <v>601215</v>
      </c>
      <c r="AV16" s="121">
        <v>84199</v>
      </c>
      <c r="AW16" s="121">
        <v>7452</v>
      </c>
      <c r="AX16" s="121">
        <f t="shared" si="16"/>
        <v>1062024</v>
      </c>
      <c r="AY16" s="121">
        <v>521305</v>
      </c>
      <c r="AZ16" s="121">
        <v>391964</v>
      </c>
      <c r="BA16" s="121">
        <v>141641</v>
      </c>
      <c r="BB16" s="121">
        <v>7114</v>
      </c>
      <c r="BC16" s="121">
        <v>0</v>
      </c>
      <c r="BD16" s="121">
        <v>0</v>
      </c>
      <c r="BE16" s="121">
        <v>6656</v>
      </c>
      <c r="BF16" s="121">
        <f t="shared" si="18"/>
        <v>5161088</v>
      </c>
      <c r="BG16" s="121">
        <f t="shared" si="19"/>
        <v>0</v>
      </c>
      <c r="BH16" s="121">
        <f t="shared" si="20"/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 t="shared" si="22"/>
        <v>247798</v>
      </c>
      <c r="BP16" s="121">
        <f t="shared" si="23"/>
        <v>17770</v>
      </c>
      <c r="BQ16" s="121">
        <v>17770</v>
      </c>
      <c r="BR16" s="121">
        <v>0</v>
      </c>
      <c r="BS16" s="121">
        <v>0</v>
      </c>
      <c r="BT16" s="121">
        <v>0</v>
      </c>
      <c r="BU16" s="121">
        <f t="shared" si="24"/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 t="shared" si="25"/>
        <v>230028</v>
      </c>
      <c r="CA16" s="121">
        <v>145800</v>
      </c>
      <c r="CB16" s="121">
        <v>75889</v>
      </c>
      <c r="CC16" s="121">
        <v>7959</v>
      </c>
      <c r="CD16" s="121">
        <v>380</v>
      </c>
      <c r="CE16" s="121">
        <v>0</v>
      </c>
      <c r="CF16" s="121">
        <v>0</v>
      </c>
      <c r="CG16" s="121">
        <v>4726</v>
      </c>
      <c r="CH16" s="121">
        <f t="shared" si="27"/>
        <v>252524</v>
      </c>
      <c r="CI16" s="121">
        <f t="shared" si="35"/>
        <v>2090831</v>
      </c>
      <c r="CJ16" s="121">
        <f t="shared" si="36"/>
        <v>2086932</v>
      </c>
      <c r="CK16" s="121">
        <f t="shared" si="37"/>
        <v>0</v>
      </c>
      <c r="CL16" s="121">
        <f t="shared" si="38"/>
        <v>2086932</v>
      </c>
      <c r="CM16" s="121">
        <f t="shared" si="39"/>
        <v>0</v>
      </c>
      <c r="CN16" s="121">
        <f t="shared" si="40"/>
        <v>0</v>
      </c>
      <c r="CO16" s="121">
        <f t="shared" si="41"/>
        <v>3899</v>
      </c>
      <c r="CP16" s="121">
        <f t="shared" si="42"/>
        <v>0</v>
      </c>
      <c r="CQ16" s="121">
        <f t="shared" si="43"/>
        <v>3311399</v>
      </c>
      <c r="CR16" s="121">
        <f t="shared" si="44"/>
        <v>1239239</v>
      </c>
      <c r="CS16" s="121">
        <f t="shared" si="45"/>
        <v>240821</v>
      </c>
      <c r="CT16" s="121">
        <f t="shared" si="46"/>
        <v>870961</v>
      </c>
      <c r="CU16" s="121">
        <f t="shared" si="47"/>
        <v>95593</v>
      </c>
      <c r="CV16" s="121">
        <f t="shared" si="48"/>
        <v>31864</v>
      </c>
      <c r="CW16" s="121">
        <f t="shared" si="49"/>
        <v>772656</v>
      </c>
      <c r="CX16" s="121">
        <f t="shared" si="50"/>
        <v>87242</v>
      </c>
      <c r="CY16" s="121">
        <f t="shared" si="51"/>
        <v>601215</v>
      </c>
      <c r="CZ16" s="121">
        <f t="shared" si="52"/>
        <v>84199</v>
      </c>
      <c r="DA16" s="121">
        <f t="shared" si="53"/>
        <v>7452</v>
      </c>
      <c r="DB16" s="121">
        <f t="shared" si="54"/>
        <v>1292052</v>
      </c>
      <c r="DC16" s="121">
        <f t="shared" si="55"/>
        <v>667105</v>
      </c>
      <c r="DD16" s="121">
        <f t="shared" si="56"/>
        <v>467853</v>
      </c>
      <c r="DE16" s="121">
        <f t="shared" si="57"/>
        <v>149600</v>
      </c>
      <c r="DF16" s="121">
        <f t="shared" si="58"/>
        <v>7494</v>
      </c>
      <c r="DG16" s="121">
        <f t="shared" si="59"/>
        <v>0</v>
      </c>
      <c r="DH16" s="121">
        <f t="shared" si="60"/>
        <v>0</v>
      </c>
      <c r="DI16" s="121">
        <f t="shared" si="61"/>
        <v>11382</v>
      </c>
      <c r="DJ16" s="121">
        <f t="shared" si="62"/>
        <v>5413612</v>
      </c>
    </row>
    <row r="17" spans="1:114" s="136" customFormat="1" ht="13.5" customHeight="1" x14ac:dyDescent="0.15">
      <c r="A17" s="119" t="s">
        <v>16</v>
      </c>
      <c r="B17" s="120" t="s">
        <v>390</v>
      </c>
      <c r="C17" s="119" t="s">
        <v>391</v>
      </c>
      <c r="D17" s="121">
        <f t="shared" si="0"/>
        <v>968724</v>
      </c>
      <c r="E17" s="121">
        <f t="shared" si="1"/>
        <v>227319</v>
      </c>
      <c r="F17" s="121">
        <v>1218</v>
      </c>
      <c r="G17" s="121">
        <v>0</v>
      </c>
      <c r="H17" s="121">
        <v>0</v>
      </c>
      <c r="I17" s="121">
        <v>179509</v>
      </c>
      <c r="J17" s="122" t="s">
        <v>445</v>
      </c>
      <c r="K17" s="121">
        <v>46592</v>
      </c>
      <c r="L17" s="121">
        <v>741405</v>
      </c>
      <c r="M17" s="121">
        <f t="shared" si="3"/>
        <v>25274</v>
      </c>
      <c r="N17" s="121">
        <f t="shared" si="4"/>
        <v>4591</v>
      </c>
      <c r="O17" s="121">
        <v>0</v>
      </c>
      <c r="P17" s="121">
        <v>0</v>
      </c>
      <c r="Q17" s="121">
        <v>0</v>
      </c>
      <c r="R17" s="121">
        <v>841</v>
      </c>
      <c r="S17" s="122" t="s">
        <v>445</v>
      </c>
      <c r="T17" s="121">
        <v>3750</v>
      </c>
      <c r="U17" s="121">
        <v>20683</v>
      </c>
      <c r="V17" s="121">
        <f t="shared" si="29"/>
        <v>993998</v>
      </c>
      <c r="W17" s="121">
        <f t="shared" si="30"/>
        <v>231910</v>
      </c>
      <c r="X17" s="121">
        <f t="shared" si="31"/>
        <v>1218</v>
      </c>
      <c r="Y17" s="121">
        <f t="shared" si="32"/>
        <v>0</v>
      </c>
      <c r="Z17" s="121">
        <f t="shared" si="33"/>
        <v>0</v>
      </c>
      <c r="AA17" s="121">
        <f t="shared" si="34"/>
        <v>180350</v>
      </c>
      <c r="AB17" s="122" t="str">
        <f t="shared" si="7"/>
        <v>-</v>
      </c>
      <c r="AC17" s="121">
        <f t="shared" si="8"/>
        <v>50342</v>
      </c>
      <c r="AD17" s="121">
        <f t="shared" si="9"/>
        <v>762088</v>
      </c>
      <c r="AE17" s="121">
        <f t="shared" si="10"/>
        <v>0</v>
      </c>
      <c r="AF17" s="121">
        <f t="shared" si="11"/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 t="shared" si="13"/>
        <v>914499</v>
      </c>
      <c r="AN17" s="121">
        <f t="shared" si="14"/>
        <v>496016</v>
      </c>
      <c r="AO17" s="121">
        <v>71373</v>
      </c>
      <c r="AP17" s="121">
        <v>198129</v>
      </c>
      <c r="AQ17" s="121">
        <v>222207</v>
      </c>
      <c r="AR17" s="121">
        <v>4307</v>
      </c>
      <c r="AS17" s="121">
        <f t="shared" si="15"/>
        <v>154140</v>
      </c>
      <c r="AT17" s="121">
        <v>11541</v>
      </c>
      <c r="AU17" s="121">
        <v>142344</v>
      </c>
      <c r="AV17" s="121">
        <v>255</v>
      </c>
      <c r="AW17" s="121">
        <v>0</v>
      </c>
      <c r="AX17" s="121">
        <f t="shared" si="16"/>
        <v>264343</v>
      </c>
      <c r="AY17" s="121">
        <v>64863</v>
      </c>
      <c r="AZ17" s="121">
        <v>118442</v>
      </c>
      <c r="BA17" s="121">
        <v>79204</v>
      </c>
      <c r="BB17" s="121">
        <v>1834</v>
      </c>
      <c r="BC17" s="121">
        <v>0</v>
      </c>
      <c r="BD17" s="121">
        <v>0</v>
      </c>
      <c r="BE17" s="121">
        <v>54225</v>
      </c>
      <c r="BF17" s="121">
        <f t="shared" si="18"/>
        <v>968724</v>
      </c>
      <c r="BG17" s="121">
        <f t="shared" si="19"/>
        <v>0</v>
      </c>
      <c r="BH17" s="121">
        <f t="shared" si="20"/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 t="shared" si="22"/>
        <v>25274</v>
      </c>
      <c r="BP17" s="121">
        <f t="shared" si="23"/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 t="shared" si="24"/>
        <v>7228</v>
      </c>
      <c r="BV17" s="121">
        <v>91</v>
      </c>
      <c r="BW17" s="121">
        <v>7137</v>
      </c>
      <c r="BX17" s="121">
        <v>0</v>
      </c>
      <c r="BY17" s="121">
        <v>0</v>
      </c>
      <c r="BZ17" s="121">
        <f t="shared" si="25"/>
        <v>18046</v>
      </c>
      <c r="CA17" s="121">
        <v>7844</v>
      </c>
      <c r="CB17" s="121">
        <v>10202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 t="shared" si="27"/>
        <v>25274</v>
      </c>
      <c r="CI17" s="121">
        <f t="shared" si="35"/>
        <v>0</v>
      </c>
      <c r="CJ17" s="121">
        <f t="shared" si="36"/>
        <v>0</v>
      </c>
      <c r="CK17" s="121">
        <f t="shared" si="37"/>
        <v>0</v>
      </c>
      <c r="CL17" s="121">
        <f t="shared" si="38"/>
        <v>0</v>
      </c>
      <c r="CM17" s="121">
        <f t="shared" si="39"/>
        <v>0</v>
      </c>
      <c r="CN17" s="121">
        <f t="shared" si="40"/>
        <v>0</v>
      </c>
      <c r="CO17" s="121">
        <f t="shared" si="41"/>
        <v>0</v>
      </c>
      <c r="CP17" s="121">
        <f t="shared" si="42"/>
        <v>0</v>
      </c>
      <c r="CQ17" s="121">
        <f t="shared" si="43"/>
        <v>939773</v>
      </c>
      <c r="CR17" s="121">
        <f t="shared" si="44"/>
        <v>496016</v>
      </c>
      <c r="CS17" s="121">
        <f t="shared" si="45"/>
        <v>71373</v>
      </c>
      <c r="CT17" s="121">
        <f t="shared" si="46"/>
        <v>198129</v>
      </c>
      <c r="CU17" s="121">
        <f t="shared" si="47"/>
        <v>222207</v>
      </c>
      <c r="CV17" s="121">
        <f t="shared" si="48"/>
        <v>4307</v>
      </c>
      <c r="CW17" s="121">
        <f t="shared" si="49"/>
        <v>161368</v>
      </c>
      <c r="CX17" s="121">
        <f t="shared" si="50"/>
        <v>11632</v>
      </c>
      <c r="CY17" s="121">
        <f t="shared" si="51"/>
        <v>149481</v>
      </c>
      <c r="CZ17" s="121">
        <f t="shared" si="52"/>
        <v>255</v>
      </c>
      <c r="DA17" s="121">
        <f t="shared" si="53"/>
        <v>0</v>
      </c>
      <c r="DB17" s="121">
        <f t="shared" si="54"/>
        <v>282389</v>
      </c>
      <c r="DC17" s="121">
        <f t="shared" si="55"/>
        <v>72707</v>
      </c>
      <c r="DD17" s="121">
        <f t="shared" si="56"/>
        <v>128644</v>
      </c>
      <c r="DE17" s="121">
        <f t="shared" si="57"/>
        <v>79204</v>
      </c>
      <c r="DF17" s="121">
        <f t="shared" si="58"/>
        <v>1834</v>
      </c>
      <c r="DG17" s="121">
        <f t="shared" si="59"/>
        <v>0</v>
      </c>
      <c r="DH17" s="121">
        <f t="shared" si="60"/>
        <v>0</v>
      </c>
      <c r="DI17" s="121">
        <f t="shared" si="61"/>
        <v>54225</v>
      </c>
      <c r="DJ17" s="121">
        <f t="shared" si="62"/>
        <v>993998</v>
      </c>
    </row>
    <row r="18" spans="1:114" s="136" customFormat="1" ht="13.5" customHeight="1" x14ac:dyDescent="0.15">
      <c r="A18" s="119" t="s">
        <v>16</v>
      </c>
      <c r="B18" s="120" t="s">
        <v>346</v>
      </c>
      <c r="C18" s="119" t="s">
        <v>347</v>
      </c>
      <c r="D18" s="121">
        <f t="shared" si="0"/>
        <v>1024126</v>
      </c>
      <c r="E18" s="121">
        <f t="shared" si="1"/>
        <v>322839</v>
      </c>
      <c r="F18" s="121">
        <v>205371</v>
      </c>
      <c r="G18" s="121">
        <v>16467</v>
      </c>
      <c r="H18" s="121">
        <v>25700</v>
      </c>
      <c r="I18" s="121">
        <v>61934</v>
      </c>
      <c r="J18" s="122" t="s">
        <v>445</v>
      </c>
      <c r="K18" s="121">
        <v>13367</v>
      </c>
      <c r="L18" s="121">
        <v>701287</v>
      </c>
      <c r="M18" s="121">
        <f t="shared" si="3"/>
        <v>381101</v>
      </c>
      <c r="N18" s="121">
        <f t="shared" si="4"/>
        <v>21329</v>
      </c>
      <c r="O18" s="121">
        <v>0</v>
      </c>
      <c r="P18" s="121">
        <v>0</v>
      </c>
      <c r="Q18" s="121">
        <v>0</v>
      </c>
      <c r="R18" s="121">
        <v>21301</v>
      </c>
      <c r="S18" s="122" t="s">
        <v>445</v>
      </c>
      <c r="T18" s="121">
        <v>28</v>
      </c>
      <c r="U18" s="121">
        <v>359772</v>
      </c>
      <c r="V18" s="121">
        <f t="shared" si="29"/>
        <v>1405227</v>
      </c>
      <c r="W18" s="121">
        <f t="shared" si="30"/>
        <v>344168</v>
      </c>
      <c r="X18" s="121">
        <f t="shared" si="31"/>
        <v>205371</v>
      </c>
      <c r="Y18" s="121">
        <f t="shared" si="32"/>
        <v>16467</v>
      </c>
      <c r="Z18" s="121">
        <f t="shared" si="33"/>
        <v>25700</v>
      </c>
      <c r="AA18" s="121">
        <f t="shared" si="34"/>
        <v>83235</v>
      </c>
      <c r="AB18" s="122" t="str">
        <f t="shared" si="7"/>
        <v>-</v>
      </c>
      <c r="AC18" s="121">
        <f t="shared" si="8"/>
        <v>13395</v>
      </c>
      <c r="AD18" s="121">
        <f t="shared" si="9"/>
        <v>1061059</v>
      </c>
      <c r="AE18" s="121">
        <f t="shared" si="10"/>
        <v>269889</v>
      </c>
      <c r="AF18" s="121">
        <f t="shared" si="11"/>
        <v>269168</v>
      </c>
      <c r="AG18" s="121">
        <v>0</v>
      </c>
      <c r="AH18" s="121">
        <v>41135</v>
      </c>
      <c r="AI18" s="121">
        <v>228033</v>
      </c>
      <c r="AJ18" s="121">
        <v>0</v>
      </c>
      <c r="AK18" s="121">
        <v>721</v>
      </c>
      <c r="AL18" s="121">
        <v>0</v>
      </c>
      <c r="AM18" s="121">
        <f t="shared" si="13"/>
        <v>702607</v>
      </c>
      <c r="AN18" s="121">
        <f t="shared" si="14"/>
        <v>270365</v>
      </c>
      <c r="AO18" s="121">
        <v>22368</v>
      </c>
      <c r="AP18" s="121">
        <v>144439</v>
      </c>
      <c r="AQ18" s="121">
        <v>102170</v>
      </c>
      <c r="AR18" s="121">
        <v>1388</v>
      </c>
      <c r="AS18" s="121">
        <f t="shared" si="15"/>
        <v>209537</v>
      </c>
      <c r="AT18" s="121">
        <v>40007</v>
      </c>
      <c r="AU18" s="121">
        <v>157187</v>
      </c>
      <c r="AV18" s="121">
        <v>12343</v>
      </c>
      <c r="AW18" s="121">
        <v>0</v>
      </c>
      <c r="AX18" s="121">
        <f t="shared" si="16"/>
        <v>222705</v>
      </c>
      <c r="AY18" s="121">
        <v>9285</v>
      </c>
      <c r="AZ18" s="121">
        <v>162101</v>
      </c>
      <c r="BA18" s="121">
        <v>51319</v>
      </c>
      <c r="BB18" s="121">
        <v>0</v>
      </c>
      <c r="BC18" s="121">
        <v>0</v>
      </c>
      <c r="BD18" s="121">
        <v>0</v>
      </c>
      <c r="BE18" s="121">
        <v>51630</v>
      </c>
      <c r="BF18" s="121">
        <f t="shared" si="18"/>
        <v>1024126</v>
      </c>
      <c r="BG18" s="121">
        <f t="shared" si="19"/>
        <v>0</v>
      </c>
      <c r="BH18" s="121">
        <f t="shared" si="20"/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 t="shared" si="22"/>
        <v>378130</v>
      </c>
      <c r="BP18" s="121">
        <f t="shared" si="23"/>
        <v>37246</v>
      </c>
      <c r="BQ18" s="121">
        <v>37246</v>
      </c>
      <c r="BR18" s="121">
        <v>0</v>
      </c>
      <c r="BS18" s="121">
        <v>0</v>
      </c>
      <c r="BT18" s="121">
        <v>0</v>
      </c>
      <c r="BU18" s="121">
        <f t="shared" si="24"/>
        <v>172</v>
      </c>
      <c r="BV18" s="121">
        <v>54</v>
      </c>
      <c r="BW18" s="121">
        <v>118</v>
      </c>
      <c r="BX18" s="121">
        <v>0</v>
      </c>
      <c r="BY18" s="121">
        <v>0</v>
      </c>
      <c r="BZ18" s="121">
        <f t="shared" si="25"/>
        <v>340712</v>
      </c>
      <c r="CA18" s="121">
        <v>49614</v>
      </c>
      <c r="CB18" s="121">
        <v>291098</v>
      </c>
      <c r="CC18" s="121">
        <v>0</v>
      </c>
      <c r="CD18" s="121">
        <v>0</v>
      </c>
      <c r="CE18" s="121">
        <v>0</v>
      </c>
      <c r="CF18" s="121">
        <v>0</v>
      </c>
      <c r="CG18" s="121">
        <v>2971</v>
      </c>
      <c r="CH18" s="121">
        <f t="shared" si="27"/>
        <v>381101</v>
      </c>
      <c r="CI18" s="121">
        <f t="shared" si="35"/>
        <v>269889</v>
      </c>
      <c r="CJ18" s="121">
        <f t="shared" si="36"/>
        <v>269168</v>
      </c>
      <c r="CK18" s="121">
        <f t="shared" si="37"/>
        <v>0</v>
      </c>
      <c r="CL18" s="121">
        <f t="shared" si="38"/>
        <v>41135</v>
      </c>
      <c r="CM18" s="121">
        <f t="shared" si="39"/>
        <v>228033</v>
      </c>
      <c r="CN18" s="121">
        <f t="shared" si="40"/>
        <v>0</v>
      </c>
      <c r="CO18" s="121">
        <f t="shared" si="41"/>
        <v>721</v>
      </c>
      <c r="CP18" s="121">
        <f t="shared" si="42"/>
        <v>0</v>
      </c>
      <c r="CQ18" s="121">
        <f t="shared" si="43"/>
        <v>1080737</v>
      </c>
      <c r="CR18" s="121">
        <f t="shared" si="44"/>
        <v>307611</v>
      </c>
      <c r="CS18" s="121">
        <f t="shared" si="45"/>
        <v>59614</v>
      </c>
      <c r="CT18" s="121">
        <f t="shared" si="46"/>
        <v>144439</v>
      </c>
      <c r="CU18" s="121">
        <f t="shared" si="47"/>
        <v>102170</v>
      </c>
      <c r="CV18" s="121">
        <f t="shared" si="48"/>
        <v>1388</v>
      </c>
      <c r="CW18" s="121">
        <f t="shared" si="49"/>
        <v>209709</v>
      </c>
      <c r="CX18" s="121">
        <f t="shared" si="50"/>
        <v>40061</v>
      </c>
      <c r="CY18" s="121">
        <f t="shared" si="51"/>
        <v>157305</v>
      </c>
      <c r="CZ18" s="121">
        <f t="shared" si="52"/>
        <v>12343</v>
      </c>
      <c r="DA18" s="121">
        <f t="shared" si="53"/>
        <v>0</v>
      </c>
      <c r="DB18" s="121">
        <f t="shared" si="54"/>
        <v>563417</v>
      </c>
      <c r="DC18" s="121">
        <f t="shared" si="55"/>
        <v>58899</v>
      </c>
      <c r="DD18" s="121">
        <f t="shared" si="56"/>
        <v>453199</v>
      </c>
      <c r="DE18" s="121">
        <f t="shared" si="57"/>
        <v>51319</v>
      </c>
      <c r="DF18" s="121">
        <f t="shared" si="58"/>
        <v>0</v>
      </c>
      <c r="DG18" s="121">
        <f t="shared" si="59"/>
        <v>0</v>
      </c>
      <c r="DH18" s="121">
        <f t="shared" si="60"/>
        <v>0</v>
      </c>
      <c r="DI18" s="121">
        <f t="shared" si="61"/>
        <v>54601</v>
      </c>
      <c r="DJ18" s="121">
        <f t="shared" si="62"/>
        <v>1405227</v>
      </c>
    </row>
    <row r="19" spans="1:114" s="136" customFormat="1" ht="13.5" customHeight="1" x14ac:dyDescent="0.15">
      <c r="A19" s="119" t="s">
        <v>16</v>
      </c>
      <c r="B19" s="120" t="s">
        <v>368</v>
      </c>
      <c r="C19" s="119" t="s">
        <v>369</v>
      </c>
      <c r="D19" s="121">
        <f t="shared" si="0"/>
        <v>1829103</v>
      </c>
      <c r="E19" s="121">
        <f t="shared" si="1"/>
        <v>97184</v>
      </c>
      <c r="F19" s="121">
        <v>0</v>
      </c>
      <c r="G19" s="121">
        <v>0</v>
      </c>
      <c r="H19" s="121">
        <v>0</v>
      </c>
      <c r="I19" s="121">
        <v>35436</v>
      </c>
      <c r="J19" s="122" t="s">
        <v>445</v>
      </c>
      <c r="K19" s="121">
        <v>61748</v>
      </c>
      <c r="L19" s="121">
        <v>1731919</v>
      </c>
      <c r="M19" s="121">
        <f t="shared" si="3"/>
        <v>26190</v>
      </c>
      <c r="N19" s="121">
        <f t="shared" si="4"/>
        <v>9141</v>
      </c>
      <c r="O19" s="121">
        <v>0</v>
      </c>
      <c r="P19" s="121">
        <v>0</v>
      </c>
      <c r="Q19" s="121">
        <v>0</v>
      </c>
      <c r="R19" s="121">
        <v>9141</v>
      </c>
      <c r="S19" s="122" t="s">
        <v>445</v>
      </c>
      <c r="T19" s="121">
        <v>0</v>
      </c>
      <c r="U19" s="121">
        <v>17049</v>
      </c>
      <c r="V19" s="121">
        <f t="shared" si="29"/>
        <v>1855293</v>
      </c>
      <c r="W19" s="121">
        <f t="shared" si="30"/>
        <v>106325</v>
      </c>
      <c r="X19" s="121">
        <f t="shared" si="31"/>
        <v>0</v>
      </c>
      <c r="Y19" s="121">
        <f t="shared" si="32"/>
        <v>0</v>
      </c>
      <c r="Z19" s="121">
        <f t="shared" si="33"/>
        <v>0</v>
      </c>
      <c r="AA19" s="121">
        <f t="shared" si="34"/>
        <v>44577</v>
      </c>
      <c r="AB19" s="122" t="str">
        <f t="shared" si="7"/>
        <v>-</v>
      </c>
      <c r="AC19" s="121">
        <f t="shared" si="8"/>
        <v>61748</v>
      </c>
      <c r="AD19" s="121">
        <f t="shared" si="9"/>
        <v>1748968</v>
      </c>
      <c r="AE19" s="121">
        <f t="shared" si="10"/>
        <v>0</v>
      </c>
      <c r="AF19" s="121">
        <f t="shared" si="11"/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 t="shared" si="13"/>
        <v>978979</v>
      </c>
      <c r="AN19" s="121">
        <f t="shared" si="14"/>
        <v>284044</v>
      </c>
      <c r="AO19" s="121">
        <v>62403</v>
      </c>
      <c r="AP19" s="121">
        <v>221641</v>
      </c>
      <c r="AQ19" s="121">
        <v>0</v>
      </c>
      <c r="AR19" s="121">
        <v>0</v>
      </c>
      <c r="AS19" s="121">
        <f t="shared" si="15"/>
        <v>37157</v>
      </c>
      <c r="AT19" s="121">
        <v>37157</v>
      </c>
      <c r="AU19" s="121">
        <v>0</v>
      </c>
      <c r="AV19" s="121">
        <v>0</v>
      </c>
      <c r="AW19" s="121">
        <v>0</v>
      </c>
      <c r="AX19" s="121">
        <f t="shared" si="16"/>
        <v>657778</v>
      </c>
      <c r="AY19" s="121">
        <v>537193</v>
      </c>
      <c r="AZ19" s="121">
        <v>118341</v>
      </c>
      <c r="BA19" s="121">
        <v>2244</v>
      </c>
      <c r="BB19" s="121">
        <v>0</v>
      </c>
      <c r="BC19" s="121">
        <v>833381</v>
      </c>
      <c r="BD19" s="121">
        <v>0</v>
      </c>
      <c r="BE19" s="121">
        <v>16743</v>
      </c>
      <c r="BF19" s="121">
        <f t="shared" si="18"/>
        <v>995722</v>
      </c>
      <c r="BG19" s="121">
        <f t="shared" si="19"/>
        <v>0</v>
      </c>
      <c r="BH19" s="121">
        <f t="shared" si="20"/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 t="shared" si="22"/>
        <v>24675</v>
      </c>
      <c r="BP19" s="121">
        <f t="shared" si="23"/>
        <v>1271</v>
      </c>
      <c r="BQ19" s="121">
        <v>1271</v>
      </c>
      <c r="BR19" s="121">
        <v>0</v>
      </c>
      <c r="BS19" s="121">
        <v>0</v>
      </c>
      <c r="BT19" s="121">
        <v>0</v>
      </c>
      <c r="BU19" s="121">
        <f t="shared" si="24"/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 t="shared" si="25"/>
        <v>23404</v>
      </c>
      <c r="CA19" s="121">
        <v>23404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1515</v>
      </c>
      <c r="CH19" s="121">
        <f t="shared" si="27"/>
        <v>26190</v>
      </c>
      <c r="CI19" s="121">
        <f t="shared" si="35"/>
        <v>0</v>
      </c>
      <c r="CJ19" s="121">
        <f t="shared" si="36"/>
        <v>0</v>
      </c>
      <c r="CK19" s="121">
        <f t="shared" si="37"/>
        <v>0</v>
      </c>
      <c r="CL19" s="121">
        <f t="shared" si="38"/>
        <v>0</v>
      </c>
      <c r="CM19" s="121">
        <f t="shared" si="39"/>
        <v>0</v>
      </c>
      <c r="CN19" s="121">
        <f t="shared" si="40"/>
        <v>0</v>
      </c>
      <c r="CO19" s="121">
        <f t="shared" si="41"/>
        <v>0</v>
      </c>
      <c r="CP19" s="121">
        <f t="shared" si="42"/>
        <v>0</v>
      </c>
      <c r="CQ19" s="121">
        <f t="shared" si="43"/>
        <v>1003654</v>
      </c>
      <c r="CR19" s="121">
        <f t="shared" si="44"/>
        <v>285315</v>
      </c>
      <c r="CS19" s="121">
        <f t="shared" si="45"/>
        <v>63674</v>
      </c>
      <c r="CT19" s="121">
        <f t="shared" si="46"/>
        <v>221641</v>
      </c>
      <c r="CU19" s="121">
        <f t="shared" si="47"/>
        <v>0</v>
      </c>
      <c r="CV19" s="121">
        <f t="shared" si="48"/>
        <v>0</v>
      </c>
      <c r="CW19" s="121">
        <f t="shared" si="49"/>
        <v>37157</v>
      </c>
      <c r="CX19" s="121">
        <f t="shared" si="50"/>
        <v>37157</v>
      </c>
      <c r="CY19" s="121">
        <f t="shared" si="51"/>
        <v>0</v>
      </c>
      <c r="CZ19" s="121">
        <f t="shared" si="52"/>
        <v>0</v>
      </c>
      <c r="DA19" s="121">
        <f t="shared" si="53"/>
        <v>0</v>
      </c>
      <c r="DB19" s="121">
        <f t="shared" si="54"/>
        <v>681182</v>
      </c>
      <c r="DC19" s="121">
        <f t="shared" si="55"/>
        <v>560597</v>
      </c>
      <c r="DD19" s="121">
        <f t="shared" si="56"/>
        <v>118341</v>
      </c>
      <c r="DE19" s="121">
        <f t="shared" si="57"/>
        <v>2244</v>
      </c>
      <c r="DF19" s="121">
        <f t="shared" si="58"/>
        <v>0</v>
      </c>
      <c r="DG19" s="121">
        <f t="shared" si="59"/>
        <v>833381</v>
      </c>
      <c r="DH19" s="121">
        <f t="shared" si="60"/>
        <v>0</v>
      </c>
      <c r="DI19" s="121">
        <f t="shared" si="61"/>
        <v>18258</v>
      </c>
      <c r="DJ19" s="121">
        <f t="shared" si="62"/>
        <v>1021912</v>
      </c>
    </row>
    <row r="20" spans="1:114" s="137" customFormat="1" ht="13.5" customHeight="1" x14ac:dyDescent="0.15">
      <c r="A20" s="211" t="s">
        <v>16</v>
      </c>
      <c r="B20" s="212" t="s">
        <v>330</v>
      </c>
      <c r="C20" s="211" t="s">
        <v>331</v>
      </c>
      <c r="D20" s="213">
        <f t="shared" si="0"/>
        <v>3124046</v>
      </c>
      <c r="E20" s="213">
        <f t="shared" si="1"/>
        <v>780071</v>
      </c>
      <c r="F20" s="213">
        <v>0</v>
      </c>
      <c r="G20" s="213">
        <v>0</v>
      </c>
      <c r="H20" s="213">
        <v>0</v>
      </c>
      <c r="I20" s="213">
        <v>521605</v>
      </c>
      <c r="J20" s="216" t="s">
        <v>445</v>
      </c>
      <c r="K20" s="213">
        <v>258466</v>
      </c>
      <c r="L20" s="213">
        <v>2343975</v>
      </c>
      <c r="M20" s="213">
        <f t="shared" si="3"/>
        <v>150906</v>
      </c>
      <c r="N20" s="213">
        <f t="shared" si="4"/>
        <v>9708</v>
      </c>
      <c r="O20" s="213">
        <v>0</v>
      </c>
      <c r="P20" s="213">
        <v>0</v>
      </c>
      <c r="Q20" s="213">
        <v>0</v>
      </c>
      <c r="R20" s="213">
        <v>9030</v>
      </c>
      <c r="S20" s="216" t="s">
        <v>445</v>
      </c>
      <c r="T20" s="213">
        <v>678</v>
      </c>
      <c r="U20" s="213">
        <v>141198</v>
      </c>
      <c r="V20" s="213">
        <f t="shared" si="29"/>
        <v>3274952</v>
      </c>
      <c r="W20" s="213">
        <f t="shared" si="30"/>
        <v>789779</v>
      </c>
      <c r="X20" s="213">
        <f t="shared" si="31"/>
        <v>0</v>
      </c>
      <c r="Y20" s="213">
        <f t="shared" si="32"/>
        <v>0</v>
      </c>
      <c r="Z20" s="213">
        <f t="shared" si="33"/>
        <v>0</v>
      </c>
      <c r="AA20" s="213">
        <f t="shared" si="34"/>
        <v>530635</v>
      </c>
      <c r="AB20" s="216" t="str">
        <f t="shared" si="7"/>
        <v>-</v>
      </c>
      <c r="AC20" s="213">
        <f t="shared" si="8"/>
        <v>259144</v>
      </c>
      <c r="AD20" s="213">
        <f t="shared" si="9"/>
        <v>2485173</v>
      </c>
      <c r="AE20" s="213">
        <f t="shared" si="10"/>
        <v>0</v>
      </c>
      <c r="AF20" s="213">
        <f t="shared" si="11"/>
        <v>0</v>
      </c>
      <c r="AG20" s="213">
        <v>0</v>
      </c>
      <c r="AH20" s="213">
        <v>0</v>
      </c>
      <c r="AI20" s="213">
        <v>0</v>
      </c>
      <c r="AJ20" s="213">
        <v>0</v>
      </c>
      <c r="AK20" s="213">
        <v>0</v>
      </c>
      <c r="AL20" s="213">
        <v>0</v>
      </c>
      <c r="AM20" s="213">
        <f t="shared" si="13"/>
        <v>3073586</v>
      </c>
      <c r="AN20" s="213">
        <f t="shared" si="14"/>
        <v>1013876</v>
      </c>
      <c r="AO20" s="213">
        <v>121970</v>
      </c>
      <c r="AP20" s="213">
        <v>724197</v>
      </c>
      <c r="AQ20" s="213">
        <v>167709</v>
      </c>
      <c r="AR20" s="213">
        <v>0</v>
      </c>
      <c r="AS20" s="213">
        <f t="shared" si="15"/>
        <v>913795</v>
      </c>
      <c r="AT20" s="213">
        <v>199653</v>
      </c>
      <c r="AU20" s="213">
        <v>714142</v>
      </c>
      <c r="AV20" s="213">
        <v>0</v>
      </c>
      <c r="AW20" s="213">
        <v>22777</v>
      </c>
      <c r="AX20" s="213">
        <f t="shared" si="16"/>
        <v>1123138</v>
      </c>
      <c r="AY20" s="213">
        <v>659348</v>
      </c>
      <c r="AZ20" s="213">
        <v>267091</v>
      </c>
      <c r="BA20" s="213">
        <v>192631</v>
      </c>
      <c r="BB20" s="213">
        <v>4068</v>
      </c>
      <c r="BC20" s="213">
        <v>0</v>
      </c>
      <c r="BD20" s="213">
        <v>0</v>
      </c>
      <c r="BE20" s="213">
        <v>50460</v>
      </c>
      <c r="BF20" s="213">
        <f t="shared" si="18"/>
        <v>3124046</v>
      </c>
      <c r="BG20" s="213">
        <f t="shared" si="19"/>
        <v>0</v>
      </c>
      <c r="BH20" s="213">
        <f t="shared" si="20"/>
        <v>0</v>
      </c>
      <c r="BI20" s="213">
        <v>0</v>
      </c>
      <c r="BJ20" s="213">
        <v>0</v>
      </c>
      <c r="BK20" s="213">
        <v>0</v>
      </c>
      <c r="BL20" s="213">
        <v>0</v>
      </c>
      <c r="BM20" s="213">
        <v>0</v>
      </c>
      <c r="BN20" s="213">
        <v>0</v>
      </c>
      <c r="BO20" s="213">
        <f t="shared" si="22"/>
        <v>149389</v>
      </c>
      <c r="BP20" s="213">
        <f t="shared" si="23"/>
        <v>5000</v>
      </c>
      <c r="BQ20" s="213">
        <v>5000</v>
      </c>
      <c r="BR20" s="213">
        <v>0</v>
      </c>
      <c r="BS20" s="213">
        <v>0</v>
      </c>
      <c r="BT20" s="213">
        <v>0</v>
      </c>
      <c r="BU20" s="213">
        <f t="shared" si="24"/>
        <v>35852</v>
      </c>
      <c r="BV20" s="213">
        <v>0</v>
      </c>
      <c r="BW20" s="213">
        <v>35852</v>
      </c>
      <c r="BX20" s="213">
        <v>0</v>
      </c>
      <c r="BY20" s="213">
        <v>0</v>
      </c>
      <c r="BZ20" s="213">
        <f t="shared" si="25"/>
        <v>108537</v>
      </c>
      <c r="CA20" s="213">
        <v>74957</v>
      </c>
      <c r="CB20" s="213">
        <v>33580</v>
      </c>
      <c r="CC20" s="213">
        <v>0</v>
      </c>
      <c r="CD20" s="213">
        <v>0</v>
      </c>
      <c r="CE20" s="213">
        <v>0</v>
      </c>
      <c r="CF20" s="213">
        <v>0</v>
      </c>
      <c r="CG20" s="213">
        <v>1517</v>
      </c>
      <c r="CH20" s="213">
        <f t="shared" si="27"/>
        <v>150906</v>
      </c>
      <c r="CI20" s="213">
        <f t="shared" si="35"/>
        <v>0</v>
      </c>
      <c r="CJ20" s="213">
        <f t="shared" si="36"/>
        <v>0</v>
      </c>
      <c r="CK20" s="213">
        <f t="shared" si="37"/>
        <v>0</v>
      </c>
      <c r="CL20" s="213">
        <f t="shared" si="38"/>
        <v>0</v>
      </c>
      <c r="CM20" s="213">
        <f t="shared" si="39"/>
        <v>0</v>
      </c>
      <c r="CN20" s="213">
        <f t="shared" si="40"/>
        <v>0</v>
      </c>
      <c r="CO20" s="213">
        <f t="shared" si="41"/>
        <v>0</v>
      </c>
      <c r="CP20" s="213">
        <f t="shared" si="42"/>
        <v>0</v>
      </c>
      <c r="CQ20" s="213">
        <f t="shared" si="43"/>
        <v>3222975</v>
      </c>
      <c r="CR20" s="213">
        <f t="shared" si="44"/>
        <v>1018876</v>
      </c>
      <c r="CS20" s="213">
        <f t="shared" si="45"/>
        <v>126970</v>
      </c>
      <c r="CT20" s="213">
        <f t="shared" si="46"/>
        <v>724197</v>
      </c>
      <c r="CU20" s="213">
        <f t="shared" si="47"/>
        <v>167709</v>
      </c>
      <c r="CV20" s="213">
        <f t="shared" si="48"/>
        <v>0</v>
      </c>
      <c r="CW20" s="213">
        <f t="shared" si="49"/>
        <v>949647</v>
      </c>
      <c r="CX20" s="213">
        <f t="shared" si="50"/>
        <v>199653</v>
      </c>
      <c r="CY20" s="213">
        <f t="shared" si="51"/>
        <v>749994</v>
      </c>
      <c r="CZ20" s="213">
        <f t="shared" si="52"/>
        <v>0</v>
      </c>
      <c r="DA20" s="213">
        <f t="shared" si="53"/>
        <v>22777</v>
      </c>
      <c r="DB20" s="213">
        <f t="shared" si="54"/>
        <v>1231675</v>
      </c>
      <c r="DC20" s="213">
        <f t="shared" si="55"/>
        <v>734305</v>
      </c>
      <c r="DD20" s="213">
        <f t="shared" si="56"/>
        <v>300671</v>
      </c>
      <c r="DE20" s="213">
        <f t="shared" si="57"/>
        <v>192631</v>
      </c>
      <c r="DF20" s="213">
        <f t="shared" si="58"/>
        <v>4068</v>
      </c>
      <c r="DG20" s="213">
        <f t="shared" si="59"/>
        <v>0</v>
      </c>
      <c r="DH20" s="213">
        <f t="shared" si="60"/>
        <v>0</v>
      </c>
      <c r="DI20" s="213">
        <f t="shared" si="61"/>
        <v>51977</v>
      </c>
      <c r="DJ20" s="213">
        <f t="shared" si="62"/>
        <v>3274952</v>
      </c>
    </row>
    <row r="21" spans="1:114" s="136" customFormat="1" ht="13.5" customHeight="1" x14ac:dyDescent="0.15">
      <c r="A21" s="119" t="s">
        <v>16</v>
      </c>
      <c r="B21" s="120" t="s">
        <v>349</v>
      </c>
      <c r="C21" s="119" t="s">
        <v>350</v>
      </c>
      <c r="D21" s="121">
        <f t="shared" si="0"/>
        <v>2990422</v>
      </c>
      <c r="E21" s="121">
        <f t="shared" si="1"/>
        <v>1112772</v>
      </c>
      <c r="F21" s="121">
        <v>98100</v>
      </c>
      <c r="G21" s="121">
        <v>1896</v>
      </c>
      <c r="H21" s="121">
        <v>81400</v>
      </c>
      <c r="I21" s="121">
        <v>770183</v>
      </c>
      <c r="J21" s="122" t="s">
        <v>445</v>
      </c>
      <c r="K21" s="121">
        <v>161193</v>
      </c>
      <c r="L21" s="121">
        <v>1877650</v>
      </c>
      <c r="M21" s="121">
        <f t="shared" si="3"/>
        <v>42796</v>
      </c>
      <c r="N21" s="121">
        <f t="shared" si="4"/>
        <v>5132</v>
      </c>
      <c r="O21" s="121">
        <v>0</v>
      </c>
      <c r="P21" s="121">
        <v>0</v>
      </c>
      <c r="Q21" s="121">
        <v>0</v>
      </c>
      <c r="R21" s="121">
        <v>5132</v>
      </c>
      <c r="S21" s="122" t="s">
        <v>445</v>
      </c>
      <c r="T21" s="121">
        <v>0</v>
      </c>
      <c r="U21" s="121">
        <v>37664</v>
      </c>
      <c r="V21" s="121">
        <f t="shared" si="29"/>
        <v>3033218</v>
      </c>
      <c r="W21" s="121">
        <f t="shared" si="30"/>
        <v>1117904</v>
      </c>
      <c r="X21" s="121">
        <f t="shared" si="31"/>
        <v>98100</v>
      </c>
      <c r="Y21" s="121">
        <f t="shared" si="32"/>
        <v>1896</v>
      </c>
      <c r="Z21" s="121">
        <f t="shared" si="33"/>
        <v>81400</v>
      </c>
      <c r="AA21" s="121">
        <f t="shared" si="34"/>
        <v>775315</v>
      </c>
      <c r="AB21" s="122" t="str">
        <f t="shared" si="7"/>
        <v>-</v>
      </c>
      <c r="AC21" s="121">
        <f t="shared" si="8"/>
        <v>161193</v>
      </c>
      <c r="AD21" s="121">
        <f t="shared" si="9"/>
        <v>1915314</v>
      </c>
      <c r="AE21" s="121">
        <f t="shared" si="10"/>
        <v>0</v>
      </c>
      <c r="AF21" s="121">
        <f t="shared" si="11"/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 t="shared" si="13"/>
        <v>2985779</v>
      </c>
      <c r="AN21" s="121">
        <f t="shared" si="14"/>
        <v>705916</v>
      </c>
      <c r="AO21" s="121">
        <v>228157</v>
      </c>
      <c r="AP21" s="121">
        <v>394183</v>
      </c>
      <c r="AQ21" s="121">
        <v>83576</v>
      </c>
      <c r="AR21" s="121">
        <v>0</v>
      </c>
      <c r="AS21" s="121">
        <f t="shared" si="15"/>
        <v>623430</v>
      </c>
      <c r="AT21" s="121">
        <v>126602</v>
      </c>
      <c r="AU21" s="121">
        <v>482603</v>
      </c>
      <c r="AV21" s="121">
        <v>14225</v>
      </c>
      <c r="AW21" s="121">
        <v>44467</v>
      </c>
      <c r="AX21" s="121">
        <f t="shared" si="16"/>
        <v>1611966</v>
      </c>
      <c r="AY21" s="121">
        <v>824635</v>
      </c>
      <c r="AZ21" s="121">
        <v>758550</v>
      </c>
      <c r="BA21" s="121">
        <v>28781</v>
      </c>
      <c r="BB21" s="121">
        <v>0</v>
      </c>
      <c r="BC21" s="121">
        <v>0</v>
      </c>
      <c r="BD21" s="121">
        <v>0</v>
      </c>
      <c r="BE21" s="121">
        <v>4643</v>
      </c>
      <c r="BF21" s="121">
        <f t="shared" si="18"/>
        <v>2990422</v>
      </c>
      <c r="BG21" s="121">
        <f t="shared" si="19"/>
        <v>0</v>
      </c>
      <c r="BH21" s="121">
        <f t="shared" si="20"/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 t="shared" si="22"/>
        <v>42128</v>
      </c>
      <c r="BP21" s="121">
        <f t="shared" si="23"/>
        <v>5986</v>
      </c>
      <c r="BQ21" s="121">
        <v>5986</v>
      </c>
      <c r="BR21" s="121">
        <v>0</v>
      </c>
      <c r="BS21" s="121">
        <v>0</v>
      </c>
      <c r="BT21" s="121">
        <v>0</v>
      </c>
      <c r="BU21" s="121">
        <f t="shared" si="24"/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 t="shared" si="25"/>
        <v>36142</v>
      </c>
      <c r="CA21" s="121">
        <v>36142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668</v>
      </c>
      <c r="CH21" s="121">
        <f t="shared" si="27"/>
        <v>42796</v>
      </c>
      <c r="CI21" s="121">
        <f t="shared" si="35"/>
        <v>0</v>
      </c>
      <c r="CJ21" s="121">
        <f t="shared" si="36"/>
        <v>0</v>
      </c>
      <c r="CK21" s="121">
        <f t="shared" si="37"/>
        <v>0</v>
      </c>
      <c r="CL21" s="121">
        <f t="shared" si="38"/>
        <v>0</v>
      </c>
      <c r="CM21" s="121">
        <f t="shared" si="39"/>
        <v>0</v>
      </c>
      <c r="CN21" s="121">
        <f t="shared" si="40"/>
        <v>0</v>
      </c>
      <c r="CO21" s="121">
        <f t="shared" si="41"/>
        <v>0</v>
      </c>
      <c r="CP21" s="121">
        <f t="shared" si="42"/>
        <v>0</v>
      </c>
      <c r="CQ21" s="121">
        <f t="shared" si="43"/>
        <v>3027907</v>
      </c>
      <c r="CR21" s="121">
        <f t="shared" si="44"/>
        <v>711902</v>
      </c>
      <c r="CS21" s="121">
        <f t="shared" si="45"/>
        <v>234143</v>
      </c>
      <c r="CT21" s="121">
        <f t="shared" si="46"/>
        <v>394183</v>
      </c>
      <c r="CU21" s="121">
        <f t="shared" si="47"/>
        <v>83576</v>
      </c>
      <c r="CV21" s="121">
        <f t="shared" si="48"/>
        <v>0</v>
      </c>
      <c r="CW21" s="121">
        <f t="shared" si="49"/>
        <v>623430</v>
      </c>
      <c r="CX21" s="121">
        <f t="shared" si="50"/>
        <v>126602</v>
      </c>
      <c r="CY21" s="121">
        <f t="shared" si="51"/>
        <v>482603</v>
      </c>
      <c r="CZ21" s="121">
        <f t="shared" si="52"/>
        <v>14225</v>
      </c>
      <c r="DA21" s="121">
        <f t="shared" si="53"/>
        <v>44467</v>
      </c>
      <c r="DB21" s="121">
        <f t="shared" si="54"/>
        <v>1648108</v>
      </c>
      <c r="DC21" s="121">
        <f t="shared" si="55"/>
        <v>860777</v>
      </c>
      <c r="DD21" s="121">
        <f t="shared" si="56"/>
        <v>758550</v>
      </c>
      <c r="DE21" s="121">
        <f t="shared" si="57"/>
        <v>28781</v>
      </c>
      <c r="DF21" s="121">
        <f t="shared" si="58"/>
        <v>0</v>
      </c>
      <c r="DG21" s="121">
        <f t="shared" si="59"/>
        <v>0</v>
      </c>
      <c r="DH21" s="121">
        <f t="shared" si="60"/>
        <v>0</v>
      </c>
      <c r="DI21" s="121">
        <f t="shared" si="61"/>
        <v>5311</v>
      </c>
      <c r="DJ21" s="121">
        <f t="shared" si="62"/>
        <v>3033218</v>
      </c>
    </row>
    <row r="22" spans="1:114" s="136" customFormat="1" ht="13.5" customHeight="1" x14ac:dyDescent="0.15">
      <c r="A22" s="119" t="s">
        <v>16</v>
      </c>
      <c r="B22" s="120" t="s">
        <v>396</v>
      </c>
      <c r="C22" s="119" t="s">
        <v>397</v>
      </c>
      <c r="D22" s="121">
        <f t="shared" si="0"/>
        <v>1259307</v>
      </c>
      <c r="E22" s="121">
        <f t="shared" si="1"/>
        <v>46338</v>
      </c>
      <c r="F22" s="121">
        <v>0</v>
      </c>
      <c r="G22" s="121">
        <v>0</v>
      </c>
      <c r="H22" s="121">
        <v>0</v>
      </c>
      <c r="I22" s="121">
        <v>24117</v>
      </c>
      <c r="J22" s="122" t="s">
        <v>445</v>
      </c>
      <c r="K22" s="121">
        <v>22221</v>
      </c>
      <c r="L22" s="121">
        <v>1212969</v>
      </c>
      <c r="M22" s="121">
        <f t="shared" si="3"/>
        <v>127978</v>
      </c>
      <c r="N22" s="121">
        <f t="shared" si="4"/>
        <v>3068</v>
      </c>
      <c r="O22" s="121">
        <v>0</v>
      </c>
      <c r="P22" s="121">
        <v>0</v>
      </c>
      <c r="Q22" s="121">
        <v>0</v>
      </c>
      <c r="R22" s="121">
        <v>3068</v>
      </c>
      <c r="S22" s="122" t="s">
        <v>445</v>
      </c>
      <c r="T22" s="121">
        <v>0</v>
      </c>
      <c r="U22" s="121">
        <v>124910</v>
      </c>
      <c r="V22" s="121">
        <f t="shared" si="29"/>
        <v>1387285</v>
      </c>
      <c r="W22" s="121">
        <f t="shared" si="30"/>
        <v>49406</v>
      </c>
      <c r="X22" s="121">
        <f t="shared" si="31"/>
        <v>0</v>
      </c>
      <c r="Y22" s="121">
        <f t="shared" si="32"/>
        <v>0</v>
      </c>
      <c r="Z22" s="121">
        <f t="shared" si="33"/>
        <v>0</v>
      </c>
      <c r="AA22" s="121">
        <f t="shared" si="34"/>
        <v>27185</v>
      </c>
      <c r="AB22" s="122" t="str">
        <f t="shared" si="7"/>
        <v>-</v>
      </c>
      <c r="AC22" s="121">
        <f t="shared" si="8"/>
        <v>22221</v>
      </c>
      <c r="AD22" s="121">
        <f t="shared" si="9"/>
        <v>1337879</v>
      </c>
      <c r="AE22" s="121">
        <f t="shared" si="10"/>
        <v>0</v>
      </c>
      <c r="AF22" s="121">
        <f t="shared" si="11"/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 t="shared" si="13"/>
        <v>643005</v>
      </c>
      <c r="AN22" s="121">
        <f t="shared" si="14"/>
        <v>373587</v>
      </c>
      <c r="AO22" s="121">
        <v>47418</v>
      </c>
      <c r="AP22" s="121">
        <v>326169</v>
      </c>
      <c r="AQ22" s="121">
        <v>0</v>
      </c>
      <c r="AR22" s="121">
        <v>0</v>
      </c>
      <c r="AS22" s="121">
        <f t="shared" si="15"/>
        <v>43452</v>
      </c>
      <c r="AT22" s="121">
        <v>33407</v>
      </c>
      <c r="AU22" s="121">
        <v>3782</v>
      </c>
      <c r="AV22" s="121">
        <v>6263</v>
      </c>
      <c r="AW22" s="121">
        <v>0</v>
      </c>
      <c r="AX22" s="121">
        <f t="shared" si="16"/>
        <v>225966</v>
      </c>
      <c r="AY22" s="121">
        <v>201570</v>
      </c>
      <c r="AZ22" s="121">
        <v>23671</v>
      </c>
      <c r="BA22" s="121">
        <v>0</v>
      </c>
      <c r="BB22" s="121">
        <v>725</v>
      </c>
      <c r="BC22" s="121">
        <v>525000</v>
      </c>
      <c r="BD22" s="121">
        <v>0</v>
      </c>
      <c r="BE22" s="121">
        <v>91302</v>
      </c>
      <c r="BF22" s="121">
        <f t="shared" si="18"/>
        <v>734307</v>
      </c>
      <c r="BG22" s="121">
        <f t="shared" si="19"/>
        <v>0</v>
      </c>
      <c r="BH22" s="121">
        <f t="shared" si="20"/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 t="shared" si="22"/>
        <v>122612</v>
      </c>
      <c r="BP22" s="121">
        <f t="shared" si="23"/>
        <v>22445</v>
      </c>
      <c r="BQ22" s="121">
        <v>22445</v>
      </c>
      <c r="BR22" s="121">
        <v>0</v>
      </c>
      <c r="BS22" s="121">
        <v>0</v>
      </c>
      <c r="BT22" s="121">
        <v>0</v>
      </c>
      <c r="BU22" s="121">
        <f t="shared" si="24"/>
        <v>23852</v>
      </c>
      <c r="BV22" s="121">
        <v>23852</v>
      </c>
      <c r="BW22" s="121">
        <v>0</v>
      </c>
      <c r="BX22" s="121">
        <v>0</v>
      </c>
      <c r="BY22" s="121">
        <v>0</v>
      </c>
      <c r="BZ22" s="121">
        <f t="shared" si="25"/>
        <v>76315</v>
      </c>
      <c r="CA22" s="121">
        <v>37090</v>
      </c>
      <c r="CB22" s="121">
        <v>32400</v>
      </c>
      <c r="CC22" s="121">
        <v>0</v>
      </c>
      <c r="CD22" s="121">
        <v>6825</v>
      </c>
      <c r="CE22" s="121">
        <v>0</v>
      </c>
      <c r="CF22" s="121">
        <v>0</v>
      </c>
      <c r="CG22" s="121">
        <v>5366</v>
      </c>
      <c r="CH22" s="121">
        <f t="shared" si="27"/>
        <v>127978</v>
      </c>
      <c r="CI22" s="121">
        <f t="shared" si="35"/>
        <v>0</v>
      </c>
      <c r="CJ22" s="121">
        <f t="shared" si="36"/>
        <v>0</v>
      </c>
      <c r="CK22" s="121">
        <f t="shared" si="37"/>
        <v>0</v>
      </c>
      <c r="CL22" s="121">
        <f t="shared" si="38"/>
        <v>0</v>
      </c>
      <c r="CM22" s="121">
        <f t="shared" si="39"/>
        <v>0</v>
      </c>
      <c r="CN22" s="121">
        <f t="shared" si="40"/>
        <v>0</v>
      </c>
      <c r="CO22" s="121">
        <f t="shared" si="41"/>
        <v>0</v>
      </c>
      <c r="CP22" s="121">
        <f t="shared" si="42"/>
        <v>0</v>
      </c>
      <c r="CQ22" s="121">
        <f t="shared" si="43"/>
        <v>765617</v>
      </c>
      <c r="CR22" s="121">
        <f t="shared" si="44"/>
        <v>396032</v>
      </c>
      <c r="CS22" s="121">
        <f t="shared" si="45"/>
        <v>69863</v>
      </c>
      <c r="CT22" s="121">
        <f t="shared" si="46"/>
        <v>326169</v>
      </c>
      <c r="CU22" s="121">
        <f t="shared" si="47"/>
        <v>0</v>
      </c>
      <c r="CV22" s="121">
        <f t="shared" si="48"/>
        <v>0</v>
      </c>
      <c r="CW22" s="121">
        <f t="shared" si="49"/>
        <v>67304</v>
      </c>
      <c r="CX22" s="121">
        <f t="shared" si="50"/>
        <v>57259</v>
      </c>
      <c r="CY22" s="121">
        <f t="shared" si="51"/>
        <v>3782</v>
      </c>
      <c r="CZ22" s="121">
        <f t="shared" si="52"/>
        <v>6263</v>
      </c>
      <c r="DA22" s="121">
        <f t="shared" si="53"/>
        <v>0</v>
      </c>
      <c r="DB22" s="121">
        <f t="shared" si="54"/>
        <v>302281</v>
      </c>
      <c r="DC22" s="121">
        <f t="shared" si="55"/>
        <v>238660</v>
      </c>
      <c r="DD22" s="121">
        <f t="shared" si="56"/>
        <v>56071</v>
      </c>
      <c r="DE22" s="121">
        <f t="shared" si="57"/>
        <v>0</v>
      </c>
      <c r="DF22" s="121">
        <f t="shared" si="58"/>
        <v>7550</v>
      </c>
      <c r="DG22" s="121">
        <f t="shared" si="59"/>
        <v>525000</v>
      </c>
      <c r="DH22" s="121">
        <f t="shared" si="60"/>
        <v>0</v>
      </c>
      <c r="DI22" s="121">
        <f t="shared" si="61"/>
        <v>96668</v>
      </c>
      <c r="DJ22" s="121">
        <f t="shared" si="62"/>
        <v>862285</v>
      </c>
    </row>
    <row r="23" spans="1:114" s="136" customFormat="1" ht="13.5" customHeight="1" x14ac:dyDescent="0.15">
      <c r="A23" s="119" t="s">
        <v>16</v>
      </c>
      <c r="B23" s="120" t="s">
        <v>341</v>
      </c>
      <c r="C23" s="119" t="s">
        <v>342</v>
      </c>
      <c r="D23" s="121">
        <f t="shared" si="0"/>
        <v>1442465</v>
      </c>
      <c r="E23" s="121">
        <f t="shared" si="1"/>
        <v>13802</v>
      </c>
      <c r="F23" s="121">
        <v>0</v>
      </c>
      <c r="G23" s="121">
        <v>0</v>
      </c>
      <c r="H23" s="121">
        <v>0</v>
      </c>
      <c r="I23" s="121">
        <v>13656</v>
      </c>
      <c r="J23" s="122" t="s">
        <v>445</v>
      </c>
      <c r="K23" s="121">
        <v>146</v>
      </c>
      <c r="L23" s="121">
        <v>1428663</v>
      </c>
      <c r="M23" s="121">
        <f t="shared" si="3"/>
        <v>40837</v>
      </c>
      <c r="N23" s="121">
        <f t="shared" si="4"/>
        <v>2177</v>
      </c>
      <c r="O23" s="121">
        <v>0</v>
      </c>
      <c r="P23" s="121">
        <v>0</v>
      </c>
      <c r="Q23" s="121">
        <v>0</v>
      </c>
      <c r="R23" s="121">
        <v>2177</v>
      </c>
      <c r="S23" s="122" t="s">
        <v>445</v>
      </c>
      <c r="T23" s="121">
        <v>0</v>
      </c>
      <c r="U23" s="121">
        <v>38660</v>
      </c>
      <c r="V23" s="121">
        <f t="shared" si="29"/>
        <v>1483302</v>
      </c>
      <c r="W23" s="121">
        <f t="shared" si="30"/>
        <v>15979</v>
      </c>
      <c r="X23" s="121">
        <f t="shared" si="31"/>
        <v>0</v>
      </c>
      <c r="Y23" s="121">
        <f t="shared" si="32"/>
        <v>0</v>
      </c>
      <c r="Z23" s="121">
        <f t="shared" si="33"/>
        <v>0</v>
      </c>
      <c r="AA23" s="121">
        <f t="shared" si="34"/>
        <v>15833</v>
      </c>
      <c r="AB23" s="122" t="str">
        <f t="shared" si="7"/>
        <v>-</v>
      </c>
      <c r="AC23" s="121">
        <f t="shared" si="8"/>
        <v>146</v>
      </c>
      <c r="AD23" s="121">
        <f t="shared" si="9"/>
        <v>1467323</v>
      </c>
      <c r="AE23" s="121">
        <f t="shared" si="10"/>
        <v>0</v>
      </c>
      <c r="AF23" s="121">
        <f t="shared" si="11"/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89203</v>
      </c>
      <c r="AM23" s="121">
        <f t="shared" si="13"/>
        <v>827491</v>
      </c>
      <c r="AN23" s="121">
        <f t="shared" si="14"/>
        <v>390980</v>
      </c>
      <c r="AO23" s="121">
        <v>122223</v>
      </c>
      <c r="AP23" s="121">
        <v>268757</v>
      </c>
      <c r="AQ23" s="121">
        <v>0</v>
      </c>
      <c r="AR23" s="121">
        <v>0</v>
      </c>
      <c r="AS23" s="121">
        <f t="shared" si="15"/>
        <v>145431</v>
      </c>
      <c r="AT23" s="121">
        <v>61284</v>
      </c>
      <c r="AU23" s="121">
        <v>84147</v>
      </c>
      <c r="AV23" s="121">
        <v>0</v>
      </c>
      <c r="AW23" s="121">
        <v>18317</v>
      </c>
      <c r="AX23" s="121">
        <f t="shared" si="16"/>
        <v>272763</v>
      </c>
      <c r="AY23" s="121">
        <v>204572</v>
      </c>
      <c r="AZ23" s="121">
        <v>68191</v>
      </c>
      <c r="BA23" s="121">
        <v>0</v>
      </c>
      <c r="BB23" s="121">
        <v>0</v>
      </c>
      <c r="BC23" s="121">
        <v>525771</v>
      </c>
      <c r="BD23" s="121">
        <v>0</v>
      </c>
      <c r="BE23" s="121">
        <v>0</v>
      </c>
      <c r="BF23" s="121">
        <f t="shared" si="18"/>
        <v>827491</v>
      </c>
      <c r="BG23" s="121">
        <f t="shared" si="19"/>
        <v>0</v>
      </c>
      <c r="BH23" s="121">
        <f t="shared" si="20"/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 t="shared" si="22"/>
        <v>32700</v>
      </c>
      <c r="BP23" s="121">
        <f t="shared" si="23"/>
        <v>30029</v>
      </c>
      <c r="BQ23" s="121">
        <v>12112</v>
      </c>
      <c r="BR23" s="121">
        <v>17917</v>
      </c>
      <c r="BS23" s="121">
        <v>0</v>
      </c>
      <c r="BT23" s="121">
        <v>0</v>
      </c>
      <c r="BU23" s="121">
        <f t="shared" si="24"/>
        <v>2671</v>
      </c>
      <c r="BV23" s="121">
        <v>2130</v>
      </c>
      <c r="BW23" s="121">
        <v>541</v>
      </c>
      <c r="BX23" s="121">
        <v>0</v>
      </c>
      <c r="BY23" s="121">
        <v>0</v>
      </c>
      <c r="BZ23" s="121">
        <f t="shared" si="25"/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8137</v>
      </c>
      <c r="CF23" s="121">
        <v>0</v>
      </c>
      <c r="CG23" s="121">
        <v>0</v>
      </c>
      <c r="CH23" s="121">
        <f t="shared" si="27"/>
        <v>32700</v>
      </c>
      <c r="CI23" s="121">
        <f t="shared" si="35"/>
        <v>0</v>
      </c>
      <c r="CJ23" s="121">
        <f t="shared" si="36"/>
        <v>0</v>
      </c>
      <c r="CK23" s="121">
        <f t="shared" si="37"/>
        <v>0</v>
      </c>
      <c r="CL23" s="121">
        <f t="shared" si="38"/>
        <v>0</v>
      </c>
      <c r="CM23" s="121">
        <f t="shared" si="39"/>
        <v>0</v>
      </c>
      <c r="CN23" s="121">
        <f t="shared" si="40"/>
        <v>0</v>
      </c>
      <c r="CO23" s="121">
        <f t="shared" si="41"/>
        <v>0</v>
      </c>
      <c r="CP23" s="121">
        <f t="shared" si="42"/>
        <v>89203</v>
      </c>
      <c r="CQ23" s="121">
        <f t="shared" si="43"/>
        <v>860191</v>
      </c>
      <c r="CR23" s="121">
        <f t="shared" si="44"/>
        <v>421009</v>
      </c>
      <c r="CS23" s="121">
        <f t="shared" si="45"/>
        <v>134335</v>
      </c>
      <c r="CT23" s="121">
        <f t="shared" si="46"/>
        <v>286674</v>
      </c>
      <c r="CU23" s="121">
        <f t="shared" si="47"/>
        <v>0</v>
      </c>
      <c r="CV23" s="121">
        <f t="shared" si="48"/>
        <v>0</v>
      </c>
      <c r="CW23" s="121">
        <f t="shared" si="49"/>
        <v>148102</v>
      </c>
      <c r="CX23" s="121">
        <f t="shared" si="50"/>
        <v>63414</v>
      </c>
      <c r="CY23" s="121">
        <f t="shared" si="51"/>
        <v>84688</v>
      </c>
      <c r="CZ23" s="121">
        <f t="shared" si="52"/>
        <v>0</v>
      </c>
      <c r="DA23" s="121">
        <f t="shared" si="53"/>
        <v>18317</v>
      </c>
      <c r="DB23" s="121">
        <f t="shared" si="54"/>
        <v>272763</v>
      </c>
      <c r="DC23" s="121">
        <f t="shared" si="55"/>
        <v>204572</v>
      </c>
      <c r="DD23" s="121">
        <f t="shared" si="56"/>
        <v>68191</v>
      </c>
      <c r="DE23" s="121">
        <f t="shared" si="57"/>
        <v>0</v>
      </c>
      <c r="DF23" s="121">
        <f t="shared" si="58"/>
        <v>0</v>
      </c>
      <c r="DG23" s="121">
        <f t="shared" si="59"/>
        <v>533908</v>
      </c>
      <c r="DH23" s="121">
        <f t="shared" si="60"/>
        <v>0</v>
      </c>
      <c r="DI23" s="121">
        <f t="shared" si="61"/>
        <v>0</v>
      </c>
      <c r="DJ23" s="121">
        <f t="shared" si="62"/>
        <v>860191</v>
      </c>
    </row>
    <row r="24" spans="1:114" s="136" customFormat="1" ht="13.5" customHeight="1" x14ac:dyDescent="0.15">
      <c r="A24" s="119" t="s">
        <v>16</v>
      </c>
      <c r="B24" s="120" t="s">
        <v>373</v>
      </c>
      <c r="C24" s="119" t="s">
        <v>374</v>
      </c>
      <c r="D24" s="121">
        <f t="shared" si="0"/>
        <v>1631618</v>
      </c>
      <c r="E24" s="121">
        <f t="shared" si="1"/>
        <v>31707</v>
      </c>
      <c r="F24" s="121">
        <v>0</v>
      </c>
      <c r="G24" s="121">
        <v>0</v>
      </c>
      <c r="H24" s="121">
        <v>0</v>
      </c>
      <c r="I24" s="121">
        <v>17575</v>
      </c>
      <c r="J24" s="122" t="s">
        <v>445</v>
      </c>
      <c r="K24" s="121">
        <v>14132</v>
      </c>
      <c r="L24" s="121">
        <v>1599911</v>
      </c>
      <c r="M24" s="121">
        <f t="shared" si="3"/>
        <v>76219</v>
      </c>
      <c r="N24" s="121">
        <f t="shared" si="4"/>
        <v>1684</v>
      </c>
      <c r="O24" s="121">
        <v>0</v>
      </c>
      <c r="P24" s="121">
        <v>0</v>
      </c>
      <c r="Q24" s="121">
        <v>0</v>
      </c>
      <c r="R24" s="121">
        <v>1682</v>
      </c>
      <c r="S24" s="122" t="s">
        <v>445</v>
      </c>
      <c r="T24" s="121">
        <v>2</v>
      </c>
      <c r="U24" s="121">
        <v>74535</v>
      </c>
      <c r="V24" s="121">
        <f t="shared" si="29"/>
        <v>1707837</v>
      </c>
      <c r="W24" s="121">
        <f t="shared" si="30"/>
        <v>33391</v>
      </c>
      <c r="X24" s="121">
        <f t="shared" si="31"/>
        <v>0</v>
      </c>
      <c r="Y24" s="121">
        <f t="shared" si="32"/>
        <v>0</v>
      </c>
      <c r="Z24" s="121">
        <f t="shared" si="33"/>
        <v>0</v>
      </c>
      <c r="AA24" s="121">
        <f t="shared" si="34"/>
        <v>19257</v>
      </c>
      <c r="AB24" s="122" t="str">
        <f t="shared" si="7"/>
        <v>-</v>
      </c>
      <c r="AC24" s="121">
        <f t="shared" si="8"/>
        <v>14134</v>
      </c>
      <c r="AD24" s="121">
        <f t="shared" si="9"/>
        <v>1674446</v>
      </c>
      <c r="AE24" s="121">
        <f t="shared" si="10"/>
        <v>0</v>
      </c>
      <c r="AF24" s="121">
        <f t="shared" si="11"/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93536</v>
      </c>
      <c r="AM24" s="121">
        <f t="shared" si="13"/>
        <v>980698</v>
      </c>
      <c r="AN24" s="121">
        <f t="shared" si="14"/>
        <v>550721</v>
      </c>
      <c r="AO24" s="121">
        <v>83333</v>
      </c>
      <c r="AP24" s="121">
        <v>467388</v>
      </c>
      <c r="AQ24" s="121">
        <v>0</v>
      </c>
      <c r="AR24" s="121">
        <v>0</v>
      </c>
      <c r="AS24" s="121">
        <f t="shared" si="15"/>
        <v>99756</v>
      </c>
      <c r="AT24" s="121">
        <v>70104</v>
      </c>
      <c r="AU24" s="121">
        <v>29652</v>
      </c>
      <c r="AV24" s="121">
        <v>0</v>
      </c>
      <c r="AW24" s="121">
        <v>0</v>
      </c>
      <c r="AX24" s="121">
        <f t="shared" si="16"/>
        <v>330221</v>
      </c>
      <c r="AY24" s="121">
        <v>192923</v>
      </c>
      <c r="AZ24" s="121">
        <v>137298</v>
      </c>
      <c r="BA24" s="121">
        <v>0</v>
      </c>
      <c r="BB24" s="121">
        <v>0</v>
      </c>
      <c r="BC24" s="121">
        <v>551308</v>
      </c>
      <c r="BD24" s="121">
        <v>0</v>
      </c>
      <c r="BE24" s="121">
        <v>6076</v>
      </c>
      <c r="BF24" s="121">
        <f t="shared" si="18"/>
        <v>986774</v>
      </c>
      <c r="BG24" s="121">
        <f t="shared" si="19"/>
        <v>0</v>
      </c>
      <c r="BH24" s="121">
        <f t="shared" si="20"/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 t="shared" si="22"/>
        <v>67687</v>
      </c>
      <c r="BP24" s="121">
        <f t="shared" si="23"/>
        <v>62465</v>
      </c>
      <c r="BQ24" s="121">
        <v>15396</v>
      </c>
      <c r="BR24" s="121">
        <v>47069</v>
      </c>
      <c r="BS24" s="121">
        <v>0</v>
      </c>
      <c r="BT24" s="121">
        <v>0</v>
      </c>
      <c r="BU24" s="121">
        <f t="shared" si="24"/>
        <v>4822</v>
      </c>
      <c r="BV24" s="121">
        <v>4822</v>
      </c>
      <c r="BW24" s="121">
        <v>0</v>
      </c>
      <c r="BX24" s="121">
        <v>0</v>
      </c>
      <c r="BY24" s="121">
        <v>0</v>
      </c>
      <c r="BZ24" s="121">
        <f t="shared" si="25"/>
        <v>400</v>
      </c>
      <c r="CA24" s="121">
        <v>400</v>
      </c>
      <c r="CB24" s="121">
        <v>0</v>
      </c>
      <c r="CC24" s="121">
        <v>0</v>
      </c>
      <c r="CD24" s="121">
        <v>0</v>
      </c>
      <c r="CE24" s="121">
        <v>8532</v>
      </c>
      <c r="CF24" s="121">
        <v>0</v>
      </c>
      <c r="CG24" s="121">
        <v>0</v>
      </c>
      <c r="CH24" s="121">
        <f t="shared" si="27"/>
        <v>67687</v>
      </c>
      <c r="CI24" s="121">
        <f t="shared" si="35"/>
        <v>0</v>
      </c>
      <c r="CJ24" s="121">
        <f t="shared" si="36"/>
        <v>0</v>
      </c>
      <c r="CK24" s="121">
        <f t="shared" si="37"/>
        <v>0</v>
      </c>
      <c r="CL24" s="121">
        <f t="shared" si="38"/>
        <v>0</v>
      </c>
      <c r="CM24" s="121">
        <f t="shared" si="39"/>
        <v>0</v>
      </c>
      <c r="CN24" s="121">
        <f t="shared" si="40"/>
        <v>0</v>
      </c>
      <c r="CO24" s="121">
        <f t="shared" si="41"/>
        <v>0</v>
      </c>
      <c r="CP24" s="121">
        <f t="shared" si="42"/>
        <v>93536</v>
      </c>
      <c r="CQ24" s="121">
        <f t="shared" si="43"/>
        <v>1048385</v>
      </c>
      <c r="CR24" s="121">
        <f t="shared" si="44"/>
        <v>613186</v>
      </c>
      <c r="CS24" s="121">
        <f t="shared" si="45"/>
        <v>98729</v>
      </c>
      <c r="CT24" s="121">
        <f t="shared" si="46"/>
        <v>514457</v>
      </c>
      <c r="CU24" s="121">
        <f t="shared" si="47"/>
        <v>0</v>
      </c>
      <c r="CV24" s="121">
        <f t="shared" si="48"/>
        <v>0</v>
      </c>
      <c r="CW24" s="121">
        <f t="shared" si="49"/>
        <v>104578</v>
      </c>
      <c r="CX24" s="121">
        <f t="shared" si="50"/>
        <v>74926</v>
      </c>
      <c r="CY24" s="121">
        <f t="shared" si="51"/>
        <v>29652</v>
      </c>
      <c r="CZ24" s="121">
        <f t="shared" si="52"/>
        <v>0</v>
      </c>
      <c r="DA24" s="121">
        <f t="shared" si="53"/>
        <v>0</v>
      </c>
      <c r="DB24" s="121">
        <f t="shared" si="54"/>
        <v>330621</v>
      </c>
      <c r="DC24" s="121">
        <f t="shared" si="55"/>
        <v>193323</v>
      </c>
      <c r="DD24" s="121">
        <f t="shared" si="56"/>
        <v>137298</v>
      </c>
      <c r="DE24" s="121">
        <f t="shared" si="57"/>
        <v>0</v>
      </c>
      <c r="DF24" s="121">
        <f t="shared" si="58"/>
        <v>0</v>
      </c>
      <c r="DG24" s="121">
        <f t="shared" si="59"/>
        <v>559840</v>
      </c>
      <c r="DH24" s="121">
        <f t="shared" si="60"/>
        <v>0</v>
      </c>
      <c r="DI24" s="121">
        <f t="shared" si="61"/>
        <v>6076</v>
      </c>
      <c r="DJ24" s="121">
        <f t="shared" si="62"/>
        <v>1054461</v>
      </c>
    </row>
    <row r="25" spans="1:114" s="136" customFormat="1" ht="13.5" customHeight="1" x14ac:dyDescent="0.15">
      <c r="A25" s="119" t="s">
        <v>16</v>
      </c>
      <c r="B25" s="120" t="s">
        <v>433</v>
      </c>
      <c r="C25" s="119" t="s">
        <v>434</v>
      </c>
      <c r="D25" s="121">
        <f t="shared" si="0"/>
        <v>624291</v>
      </c>
      <c r="E25" s="121">
        <f t="shared" si="1"/>
        <v>85148</v>
      </c>
      <c r="F25" s="121">
        <v>0</v>
      </c>
      <c r="G25" s="121">
        <v>0</v>
      </c>
      <c r="H25" s="121">
        <v>0</v>
      </c>
      <c r="I25" s="121">
        <v>47219</v>
      </c>
      <c r="J25" s="122" t="s">
        <v>445</v>
      </c>
      <c r="K25" s="121">
        <v>37929</v>
      </c>
      <c r="L25" s="121">
        <v>539143</v>
      </c>
      <c r="M25" s="121">
        <f t="shared" si="3"/>
        <v>77546</v>
      </c>
      <c r="N25" s="121">
        <f t="shared" si="4"/>
        <v>3092</v>
      </c>
      <c r="O25" s="121">
        <v>0</v>
      </c>
      <c r="P25" s="121">
        <v>0</v>
      </c>
      <c r="Q25" s="121">
        <v>0</v>
      </c>
      <c r="R25" s="121">
        <v>3092</v>
      </c>
      <c r="S25" s="122" t="s">
        <v>445</v>
      </c>
      <c r="T25" s="121">
        <v>0</v>
      </c>
      <c r="U25" s="121">
        <v>74454</v>
      </c>
      <c r="V25" s="121">
        <f t="shared" si="29"/>
        <v>701837</v>
      </c>
      <c r="W25" s="121">
        <f t="shared" si="30"/>
        <v>88240</v>
      </c>
      <c r="X25" s="121">
        <f t="shared" si="31"/>
        <v>0</v>
      </c>
      <c r="Y25" s="121">
        <f t="shared" si="32"/>
        <v>0</v>
      </c>
      <c r="Z25" s="121">
        <f t="shared" si="33"/>
        <v>0</v>
      </c>
      <c r="AA25" s="121">
        <f t="shared" si="34"/>
        <v>50311</v>
      </c>
      <c r="AB25" s="122" t="str">
        <f t="shared" si="7"/>
        <v>-</v>
      </c>
      <c r="AC25" s="121">
        <f t="shared" si="8"/>
        <v>37929</v>
      </c>
      <c r="AD25" s="121">
        <f t="shared" si="9"/>
        <v>613597</v>
      </c>
      <c r="AE25" s="121">
        <f t="shared" si="10"/>
        <v>133596</v>
      </c>
      <c r="AF25" s="121">
        <f t="shared" si="11"/>
        <v>133596</v>
      </c>
      <c r="AG25" s="121">
        <v>0</v>
      </c>
      <c r="AH25" s="121">
        <v>133596</v>
      </c>
      <c r="AI25" s="121">
        <v>0</v>
      </c>
      <c r="AJ25" s="121">
        <v>0</v>
      </c>
      <c r="AK25" s="121">
        <v>0</v>
      </c>
      <c r="AL25" s="121">
        <v>0</v>
      </c>
      <c r="AM25" s="121">
        <f t="shared" si="13"/>
        <v>490695</v>
      </c>
      <c r="AN25" s="121">
        <f t="shared" si="14"/>
        <v>75764</v>
      </c>
      <c r="AO25" s="121">
        <v>8953</v>
      </c>
      <c r="AP25" s="121">
        <v>0</v>
      </c>
      <c r="AQ25" s="121">
        <v>54539</v>
      </c>
      <c r="AR25" s="121">
        <v>12272</v>
      </c>
      <c r="AS25" s="121">
        <f t="shared" si="15"/>
        <v>69057</v>
      </c>
      <c r="AT25" s="121">
        <v>0</v>
      </c>
      <c r="AU25" s="121">
        <v>59927</v>
      </c>
      <c r="AV25" s="121">
        <v>9130</v>
      </c>
      <c r="AW25" s="121">
        <v>0</v>
      </c>
      <c r="AX25" s="121">
        <f t="shared" si="16"/>
        <v>345874</v>
      </c>
      <c r="AY25" s="121">
        <v>238225</v>
      </c>
      <c r="AZ25" s="121">
        <v>21046</v>
      </c>
      <c r="BA25" s="121">
        <v>69597</v>
      </c>
      <c r="BB25" s="121">
        <v>17006</v>
      </c>
      <c r="BC25" s="121">
        <v>0</v>
      </c>
      <c r="BD25" s="121">
        <v>0</v>
      </c>
      <c r="BE25" s="121">
        <v>0</v>
      </c>
      <c r="BF25" s="121">
        <f t="shared" si="18"/>
        <v>624291</v>
      </c>
      <c r="BG25" s="121">
        <f t="shared" si="19"/>
        <v>0</v>
      </c>
      <c r="BH25" s="121">
        <f t="shared" si="20"/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2698</v>
      </c>
      <c r="BO25" s="121">
        <f t="shared" si="22"/>
        <v>28397</v>
      </c>
      <c r="BP25" s="121">
        <f t="shared" si="23"/>
        <v>7787</v>
      </c>
      <c r="BQ25" s="121">
        <v>7787</v>
      </c>
      <c r="BR25" s="121">
        <v>0</v>
      </c>
      <c r="BS25" s="121">
        <v>0</v>
      </c>
      <c r="BT25" s="121">
        <v>0</v>
      </c>
      <c r="BU25" s="121">
        <f t="shared" si="24"/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 t="shared" si="25"/>
        <v>20520</v>
      </c>
      <c r="CA25" s="121">
        <v>20520</v>
      </c>
      <c r="CB25" s="121">
        <v>0</v>
      </c>
      <c r="CC25" s="121">
        <v>0</v>
      </c>
      <c r="CD25" s="121">
        <v>0</v>
      </c>
      <c r="CE25" s="121">
        <v>46451</v>
      </c>
      <c r="CF25" s="121">
        <v>90</v>
      </c>
      <c r="CG25" s="121">
        <v>0</v>
      </c>
      <c r="CH25" s="121">
        <f t="shared" si="27"/>
        <v>28397</v>
      </c>
      <c r="CI25" s="121">
        <f t="shared" si="35"/>
        <v>133596</v>
      </c>
      <c r="CJ25" s="121">
        <f t="shared" si="36"/>
        <v>133596</v>
      </c>
      <c r="CK25" s="121">
        <f t="shared" si="37"/>
        <v>0</v>
      </c>
      <c r="CL25" s="121">
        <f t="shared" si="38"/>
        <v>133596</v>
      </c>
      <c r="CM25" s="121">
        <f t="shared" si="39"/>
        <v>0</v>
      </c>
      <c r="CN25" s="121">
        <f t="shared" si="40"/>
        <v>0</v>
      </c>
      <c r="CO25" s="121">
        <f t="shared" si="41"/>
        <v>0</v>
      </c>
      <c r="CP25" s="121">
        <f t="shared" si="42"/>
        <v>2698</v>
      </c>
      <c r="CQ25" s="121">
        <f t="shared" si="43"/>
        <v>519092</v>
      </c>
      <c r="CR25" s="121">
        <f t="shared" si="44"/>
        <v>83551</v>
      </c>
      <c r="CS25" s="121">
        <f t="shared" si="45"/>
        <v>16740</v>
      </c>
      <c r="CT25" s="121">
        <f t="shared" si="46"/>
        <v>0</v>
      </c>
      <c r="CU25" s="121">
        <f t="shared" si="47"/>
        <v>54539</v>
      </c>
      <c r="CV25" s="121">
        <f t="shared" si="48"/>
        <v>12272</v>
      </c>
      <c r="CW25" s="121">
        <f t="shared" si="49"/>
        <v>69057</v>
      </c>
      <c r="CX25" s="121">
        <f t="shared" si="50"/>
        <v>0</v>
      </c>
      <c r="CY25" s="121">
        <f t="shared" si="51"/>
        <v>59927</v>
      </c>
      <c r="CZ25" s="121">
        <f t="shared" si="52"/>
        <v>9130</v>
      </c>
      <c r="DA25" s="121">
        <f t="shared" si="53"/>
        <v>0</v>
      </c>
      <c r="DB25" s="121">
        <f t="shared" si="54"/>
        <v>366394</v>
      </c>
      <c r="DC25" s="121">
        <f t="shared" si="55"/>
        <v>258745</v>
      </c>
      <c r="DD25" s="121">
        <f t="shared" si="56"/>
        <v>21046</v>
      </c>
      <c r="DE25" s="121">
        <f t="shared" si="57"/>
        <v>69597</v>
      </c>
      <c r="DF25" s="121">
        <f t="shared" si="58"/>
        <v>17006</v>
      </c>
      <c r="DG25" s="121">
        <f t="shared" si="59"/>
        <v>46451</v>
      </c>
      <c r="DH25" s="121">
        <f t="shared" si="60"/>
        <v>90</v>
      </c>
      <c r="DI25" s="121">
        <f t="shared" si="61"/>
        <v>0</v>
      </c>
      <c r="DJ25" s="121">
        <f t="shared" si="62"/>
        <v>652688</v>
      </c>
    </row>
    <row r="26" spans="1:114" s="136" customFormat="1" ht="13.5" customHeight="1" x14ac:dyDescent="0.15">
      <c r="A26" s="119" t="s">
        <v>16</v>
      </c>
      <c r="B26" s="120" t="s">
        <v>352</v>
      </c>
      <c r="C26" s="119" t="s">
        <v>353</v>
      </c>
      <c r="D26" s="121">
        <f t="shared" si="0"/>
        <v>1042377</v>
      </c>
      <c r="E26" s="121">
        <f t="shared" si="1"/>
        <v>45007</v>
      </c>
      <c r="F26" s="121">
        <v>0</v>
      </c>
      <c r="G26" s="121">
        <v>0</v>
      </c>
      <c r="H26" s="121">
        <v>0</v>
      </c>
      <c r="I26" s="121">
        <v>15124</v>
      </c>
      <c r="J26" s="122" t="s">
        <v>445</v>
      </c>
      <c r="K26" s="121">
        <v>29883</v>
      </c>
      <c r="L26" s="121">
        <v>997370</v>
      </c>
      <c r="M26" s="121">
        <f t="shared" si="3"/>
        <v>57584</v>
      </c>
      <c r="N26" s="121">
        <f t="shared" si="4"/>
        <v>2910</v>
      </c>
      <c r="O26" s="121">
        <v>0</v>
      </c>
      <c r="P26" s="121">
        <v>0</v>
      </c>
      <c r="Q26" s="121">
        <v>0</v>
      </c>
      <c r="R26" s="121">
        <v>2910</v>
      </c>
      <c r="S26" s="122" t="s">
        <v>445</v>
      </c>
      <c r="T26" s="121">
        <v>0</v>
      </c>
      <c r="U26" s="121">
        <v>54674</v>
      </c>
      <c r="V26" s="121">
        <f t="shared" si="29"/>
        <v>1099961</v>
      </c>
      <c r="W26" s="121">
        <f t="shared" si="30"/>
        <v>47917</v>
      </c>
      <c r="X26" s="121">
        <f t="shared" si="31"/>
        <v>0</v>
      </c>
      <c r="Y26" s="121">
        <f t="shared" si="32"/>
        <v>0</v>
      </c>
      <c r="Z26" s="121">
        <f t="shared" si="33"/>
        <v>0</v>
      </c>
      <c r="AA26" s="121">
        <f t="shared" si="34"/>
        <v>18034</v>
      </c>
      <c r="AB26" s="122" t="str">
        <f t="shared" si="7"/>
        <v>-</v>
      </c>
      <c r="AC26" s="121">
        <f t="shared" si="8"/>
        <v>29883</v>
      </c>
      <c r="AD26" s="121">
        <f t="shared" si="9"/>
        <v>1052044</v>
      </c>
      <c r="AE26" s="121">
        <f t="shared" si="10"/>
        <v>0</v>
      </c>
      <c r="AF26" s="121">
        <f t="shared" si="11"/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73455</v>
      </c>
      <c r="AM26" s="121">
        <f t="shared" si="13"/>
        <v>489574</v>
      </c>
      <c r="AN26" s="121">
        <f t="shared" si="14"/>
        <v>285345</v>
      </c>
      <c r="AO26" s="121">
        <v>59152</v>
      </c>
      <c r="AP26" s="121">
        <v>226193</v>
      </c>
      <c r="AQ26" s="121">
        <v>0</v>
      </c>
      <c r="AR26" s="121">
        <v>0</v>
      </c>
      <c r="AS26" s="121">
        <f t="shared" si="15"/>
        <v>15913</v>
      </c>
      <c r="AT26" s="121">
        <v>15913</v>
      </c>
      <c r="AU26" s="121">
        <v>0</v>
      </c>
      <c r="AV26" s="121">
        <v>0</v>
      </c>
      <c r="AW26" s="121">
        <v>0</v>
      </c>
      <c r="AX26" s="121">
        <f t="shared" si="16"/>
        <v>188316</v>
      </c>
      <c r="AY26" s="121">
        <v>186729</v>
      </c>
      <c r="AZ26" s="121">
        <v>0</v>
      </c>
      <c r="BA26" s="121">
        <v>1587</v>
      </c>
      <c r="BB26" s="121">
        <v>0</v>
      </c>
      <c r="BC26" s="121">
        <v>432946</v>
      </c>
      <c r="BD26" s="121">
        <v>0</v>
      </c>
      <c r="BE26" s="121">
        <v>46402</v>
      </c>
      <c r="BF26" s="121">
        <f t="shared" si="18"/>
        <v>535976</v>
      </c>
      <c r="BG26" s="121">
        <f t="shared" si="19"/>
        <v>0</v>
      </c>
      <c r="BH26" s="121">
        <f t="shared" si="20"/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 t="shared" si="22"/>
        <v>49690</v>
      </c>
      <c r="BP26" s="121">
        <f t="shared" si="23"/>
        <v>49453</v>
      </c>
      <c r="BQ26" s="121">
        <v>11830</v>
      </c>
      <c r="BR26" s="121">
        <v>37623</v>
      </c>
      <c r="BS26" s="121">
        <v>0</v>
      </c>
      <c r="BT26" s="121">
        <v>0</v>
      </c>
      <c r="BU26" s="121">
        <f t="shared" si="24"/>
        <v>237</v>
      </c>
      <c r="BV26" s="121">
        <v>237</v>
      </c>
      <c r="BW26" s="121">
        <v>0</v>
      </c>
      <c r="BX26" s="121">
        <v>0</v>
      </c>
      <c r="BY26" s="121">
        <v>0</v>
      </c>
      <c r="BZ26" s="121">
        <f t="shared" si="25"/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6700</v>
      </c>
      <c r="CF26" s="121">
        <v>0</v>
      </c>
      <c r="CG26" s="121">
        <v>1194</v>
      </c>
      <c r="CH26" s="121">
        <f t="shared" si="27"/>
        <v>50884</v>
      </c>
      <c r="CI26" s="121">
        <f t="shared" si="35"/>
        <v>0</v>
      </c>
      <c r="CJ26" s="121">
        <f t="shared" si="36"/>
        <v>0</v>
      </c>
      <c r="CK26" s="121">
        <f t="shared" si="37"/>
        <v>0</v>
      </c>
      <c r="CL26" s="121">
        <f t="shared" si="38"/>
        <v>0</v>
      </c>
      <c r="CM26" s="121">
        <f t="shared" si="39"/>
        <v>0</v>
      </c>
      <c r="CN26" s="121">
        <f t="shared" si="40"/>
        <v>0</v>
      </c>
      <c r="CO26" s="121">
        <f t="shared" si="41"/>
        <v>0</v>
      </c>
      <c r="CP26" s="121">
        <f t="shared" si="42"/>
        <v>73455</v>
      </c>
      <c r="CQ26" s="121">
        <f t="shared" si="43"/>
        <v>539264</v>
      </c>
      <c r="CR26" s="121">
        <f t="shared" si="44"/>
        <v>334798</v>
      </c>
      <c r="CS26" s="121">
        <f t="shared" si="45"/>
        <v>70982</v>
      </c>
      <c r="CT26" s="121">
        <f t="shared" si="46"/>
        <v>263816</v>
      </c>
      <c r="CU26" s="121">
        <f t="shared" si="47"/>
        <v>0</v>
      </c>
      <c r="CV26" s="121">
        <f t="shared" si="48"/>
        <v>0</v>
      </c>
      <c r="CW26" s="121">
        <f t="shared" si="49"/>
        <v>16150</v>
      </c>
      <c r="CX26" s="121">
        <f t="shared" si="50"/>
        <v>16150</v>
      </c>
      <c r="CY26" s="121">
        <f t="shared" si="51"/>
        <v>0</v>
      </c>
      <c r="CZ26" s="121">
        <f t="shared" si="52"/>
        <v>0</v>
      </c>
      <c r="DA26" s="121">
        <f t="shared" si="53"/>
        <v>0</v>
      </c>
      <c r="DB26" s="121">
        <f t="shared" si="54"/>
        <v>188316</v>
      </c>
      <c r="DC26" s="121">
        <f t="shared" si="55"/>
        <v>186729</v>
      </c>
      <c r="DD26" s="121">
        <f t="shared" si="56"/>
        <v>0</v>
      </c>
      <c r="DE26" s="121">
        <f t="shared" si="57"/>
        <v>1587</v>
      </c>
      <c r="DF26" s="121">
        <f t="shared" si="58"/>
        <v>0</v>
      </c>
      <c r="DG26" s="121">
        <f t="shared" si="59"/>
        <v>439646</v>
      </c>
      <c r="DH26" s="121">
        <f t="shared" si="60"/>
        <v>0</v>
      </c>
      <c r="DI26" s="121">
        <f t="shared" si="61"/>
        <v>47596</v>
      </c>
      <c r="DJ26" s="121">
        <f t="shared" si="62"/>
        <v>586860</v>
      </c>
    </row>
    <row r="27" spans="1:114" s="136" customFormat="1" ht="13.5" customHeight="1" x14ac:dyDescent="0.15">
      <c r="A27" s="119" t="s">
        <v>16</v>
      </c>
      <c r="B27" s="120" t="s">
        <v>338</v>
      </c>
      <c r="C27" s="119" t="s">
        <v>339</v>
      </c>
      <c r="D27" s="121">
        <f t="shared" si="0"/>
        <v>719304</v>
      </c>
      <c r="E27" s="121">
        <f t="shared" si="1"/>
        <v>70623</v>
      </c>
      <c r="F27" s="121">
        <v>0</v>
      </c>
      <c r="G27" s="121">
        <v>0</v>
      </c>
      <c r="H27" s="121">
        <v>0</v>
      </c>
      <c r="I27" s="121">
        <v>65293</v>
      </c>
      <c r="J27" s="122" t="s">
        <v>445</v>
      </c>
      <c r="K27" s="121">
        <v>5330</v>
      </c>
      <c r="L27" s="121">
        <v>648681</v>
      </c>
      <c r="M27" s="121">
        <f t="shared" si="3"/>
        <v>54844</v>
      </c>
      <c r="N27" s="121">
        <f t="shared" si="4"/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445</v>
      </c>
      <c r="T27" s="121">
        <v>0</v>
      </c>
      <c r="U27" s="121">
        <v>54844</v>
      </c>
      <c r="V27" s="121">
        <f t="shared" si="29"/>
        <v>774148</v>
      </c>
      <c r="W27" s="121">
        <f t="shared" si="30"/>
        <v>70623</v>
      </c>
      <c r="X27" s="121">
        <f t="shared" si="31"/>
        <v>0</v>
      </c>
      <c r="Y27" s="121">
        <f t="shared" si="32"/>
        <v>0</v>
      </c>
      <c r="Z27" s="121">
        <f t="shared" si="33"/>
        <v>0</v>
      </c>
      <c r="AA27" s="121">
        <f t="shared" si="34"/>
        <v>65293</v>
      </c>
      <c r="AB27" s="122" t="str">
        <f t="shared" si="7"/>
        <v>-</v>
      </c>
      <c r="AC27" s="121">
        <f t="shared" si="8"/>
        <v>5330</v>
      </c>
      <c r="AD27" s="121">
        <f t="shared" si="9"/>
        <v>703525</v>
      </c>
      <c r="AE27" s="121">
        <f t="shared" si="10"/>
        <v>0</v>
      </c>
      <c r="AF27" s="121">
        <f t="shared" si="11"/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 t="shared" si="13"/>
        <v>719304</v>
      </c>
      <c r="AN27" s="121">
        <f t="shared" si="14"/>
        <v>306864</v>
      </c>
      <c r="AO27" s="121">
        <v>32924</v>
      </c>
      <c r="AP27" s="121">
        <v>226681</v>
      </c>
      <c r="AQ27" s="121">
        <v>47259</v>
      </c>
      <c r="AR27" s="121">
        <v>0</v>
      </c>
      <c r="AS27" s="121">
        <f t="shared" si="15"/>
        <v>38780</v>
      </c>
      <c r="AT27" s="121">
        <v>15018</v>
      </c>
      <c r="AU27" s="121">
        <v>23762</v>
      </c>
      <c r="AV27" s="121">
        <v>0</v>
      </c>
      <c r="AW27" s="121">
        <v>10859</v>
      </c>
      <c r="AX27" s="121">
        <f t="shared" si="16"/>
        <v>362801</v>
      </c>
      <c r="AY27" s="121">
        <v>32789</v>
      </c>
      <c r="AZ27" s="121">
        <v>48153</v>
      </c>
      <c r="BA27" s="121">
        <v>281859</v>
      </c>
      <c r="BB27" s="121">
        <v>0</v>
      </c>
      <c r="BC27" s="121">
        <v>0</v>
      </c>
      <c r="BD27" s="121">
        <v>0</v>
      </c>
      <c r="BE27" s="121">
        <v>0</v>
      </c>
      <c r="BF27" s="121">
        <f t="shared" si="18"/>
        <v>719304</v>
      </c>
      <c r="BG27" s="121">
        <f t="shared" si="19"/>
        <v>0</v>
      </c>
      <c r="BH27" s="121">
        <f t="shared" si="20"/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 t="shared" si="22"/>
        <v>53855</v>
      </c>
      <c r="BP27" s="121">
        <f t="shared" si="23"/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 t="shared" si="24"/>
        <v>42722</v>
      </c>
      <c r="BV27" s="121">
        <v>0</v>
      </c>
      <c r="BW27" s="121">
        <v>0</v>
      </c>
      <c r="BX27" s="121">
        <v>42722</v>
      </c>
      <c r="BY27" s="121">
        <v>0</v>
      </c>
      <c r="BZ27" s="121">
        <f t="shared" si="25"/>
        <v>11133</v>
      </c>
      <c r="CA27" s="121">
        <v>0</v>
      </c>
      <c r="CB27" s="121">
        <v>0</v>
      </c>
      <c r="CC27" s="121">
        <v>11133</v>
      </c>
      <c r="CD27" s="121">
        <v>0</v>
      </c>
      <c r="CE27" s="121">
        <v>0</v>
      </c>
      <c r="CF27" s="121">
        <v>0</v>
      </c>
      <c r="CG27" s="121">
        <v>989</v>
      </c>
      <c r="CH27" s="121">
        <f t="shared" si="27"/>
        <v>54844</v>
      </c>
      <c r="CI27" s="121">
        <f t="shared" si="35"/>
        <v>0</v>
      </c>
      <c r="CJ27" s="121">
        <f t="shared" si="36"/>
        <v>0</v>
      </c>
      <c r="CK27" s="121">
        <f t="shared" si="37"/>
        <v>0</v>
      </c>
      <c r="CL27" s="121">
        <f t="shared" si="38"/>
        <v>0</v>
      </c>
      <c r="CM27" s="121">
        <f t="shared" si="39"/>
        <v>0</v>
      </c>
      <c r="CN27" s="121">
        <f t="shared" si="40"/>
        <v>0</v>
      </c>
      <c r="CO27" s="121">
        <f t="shared" si="41"/>
        <v>0</v>
      </c>
      <c r="CP27" s="121">
        <f t="shared" si="42"/>
        <v>0</v>
      </c>
      <c r="CQ27" s="121">
        <f t="shared" si="43"/>
        <v>773159</v>
      </c>
      <c r="CR27" s="121">
        <f t="shared" si="44"/>
        <v>306864</v>
      </c>
      <c r="CS27" s="121">
        <f t="shared" si="45"/>
        <v>32924</v>
      </c>
      <c r="CT27" s="121">
        <f t="shared" si="46"/>
        <v>226681</v>
      </c>
      <c r="CU27" s="121">
        <f t="shared" si="47"/>
        <v>47259</v>
      </c>
      <c r="CV27" s="121">
        <f t="shared" si="48"/>
        <v>0</v>
      </c>
      <c r="CW27" s="121">
        <f t="shared" si="49"/>
        <v>81502</v>
      </c>
      <c r="CX27" s="121">
        <f t="shared" si="50"/>
        <v>15018</v>
      </c>
      <c r="CY27" s="121">
        <f t="shared" si="51"/>
        <v>23762</v>
      </c>
      <c r="CZ27" s="121">
        <f t="shared" si="52"/>
        <v>42722</v>
      </c>
      <c r="DA27" s="121">
        <f t="shared" si="53"/>
        <v>10859</v>
      </c>
      <c r="DB27" s="121">
        <f t="shared" si="54"/>
        <v>373934</v>
      </c>
      <c r="DC27" s="121">
        <f t="shared" si="55"/>
        <v>32789</v>
      </c>
      <c r="DD27" s="121">
        <f t="shared" si="56"/>
        <v>48153</v>
      </c>
      <c r="DE27" s="121">
        <f t="shared" si="57"/>
        <v>292992</v>
      </c>
      <c r="DF27" s="121">
        <f t="shared" si="58"/>
        <v>0</v>
      </c>
      <c r="DG27" s="121">
        <f t="shared" si="59"/>
        <v>0</v>
      </c>
      <c r="DH27" s="121">
        <f t="shared" si="60"/>
        <v>0</v>
      </c>
      <c r="DI27" s="121">
        <f t="shared" si="61"/>
        <v>989</v>
      </c>
      <c r="DJ27" s="121">
        <f t="shared" si="62"/>
        <v>774148</v>
      </c>
    </row>
    <row r="28" spans="1:114" s="136" customFormat="1" ht="13.5" customHeight="1" x14ac:dyDescent="0.15">
      <c r="A28" s="119" t="s">
        <v>16</v>
      </c>
      <c r="B28" s="120" t="s">
        <v>403</v>
      </c>
      <c r="C28" s="119" t="s">
        <v>404</v>
      </c>
      <c r="D28" s="121">
        <f t="shared" si="0"/>
        <v>767590</v>
      </c>
      <c r="E28" s="121">
        <f t="shared" si="1"/>
        <v>324437</v>
      </c>
      <c r="F28" s="121">
        <v>0</v>
      </c>
      <c r="G28" s="121">
        <v>9616</v>
      </c>
      <c r="H28" s="121">
        <v>163100</v>
      </c>
      <c r="I28" s="121">
        <v>2495</v>
      </c>
      <c r="J28" s="122" t="s">
        <v>445</v>
      </c>
      <c r="K28" s="121">
        <v>149226</v>
      </c>
      <c r="L28" s="121">
        <v>443153</v>
      </c>
      <c r="M28" s="121">
        <f t="shared" si="3"/>
        <v>56264</v>
      </c>
      <c r="N28" s="121">
        <f t="shared" si="4"/>
        <v>1960</v>
      </c>
      <c r="O28" s="121">
        <v>0</v>
      </c>
      <c r="P28" s="121">
        <v>0</v>
      </c>
      <c r="Q28" s="121">
        <v>0</v>
      </c>
      <c r="R28" s="121">
        <v>1960</v>
      </c>
      <c r="S28" s="122" t="s">
        <v>445</v>
      </c>
      <c r="T28" s="121">
        <v>0</v>
      </c>
      <c r="U28" s="121">
        <v>54304</v>
      </c>
      <c r="V28" s="121">
        <f t="shared" si="29"/>
        <v>823854</v>
      </c>
      <c r="W28" s="121">
        <f t="shared" si="30"/>
        <v>326397</v>
      </c>
      <c r="X28" s="121">
        <f t="shared" si="31"/>
        <v>0</v>
      </c>
      <c r="Y28" s="121">
        <f t="shared" si="32"/>
        <v>9616</v>
      </c>
      <c r="Z28" s="121">
        <f t="shared" si="33"/>
        <v>163100</v>
      </c>
      <c r="AA28" s="121">
        <f t="shared" si="34"/>
        <v>4455</v>
      </c>
      <c r="AB28" s="122" t="str">
        <f t="shared" si="7"/>
        <v>-</v>
      </c>
      <c r="AC28" s="121">
        <f t="shared" si="8"/>
        <v>149226</v>
      </c>
      <c r="AD28" s="121">
        <f t="shared" si="9"/>
        <v>497457</v>
      </c>
      <c r="AE28" s="121">
        <f t="shared" si="10"/>
        <v>174768</v>
      </c>
      <c r="AF28" s="121">
        <f t="shared" si="11"/>
        <v>174768</v>
      </c>
      <c r="AG28" s="121">
        <v>0</v>
      </c>
      <c r="AH28" s="121">
        <v>174768</v>
      </c>
      <c r="AI28" s="121">
        <v>0</v>
      </c>
      <c r="AJ28" s="121">
        <v>0</v>
      </c>
      <c r="AK28" s="121">
        <v>0</v>
      </c>
      <c r="AL28" s="121">
        <v>0</v>
      </c>
      <c r="AM28" s="121">
        <f t="shared" si="13"/>
        <v>591583</v>
      </c>
      <c r="AN28" s="121">
        <f t="shared" si="14"/>
        <v>33334</v>
      </c>
      <c r="AO28" s="121">
        <v>33334</v>
      </c>
      <c r="AP28" s="121">
        <v>0</v>
      </c>
      <c r="AQ28" s="121">
        <v>0</v>
      </c>
      <c r="AR28" s="121">
        <v>0</v>
      </c>
      <c r="AS28" s="121">
        <f t="shared" si="15"/>
        <v>108722</v>
      </c>
      <c r="AT28" s="121">
        <v>0</v>
      </c>
      <c r="AU28" s="121">
        <v>108481</v>
      </c>
      <c r="AV28" s="121">
        <v>241</v>
      </c>
      <c r="AW28" s="121">
        <v>0</v>
      </c>
      <c r="AX28" s="121">
        <f t="shared" si="16"/>
        <v>449203</v>
      </c>
      <c r="AY28" s="121">
        <v>179368</v>
      </c>
      <c r="AZ28" s="121">
        <v>196354</v>
      </c>
      <c r="BA28" s="121">
        <v>72887</v>
      </c>
      <c r="BB28" s="121">
        <v>594</v>
      </c>
      <c r="BC28" s="121">
        <v>0</v>
      </c>
      <c r="BD28" s="121">
        <v>324</v>
      </c>
      <c r="BE28" s="121">
        <v>1239</v>
      </c>
      <c r="BF28" s="121">
        <f t="shared" si="18"/>
        <v>767590</v>
      </c>
      <c r="BG28" s="121">
        <f t="shared" si="19"/>
        <v>0</v>
      </c>
      <c r="BH28" s="121">
        <f t="shared" si="20"/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 t="shared" si="22"/>
        <v>56256</v>
      </c>
      <c r="BP28" s="121">
        <f t="shared" si="23"/>
        <v>13146</v>
      </c>
      <c r="BQ28" s="121">
        <v>4382</v>
      </c>
      <c r="BR28" s="121">
        <v>0</v>
      </c>
      <c r="BS28" s="121">
        <v>8764</v>
      </c>
      <c r="BT28" s="121">
        <v>0</v>
      </c>
      <c r="BU28" s="121">
        <f t="shared" si="24"/>
        <v>13346</v>
      </c>
      <c r="BV28" s="121">
        <v>209</v>
      </c>
      <c r="BW28" s="121">
        <v>13137</v>
      </c>
      <c r="BX28" s="121">
        <v>0</v>
      </c>
      <c r="BY28" s="121">
        <v>0</v>
      </c>
      <c r="BZ28" s="121">
        <f t="shared" si="25"/>
        <v>29764</v>
      </c>
      <c r="CA28" s="121">
        <v>25726</v>
      </c>
      <c r="CB28" s="121">
        <v>2273</v>
      </c>
      <c r="CC28" s="121">
        <v>1631</v>
      </c>
      <c r="CD28" s="121">
        <v>134</v>
      </c>
      <c r="CE28" s="121">
        <v>0</v>
      </c>
      <c r="CF28" s="121">
        <v>0</v>
      </c>
      <c r="CG28" s="121">
        <v>8</v>
      </c>
      <c r="CH28" s="121">
        <f t="shared" si="27"/>
        <v>56264</v>
      </c>
      <c r="CI28" s="121">
        <f t="shared" si="35"/>
        <v>174768</v>
      </c>
      <c r="CJ28" s="121">
        <f t="shared" si="36"/>
        <v>174768</v>
      </c>
      <c r="CK28" s="121">
        <f t="shared" si="37"/>
        <v>0</v>
      </c>
      <c r="CL28" s="121">
        <f t="shared" si="38"/>
        <v>174768</v>
      </c>
      <c r="CM28" s="121">
        <f t="shared" si="39"/>
        <v>0</v>
      </c>
      <c r="CN28" s="121">
        <f t="shared" si="40"/>
        <v>0</v>
      </c>
      <c r="CO28" s="121">
        <f t="shared" si="41"/>
        <v>0</v>
      </c>
      <c r="CP28" s="121">
        <f t="shared" si="42"/>
        <v>0</v>
      </c>
      <c r="CQ28" s="121">
        <f t="shared" si="43"/>
        <v>647839</v>
      </c>
      <c r="CR28" s="121">
        <f t="shared" si="44"/>
        <v>46480</v>
      </c>
      <c r="CS28" s="121">
        <f t="shared" si="45"/>
        <v>37716</v>
      </c>
      <c r="CT28" s="121">
        <f t="shared" si="46"/>
        <v>0</v>
      </c>
      <c r="CU28" s="121">
        <f t="shared" si="47"/>
        <v>8764</v>
      </c>
      <c r="CV28" s="121">
        <f t="shared" si="48"/>
        <v>0</v>
      </c>
      <c r="CW28" s="121">
        <f t="shared" si="49"/>
        <v>122068</v>
      </c>
      <c r="CX28" s="121">
        <f t="shared" si="50"/>
        <v>209</v>
      </c>
      <c r="CY28" s="121">
        <f t="shared" si="51"/>
        <v>121618</v>
      </c>
      <c r="CZ28" s="121">
        <f t="shared" si="52"/>
        <v>241</v>
      </c>
      <c r="DA28" s="121">
        <f t="shared" si="53"/>
        <v>0</v>
      </c>
      <c r="DB28" s="121">
        <f t="shared" si="54"/>
        <v>478967</v>
      </c>
      <c r="DC28" s="121">
        <f t="shared" si="55"/>
        <v>205094</v>
      </c>
      <c r="DD28" s="121">
        <f t="shared" si="56"/>
        <v>198627</v>
      </c>
      <c r="DE28" s="121">
        <f t="shared" si="57"/>
        <v>74518</v>
      </c>
      <c r="DF28" s="121">
        <f t="shared" si="58"/>
        <v>728</v>
      </c>
      <c r="DG28" s="121">
        <f t="shared" si="59"/>
        <v>0</v>
      </c>
      <c r="DH28" s="121">
        <f t="shared" si="60"/>
        <v>324</v>
      </c>
      <c r="DI28" s="121">
        <f t="shared" si="61"/>
        <v>1247</v>
      </c>
      <c r="DJ28" s="121">
        <f t="shared" si="62"/>
        <v>823854</v>
      </c>
    </row>
    <row r="29" spans="1:114" s="136" customFormat="1" ht="13.5" customHeight="1" x14ac:dyDescent="0.15">
      <c r="A29" s="119" t="s">
        <v>16</v>
      </c>
      <c r="B29" s="120" t="s">
        <v>355</v>
      </c>
      <c r="C29" s="119" t="s">
        <v>356</v>
      </c>
      <c r="D29" s="121">
        <f t="shared" si="0"/>
        <v>758314</v>
      </c>
      <c r="E29" s="121">
        <f t="shared" si="1"/>
        <v>444283</v>
      </c>
      <c r="F29" s="121">
        <v>274102</v>
      </c>
      <c r="G29" s="121">
        <v>6950</v>
      </c>
      <c r="H29" s="121">
        <v>110100</v>
      </c>
      <c r="I29" s="121">
        <v>6320</v>
      </c>
      <c r="J29" s="122" t="s">
        <v>445</v>
      </c>
      <c r="K29" s="121">
        <v>46811</v>
      </c>
      <c r="L29" s="121">
        <v>314031</v>
      </c>
      <c r="M29" s="121">
        <f t="shared" si="3"/>
        <v>164106</v>
      </c>
      <c r="N29" s="121">
        <f t="shared" si="4"/>
        <v>61898</v>
      </c>
      <c r="O29" s="121">
        <v>0</v>
      </c>
      <c r="P29" s="121">
        <v>10573</v>
      </c>
      <c r="Q29" s="121">
        <v>0</v>
      </c>
      <c r="R29" s="121">
        <v>2456</v>
      </c>
      <c r="S29" s="122" t="s">
        <v>445</v>
      </c>
      <c r="T29" s="121">
        <v>48869</v>
      </c>
      <c r="U29" s="121">
        <v>102208</v>
      </c>
      <c r="V29" s="121">
        <f t="shared" si="29"/>
        <v>922420</v>
      </c>
      <c r="W29" s="121">
        <f t="shared" si="30"/>
        <v>506181</v>
      </c>
      <c r="X29" s="121">
        <f t="shared" si="31"/>
        <v>274102</v>
      </c>
      <c r="Y29" s="121">
        <f t="shared" si="32"/>
        <v>17523</v>
      </c>
      <c r="Z29" s="121">
        <f t="shared" si="33"/>
        <v>110100</v>
      </c>
      <c r="AA29" s="121">
        <f t="shared" si="34"/>
        <v>8776</v>
      </c>
      <c r="AB29" s="122" t="str">
        <f t="shared" si="7"/>
        <v>-</v>
      </c>
      <c r="AC29" s="121">
        <f t="shared" si="8"/>
        <v>95680</v>
      </c>
      <c r="AD29" s="121">
        <f t="shared" si="9"/>
        <v>416239</v>
      </c>
      <c r="AE29" s="121">
        <f t="shared" si="10"/>
        <v>440925</v>
      </c>
      <c r="AF29" s="121">
        <f t="shared" si="11"/>
        <v>440925</v>
      </c>
      <c r="AG29" s="121">
        <v>229043</v>
      </c>
      <c r="AH29" s="121">
        <v>211882</v>
      </c>
      <c r="AI29" s="121">
        <v>0</v>
      </c>
      <c r="AJ29" s="121">
        <v>0</v>
      </c>
      <c r="AK29" s="121">
        <v>0</v>
      </c>
      <c r="AL29" s="121">
        <v>0</v>
      </c>
      <c r="AM29" s="121">
        <f t="shared" si="13"/>
        <v>317389</v>
      </c>
      <c r="AN29" s="121">
        <f t="shared" si="14"/>
        <v>31217</v>
      </c>
      <c r="AO29" s="121">
        <v>26626</v>
      </c>
      <c r="AP29" s="121">
        <v>4591</v>
      </c>
      <c r="AQ29" s="121">
        <v>0</v>
      </c>
      <c r="AR29" s="121">
        <v>0</v>
      </c>
      <c r="AS29" s="121">
        <f t="shared" si="15"/>
        <v>17547</v>
      </c>
      <c r="AT29" s="121">
        <v>3726</v>
      </c>
      <c r="AU29" s="121">
        <v>13287</v>
      </c>
      <c r="AV29" s="121">
        <v>534</v>
      </c>
      <c r="AW29" s="121">
        <v>0</v>
      </c>
      <c r="AX29" s="121">
        <f t="shared" si="16"/>
        <v>268625</v>
      </c>
      <c r="AY29" s="121">
        <v>222718</v>
      </c>
      <c r="AZ29" s="121">
        <v>29456</v>
      </c>
      <c r="BA29" s="121">
        <v>16451</v>
      </c>
      <c r="BB29" s="121">
        <v>0</v>
      </c>
      <c r="BC29" s="121">
        <v>0</v>
      </c>
      <c r="BD29" s="121">
        <v>0</v>
      </c>
      <c r="BE29" s="121">
        <v>0</v>
      </c>
      <c r="BF29" s="121">
        <f t="shared" si="18"/>
        <v>758314</v>
      </c>
      <c r="BG29" s="121">
        <f t="shared" si="19"/>
        <v>0</v>
      </c>
      <c r="BH29" s="121">
        <f t="shared" si="20"/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 t="shared" si="22"/>
        <v>164106</v>
      </c>
      <c r="BP29" s="121">
        <f t="shared" si="23"/>
        <v>14691</v>
      </c>
      <c r="BQ29" s="121">
        <v>10100</v>
      </c>
      <c r="BR29" s="121">
        <v>0</v>
      </c>
      <c r="BS29" s="121">
        <v>4591</v>
      </c>
      <c r="BT29" s="121">
        <v>0</v>
      </c>
      <c r="BU29" s="121">
        <f t="shared" si="24"/>
        <v>81304</v>
      </c>
      <c r="BV29" s="121">
        <v>4610</v>
      </c>
      <c r="BW29" s="121">
        <v>76694</v>
      </c>
      <c r="BX29" s="121">
        <v>0</v>
      </c>
      <c r="BY29" s="121">
        <v>0</v>
      </c>
      <c r="BZ29" s="121">
        <f t="shared" si="25"/>
        <v>68111</v>
      </c>
      <c r="CA29" s="121">
        <v>41854</v>
      </c>
      <c r="CB29" s="121">
        <v>26257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f t="shared" si="27"/>
        <v>164106</v>
      </c>
      <c r="CI29" s="121">
        <f t="shared" si="35"/>
        <v>440925</v>
      </c>
      <c r="CJ29" s="121">
        <f t="shared" si="36"/>
        <v>440925</v>
      </c>
      <c r="CK29" s="121">
        <f t="shared" si="37"/>
        <v>229043</v>
      </c>
      <c r="CL29" s="121">
        <f t="shared" si="38"/>
        <v>211882</v>
      </c>
      <c r="CM29" s="121">
        <f t="shared" si="39"/>
        <v>0</v>
      </c>
      <c r="CN29" s="121">
        <f t="shared" si="40"/>
        <v>0</v>
      </c>
      <c r="CO29" s="121">
        <f t="shared" si="41"/>
        <v>0</v>
      </c>
      <c r="CP29" s="121">
        <f t="shared" si="42"/>
        <v>0</v>
      </c>
      <c r="CQ29" s="121">
        <f t="shared" si="43"/>
        <v>481495</v>
      </c>
      <c r="CR29" s="121">
        <f t="shared" si="44"/>
        <v>45908</v>
      </c>
      <c r="CS29" s="121">
        <f t="shared" si="45"/>
        <v>36726</v>
      </c>
      <c r="CT29" s="121">
        <f t="shared" si="46"/>
        <v>4591</v>
      </c>
      <c r="CU29" s="121">
        <f t="shared" si="47"/>
        <v>4591</v>
      </c>
      <c r="CV29" s="121">
        <f t="shared" si="48"/>
        <v>0</v>
      </c>
      <c r="CW29" s="121">
        <f t="shared" si="49"/>
        <v>98851</v>
      </c>
      <c r="CX29" s="121">
        <f t="shared" si="50"/>
        <v>8336</v>
      </c>
      <c r="CY29" s="121">
        <f t="shared" si="51"/>
        <v>89981</v>
      </c>
      <c r="CZ29" s="121">
        <f t="shared" si="52"/>
        <v>534</v>
      </c>
      <c r="DA29" s="121">
        <f t="shared" si="53"/>
        <v>0</v>
      </c>
      <c r="DB29" s="121">
        <f t="shared" si="54"/>
        <v>336736</v>
      </c>
      <c r="DC29" s="121">
        <f t="shared" si="55"/>
        <v>264572</v>
      </c>
      <c r="DD29" s="121">
        <f t="shared" si="56"/>
        <v>55713</v>
      </c>
      <c r="DE29" s="121">
        <f t="shared" si="57"/>
        <v>16451</v>
      </c>
      <c r="DF29" s="121">
        <f t="shared" si="58"/>
        <v>0</v>
      </c>
      <c r="DG29" s="121">
        <f t="shared" si="59"/>
        <v>0</v>
      </c>
      <c r="DH29" s="121">
        <f t="shared" si="60"/>
        <v>0</v>
      </c>
      <c r="DI29" s="121">
        <f t="shared" si="61"/>
        <v>0</v>
      </c>
      <c r="DJ29" s="121">
        <f t="shared" si="62"/>
        <v>922420</v>
      </c>
    </row>
    <row r="30" spans="1:114" s="136" customFormat="1" ht="13.5" customHeight="1" x14ac:dyDescent="0.15">
      <c r="A30" s="119" t="s">
        <v>16</v>
      </c>
      <c r="B30" s="120" t="s">
        <v>409</v>
      </c>
      <c r="C30" s="119" t="s">
        <v>410</v>
      </c>
      <c r="D30" s="121">
        <f t="shared" si="0"/>
        <v>491041</v>
      </c>
      <c r="E30" s="121">
        <f t="shared" si="1"/>
        <v>84415</v>
      </c>
      <c r="F30" s="121">
        <v>0</v>
      </c>
      <c r="G30" s="121">
        <v>0</v>
      </c>
      <c r="H30" s="121">
        <v>23300</v>
      </c>
      <c r="I30" s="121">
        <v>39991</v>
      </c>
      <c r="J30" s="122" t="s">
        <v>445</v>
      </c>
      <c r="K30" s="121">
        <v>21124</v>
      </c>
      <c r="L30" s="121">
        <v>406626</v>
      </c>
      <c r="M30" s="121">
        <f t="shared" si="3"/>
        <v>48525</v>
      </c>
      <c r="N30" s="121">
        <f t="shared" si="4"/>
        <v>865</v>
      </c>
      <c r="O30" s="121">
        <v>0</v>
      </c>
      <c r="P30" s="121">
        <v>0</v>
      </c>
      <c r="Q30" s="121">
        <v>0</v>
      </c>
      <c r="R30" s="121">
        <v>865</v>
      </c>
      <c r="S30" s="122" t="s">
        <v>445</v>
      </c>
      <c r="T30" s="121">
        <v>0</v>
      </c>
      <c r="U30" s="121">
        <v>47660</v>
      </c>
      <c r="V30" s="121">
        <f t="shared" si="29"/>
        <v>539566</v>
      </c>
      <c r="W30" s="121">
        <f t="shared" si="30"/>
        <v>85280</v>
      </c>
      <c r="X30" s="121">
        <f t="shared" si="31"/>
        <v>0</v>
      </c>
      <c r="Y30" s="121">
        <f t="shared" si="32"/>
        <v>0</v>
      </c>
      <c r="Z30" s="121">
        <f t="shared" si="33"/>
        <v>23300</v>
      </c>
      <c r="AA30" s="121">
        <f t="shared" si="34"/>
        <v>40856</v>
      </c>
      <c r="AB30" s="122" t="str">
        <f t="shared" si="7"/>
        <v>-</v>
      </c>
      <c r="AC30" s="121">
        <f t="shared" si="8"/>
        <v>21124</v>
      </c>
      <c r="AD30" s="121">
        <f t="shared" si="9"/>
        <v>454286</v>
      </c>
      <c r="AE30" s="121">
        <f t="shared" si="10"/>
        <v>36289</v>
      </c>
      <c r="AF30" s="121">
        <f t="shared" si="11"/>
        <v>36289</v>
      </c>
      <c r="AG30" s="121">
        <v>3510</v>
      </c>
      <c r="AH30" s="121">
        <v>0</v>
      </c>
      <c r="AI30" s="121">
        <v>1058</v>
      </c>
      <c r="AJ30" s="121">
        <v>31721</v>
      </c>
      <c r="AK30" s="121">
        <v>0</v>
      </c>
      <c r="AL30" s="121">
        <v>0</v>
      </c>
      <c r="AM30" s="121">
        <f t="shared" si="13"/>
        <v>454752</v>
      </c>
      <c r="AN30" s="121">
        <f t="shared" si="14"/>
        <v>25742</v>
      </c>
      <c r="AO30" s="121">
        <v>25742</v>
      </c>
      <c r="AP30" s="121">
        <v>0</v>
      </c>
      <c r="AQ30" s="121">
        <v>0</v>
      </c>
      <c r="AR30" s="121">
        <v>0</v>
      </c>
      <c r="AS30" s="121">
        <f t="shared" si="15"/>
        <v>3862</v>
      </c>
      <c r="AT30" s="121">
        <v>647</v>
      </c>
      <c r="AU30" s="121">
        <v>2925</v>
      </c>
      <c r="AV30" s="121">
        <v>290</v>
      </c>
      <c r="AW30" s="121">
        <v>0</v>
      </c>
      <c r="AX30" s="121">
        <f t="shared" si="16"/>
        <v>425148</v>
      </c>
      <c r="AY30" s="121">
        <v>219963</v>
      </c>
      <c r="AZ30" s="121">
        <v>125629</v>
      </c>
      <c r="BA30" s="121">
        <v>2573</v>
      </c>
      <c r="BB30" s="121">
        <v>76983</v>
      </c>
      <c r="BC30" s="121">
        <v>0</v>
      </c>
      <c r="BD30" s="121">
        <v>0</v>
      </c>
      <c r="BE30" s="121">
        <v>0</v>
      </c>
      <c r="BF30" s="121">
        <f t="shared" si="18"/>
        <v>491041</v>
      </c>
      <c r="BG30" s="121">
        <f t="shared" si="19"/>
        <v>10807</v>
      </c>
      <c r="BH30" s="121">
        <f t="shared" si="20"/>
        <v>8392</v>
      </c>
      <c r="BI30" s="121">
        <v>0</v>
      </c>
      <c r="BJ30" s="121">
        <v>8392</v>
      </c>
      <c r="BK30" s="121">
        <v>0</v>
      </c>
      <c r="BL30" s="121">
        <v>0</v>
      </c>
      <c r="BM30" s="121">
        <v>2415</v>
      </c>
      <c r="BN30" s="121">
        <v>0</v>
      </c>
      <c r="BO30" s="121">
        <f t="shared" si="22"/>
        <v>37718</v>
      </c>
      <c r="BP30" s="121">
        <f t="shared" si="23"/>
        <v>5030</v>
      </c>
      <c r="BQ30" s="121">
        <v>5030</v>
      </c>
      <c r="BR30" s="121">
        <v>0</v>
      </c>
      <c r="BS30" s="121">
        <v>0</v>
      </c>
      <c r="BT30" s="121">
        <v>0</v>
      </c>
      <c r="BU30" s="121">
        <f t="shared" si="24"/>
        <v>10309</v>
      </c>
      <c r="BV30" s="121">
        <v>0</v>
      </c>
      <c r="BW30" s="121">
        <v>10309</v>
      </c>
      <c r="BX30" s="121">
        <v>0</v>
      </c>
      <c r="BY30" s="121">
        <v>0</v>
      </c>
      <c r="BZ30" s="121">
        <f t="shared" si="25"/>
        <v>22379</v>
      </c>
      <c r="CA30" s="121">
        <v>12928</v>
      </c>
      <c r="CB30" s="121">
        <v>7752</v>
      </c>
      <c r="CC30" s="121">
        <v>1699</v>
      </c>
      <c r="CD30" s="121">
        <v>0</v>
      </c>
      <c r="CE30" s="121">
        <v>0</v>
      </c>
      <c r="CF30" s="121">
        <v>0</v>
      </c>
      <c r="CG30" s="121">
        <v>0</v>
      </c>
      <c r="CH30" s="121">
        <f t="shared" si="27"/>
        <v>48525</v>
      </c>
      <c r="CI30" s="121">
        <f t="shared" si="35"/>
        <v>47096</v>
      </c>
      <c r="CJ30" s="121">
        <f t="shared" si="36"/>
        <v>44681</v>
      </c>
      <c r="CK30" s="121">
        <f t="shared" si="37"/>
        <v>3510</v>
      </c>
      <c r="CL30" s="121">
        <f t="shared" si="38"/>
        <v>8392</v>
      </c>
      <c r="CM30" s="121">
        <f t="shared" si="39"/>
        <v>1058</v>
      </c>
      <c r="CN30" s="121">
        <f t="shared" si="40"/>
        <v>31721</v>
      </c>
      <c r="CO30" s="121">
        <f t="shared" si="41"/>
        <v>2415</v>
      </c>
      <c r="CP30" s="121">
        <f t="shared" si="42"/>
        <v>0</v>
      </c>
      <c r="CQ30" s="121">
        <f t="shared" si="43"/>
        <v>492470</v>
      </c>
      <c r="CR30" s="121">
        <f t="shared" si="44"/>
        <v>30772</v>
      </c>
      <c r="CS30" s="121">
        <f t="shared" si="45"/>
        <v>30772</v>
      </c>
      <c r="CT30" s="121">
        <f t="shared" si="46"/>
        <v>0</v>
      </c>
      <c r="CU30" s="121">
        <f t="shared" si="47"/>
        <v>0</v>
      </c>
      <c r="CV30" s="121">
        <f t="shared" si="48"/>
        <v>0</v>
      </c>
      <c r="CW30" s="121">
        <f t="shared" si="49"/>
        <v>14171</v>
      </c>
      <c r="CX30" s="121">
        <f t="shared" si="50"/>
        <v>647</v>
      </c>
      <c r="CY30" s="121">
        <f t="shared" si="51"/>
        <v>13234</v>
      </c>
      <c r="CZ30" s="121">
        <f t="shared" si="52"/>
        <v>290</v>
      </c>
      <c r="DA30" s="121">
        <f t="shared" si="53"/>
        <v>0</v>
      </c>
      <c r="DB30" s="121">
        <f t="shared" si="54"/>
        <v>447527</v>
      </c>
      <c r="DC30" s="121">
        <f t="shared" si="55"/>
        <v>232891</v>
      </c>
      <c r="DD30" s="121">
        <f t="shared" si="56"/>
        <v>133381</v>
      </c>
      <c r="DE30" s="121">
        <f t="shared" si="57"/>
        <v>4272</v>
      </c>
      <c r="DF30" s="121">
        <f t="shared" si="58"/>
        <v>76983</v>
      </c>
      <c r="DG30" s="121">
        <f t="shared" si="59"/>
        <v>0</v>
      </c>
      <c r="DH30" s="121">
        <f t="shared" si="60"/>
        <v>0</v>
      </c>
      <c r="DI30" s="121">
        <f t="shared" si="61"/>
        <v>0</v>
      </c>
      <c r="DJ30" s="121">
        <f t="shared" si="62"/>
        <v>539566</v>
      </c>
    </row>
    <row r="31" spans="1:114" s="136" customFormat="1" ht="13.5" customHeight="1" x14ac:dyDescent="0.15">
      <c r="A31" s="119" t="s">
        <v>16</v>
      </c>
      <c r="B31" s="120" t="s">
        <v>361</v>
      </c>
      <c r="C31" s="119" t="s">
        <v>362</v>
      </c>
      <c r="D31" s="121">
        <f t="shared" si="0"/>
        <v>124154</v>
      </c>
      <c r="E31" s="121">
        <f t="shared" si="1"/>
        <v>1658</v>
      </c>
      <c r="F31" s="121">
        <v>0</v>
      </c>
      <c r="G31" s="121">
        <v>0</v>
      </c>
      <c r="H31" s="121">
        <v>0</v>
      </c>
      <c r="I31" s="121">
        <v>300</v>
      </c>
      <c r="J31" s="122" t="s">
        <v>445</v>
      </c>
      <c r="K31" s="121">
        <v>1358</v>
      </c>
      <c r="L31" s="121">
        <v>122496</v>
      </c>
      <c r="M31" s="121">
        <f t="shared" si="3"/>
        <v>10268</v>
      </c>
      <c r="N31" s="121">
        <f t="shared" si="4"/>
        <v>278</v>
      </c>
      <c r="O31" s="121">
        <v>0</v>
      </c>
      <c r="P31" s="121">
        <v>0</v>
      </c>
      <c r="Q31" s="121">
        <v>0</v>
      </c>
      <c r="R31" s="121">
        <v>278</v>
      </c>
      <c r="S31" s="122" t="s">
        <v>445</v>
      </c>
      <c r="T31" s="121">
        <v>0</v>
      </c>
      <c r="U31" s="121">
        <v>9990</v>
      </c>
      <c r="V31" s="121">
        <f t="shared" si="29"/>
        <v>134422</v>
      </c>
      <c r="W31" s="121">
        <f t="shared" si="30"/>
        <v>1936</v>
      </c>
      <c r="X31" s="121">
        <f t="shared" si="31"/>
        <v>0</v>
      </c>
      <c r="Y31" s="121">
        <f t="shared" si="32"/>
        <v>0</v>
      </c>
      <c r="Z31" s="121">
        <f t="shared" si="33"/>
        <v>0</v>
      </c>
      <c r="AA31" s="121">
        <f t="shared" si="34"/>
        <v>578</v>
      </c>
      <c r="AB31" s="122" t="str">
        <f t="shared" si="7"/>
        <v>-</v>
      </c>
      <c r="AC31" s="121">
        <f t="shared" si="8"/>
        <v>1358</v>
      </c>
      <c r="AD31" s="121">
        <f t="shared" si="9"/>
        <v>132486</v>
      </c>
      <c r="AE31" s="121">
        <f t="shared" si="10"/>
        <v>0</v>
      </c>
      <c r="AF31" s="121">
        <f t="shared" si="11"/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 t="shared" si="13"/>
        <v>53974</v>
      </c>
      <c r="AN31" s="121">
        <f t="shared" si="14"/>
        <v>4154</v>
      </c>
      <c r="AO31" s="121">
        <v>4154</v>
      </c>
      <c r="AP31" s="121">
        <v>0</v>
      </c>
      <c r="AQ31" s="121">
        <v>0</v>
      </c>
      <c r="AR31" s="121">
        <v>0</v>
      </c>
      <c r="AS31" s="121">
        <f t="shared" si="15"/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 t="shared" si="16"/>
        <v>49820</v>
      </c>
      <c r="AY31" s="121">
        <v>49820</v>
      </c>
      <c r="AZ31" s="121">
        <v>0</v>
      </c>
      <c r="BA31" s="121">
        <v>0</v>
      </c>
      <c r="BB31" s="121">
        <v>0</v>
      </c>
      <c r="BC31" s="121">
        <v>70180</v>
      </c>
      <c r="BD31" s="121">
        <v>0</v>
      </c>
      <c r="BE31" s="121">
        <v>0</v>
      </c>
      <c r="BF31" s="121">
        <f t="shared" si="18"/>
        <v>53974</v>
      </c>
      <c r="BG31" s="121">
        <f t="shared" si="19"/>
        <v>0</v>
      </c>
      <c r="BH31" s="121">
        <f t="shared" si="20"/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496</v>
      </c>
      <c r="BO31" s="121">
        <f t="shared" si="22"/>
        <v>1232</v>
      </c>
      <c r="BP31" s="121">
        <f t="shared" si="23"/>
        <v>947</v>
      </c>
      <c r="BQ31" s="121">
        <v>947</v>
      </c>
      <c r="BR31" s="121">
        <v>0</v>
      </c>
      <c r="BS31" s="121">
        <v>0</v>
      </c>
      <c r="BT31" s="121">
        <v>0</v>
      </c>
      <c r="BU31" s="121">
        <f t="shared" si="24"/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 t="shared" si="25"/>
        <v>285</v>
      </c>
      <c r="CA31" s="121">
        <v>285</v>
      </c>
      <c r="CB31" s="121">
        <v>0</v>
      </c>
      <c r="CC31" s="121">
        <v>0</v>
      </c>
      <c r="CD31" s="121">
        <v>0</v>
      </c>
      <c r="CE31" s="121">
        <v>8540</v>
      </c>
      <c r="CF31" s="121">
        <v>0</v>
      </c>
      <c r="CG31" s="121">
        <v>0</v>
      </c>
      <c r="CH31" s="121">
        <f t="shared" si="27"/>
        <v>1232</v>
      </c>
      <c r="CI31" s="121">
        <f t="shared" si="35"/>
        <v>0</v>
      </c>
      <c r="CJ31" s="121">
        <f t="shared" si="36"/>
        <v>0</v>
      </c>
      <c r="CK31" s="121">
        <f t="shared" si="37"/>
        <v>0</v>
      </c>
      <c r="CL31" s="121">
        <f t="shared" si="38"/>
        <v>0</v>
      </c>
      <c r="CM31" s="121">
        <f t="shared" si="39"/>
        <v>0</v>
      </c>
      <c r="CN31" s="121">
        <f t="shared" si="40"/>
        <v>0</v>
      </c>
      <c r="CO31" s="121">
        <f t="shared" si="41"/>
        <v>0</v>
      </c>
      <c r="CP31" s="121">
        <f t="shared" si="42"/>
        <v>496</v>
      </c>
      <c r="CQ31" s="121">
        <f t="shared" si="43"/>
        <v>55206</v>
      </c>
      <c r="CR31" s="121">
        <f t="shared" si="44"/>
        <v>5101</v>
      </c>
      <c r="CS31" s="121">
        <f t="shared" si="45"/>
        <v>5101</v>
      </c>
      <c r="CT31" s="121">
        <f t="shared" si="46"/>
        <v>0</v>
      </c>
      <c r="CU31" s="121">
        <f t="shared" si="47"/>
        <v>0</v>
      </c>
      <c r="CV31" s="121">
        <f t="shared" si="48"/>
        <v>0</v>
      </c>
      <c r="CW31" s="121">
        <f t="shared" si="49"/>
        <v>0</v>
      </c>
      <c r="CX31" s="121">
        <f t="shared" si="50"/>
        <v>0</v>
      </c>
      <c r="CY31" s="121">
        <f t="shared" si="51"/>
        <v>0</v>
      </c>
      <c r="CZ31" s="121">
        <f t="shared" si="52"/>
        <v>0</v>
      </c>
      <c r="DA31" s="121">
        <f t="shared" si="53"/>
        <v>0</v>
      </c>
      <c r="DB31" s="121">
        <f t="shared" si="54"/>
        <v>50105</v>
      </c>
      <c r="DC31" s="121">
        <f t="shared" si="55"/>
        <v>50105</v>
      </c>
      <c r="DD31" s="121">
        <f t="shared" si="56"/>
        <v>0</v>
      </c>
      <c r="DE31" s="121">
        <f t="shared" si="57"/>
        <v>0</v>
      </c>
      <c r="DF31" s="121">
        <f t="shared" si="58"/>
        <v>0</v>
      </c>
      <c r="DG31" s="121">
        <f t="shared" si="59"/>
        <v>78720</v>
      </c>
      <c r="DH31" s="121">
        <f t="shared" si="60"/>
        <v>0</v>
      </c>
      <c r="DI31" s="121">
        <f t="shared" si="61"/>
        <v>0</v>
      </c>
      <c r="DJ31" s="121">
        <f t="shared" si="62"/>
        <v>55206</v>
      </c>
    </row>
    <row r="32" spans="1:114" s="136" customFormat="1" ht="13.5" customHeight="1" x14ac:dyDescent="0.15">
      <c r="A32" s="119" t="s">
        <v>16</v>
      </c>
      <c r="B32" s="120" t="s">
        <v>387</v>
      </c>
      <c r="C32" s="119" t="s">
        <v>388</v>
      </c>
      <c r="D32" s="121">
        <f t="shared" si="0"/>
        <v>183482</v>
      </c>
      <c r="E32" s="121">
        <f t="shared" si="1"/>
        <v>5290</v>
      </c>
      <c r="F32" s="121">
        <v>0</v>
      </c>
      <c r="G32" s="121">
        <v>0</v>
      </c>
      <c r="H32" s="121">
        <v>0</v>
      </c>
      <c r="I32" s="121">
        <v>605</v>
      </c>
      <c r="J32" s="122" t="s">
        <v>445</v>
      </c>
      <c r="K32" s="121">
        <v>4685</v>
      </c>
      <c r="L32" s="121">
        <v>178192</v>
      </c>
      <c r="M32" s="121">
        <f t="shared" si="3"/>
        <v>5790</v>
      </c>
      <c r="N32" s="121">
        <f t="shared" si="4"/>
        <v>345</v>
      </c>
      <c r="O32" s="121">
        <v>0</v>
      </c>
      <c r="P32" s="121">
        <v>0</v>
      </c>
      <c r="Q32" s="121">
        <v>0</v>
      </c>
      <c r="R32" s="121">
        <v>345</v>
      </c>
      <c r="S32" s="122" t="s">
        <v>445</v>
      </c>
      <c r="T32" s="121">
        <v>0</v>
      </c>
      <c r="U32" s="121">
        <v>5445</v>
      </c>
      <c r="V32" s="121">
        <f t="shared" si="29"/>
        <v>189272</v>
      </c>
      <c r="W32" s="121">
        <f t="shared" si="30"/>
        <v>5635</v>
      </c>
      <c r="X32" s="121">
        <f t="shared" si="31"/>
        <v>0</v>
      </c>
      <c r="Y32" s="121">
        <f t="shared" si="32"/>
        <v>0</v>
      </c>
      <c r="Z32" s="121">
        <f t="shared" si="33"/>
        <v>0</v>
      </c>
      <c r="AA32" s="121">
        <f t="shared" si="34"/>
        <v>950</v>
      </c>
      <c r="AB32" s="122" t="str">
        <f t="shared" si="7"/>
        <v>-</v>
      </c>
      <c r="AC32" s="121">
        <f t="shared" si="8"/>
        <v>4685</v>
      </c>
      <c r="AD32" s="121">
        <f t="shared" si="9"/>
        <v>183637</v>
      </c>
      <c r="AE32" s="121">
        <f t="shared" si="10"/>
        <v>0</v>
      </c>
      <c r="AF32" s="121">
        <f t="shared" si="11"/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 t="shared" si="13"/>
        <v>79492</v>
      </c>
      <c r="AN32" s="121">
        <f t="shared" si="14"/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 t="shared" si="15"/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 t="shared" si="16"/>
        <v>79492</v>
      </c>
      <c r="AY32" s="121">
        <v>79492</v>
      </c>
      <c r="AZ32" s="121">
        <v>0</v>
      </c>
      <c r="BA32" s="121">
        <v>0</v>
      </c>
      <c r="BB32" s="121">
        <v>0</v>
      </c>
      <c r="BC32" s="121">
        <v>103990</v>
      </c>
      <c r="BD32" s="121">
        <v>0</v>
      </c>
      <c r="BE32" s="121">
        <v>0</v>
      </c>
      <c r="BF32" s="121">
        <f t="shared" si="18"/>
        <v>79492</v>
      </c>
      <c r="BG32" s="121">
        <f t="shared" si="19"/>
        <v>0</v>
      </c>
      <c r="BH32" s="121">
        <f t="shared" si="20"/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299</v>
      </c>
      <c r="BO32" s="121">
        <f t="shared" si="22"/>
        <v>345</v>
      </c>
      <c r="BP32" s="121">
        <f t="shared" si="23"/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 t="shared" si="24"/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 t="shared" si="25"/>
        <v>345</v>
      </c>
      <c r="CA32" s="121">
        <v>345</v>
      </c>
      <c r="CB32" s="121">
        <v>0</v>
      </c>
      <c r="CC32" s="121">
        <v>0</v>
      </c>
      <c r="CD32" s="121">
        <v>0</v>
      </c>
      <c r="CE32" s="121">
        <v>5146</v>
      </c>
      <c r="CF32" s="121">
        <v>0</v>
      </c>
      <c r="CG32" s="121">
        <v>0</v>
      </c>
      <c r="CH32" s="121">
        <f t="shared" si="27"/>
        <v>345</v>
      </c>
      <c r="CI32" s="121">
        <f t="shared" si="35"/>
        <v>0</v>
      </c>
      <c r="CJ32" s="121">
        <f t="shared" si="36"/>
        <v>0</v>
      </c>
      <c r="CK32" s="121">
        <f t="shared" si="37"/>
        <v>0</v>
      </c>
      <c r="CL32" s="121">
        <f t="shared" si="38"/>
        <v>0</v>
      </c>
      <c r="CM32" s="121">
        <f t="shared" si="39"/>
        <v>0</v>
      </c>
      <c r="CN32" s="121">
        <f t="shared" si="40"/>
        <v>0</v>
      </c>
      <c r="CO32" s="121">
        <f t="shared" si="41"/>
        <v>0</v>
      </c>
      <c r="CP32" s="121">
        <f t="shared" si="42"/>
        <v>299</v>
      </c>
      <c r="CQ32" s="121">
        <f t="shared" si="43"/>
        <v>79837</v>
      </c>
      <c r="CR32" s="121">
        <f t="shared" si="44"/>
        <v>0</v>
      </c>
      <c r="CS32" s="121">
        <f t="shared" si="45"/>
        <v>0</v>
      </c>
      <c r="CT32" s="121">
        <f t="shared" si="46"/>
        <v>0</v>
      </c>
      <c r="CU32" s="121">
        <f t="shared" si="47"/>
        <v>0</v>
      </c>
      <c r="CV32" s="121">
        <f t="shared" si="48"/>
        <v>0</v>
      </c>
      <c r="CW32" s="121">
        <f t="shared" si="49"/>
        <v>0</v>
      </c>
      <c r="CX32" s="121">
        <f t="shared" si="50"/>
        <v>0</v>
      </c>
      <c r="CY32" s="121">
        <f t="shared" si="51"/>
        <v>0</v>
      </c>
      <c r="CZ32" s="121">
        <f t="shared" si="52"/>
        <v>0</v>
      </c>
      <c r="DA32" s="121">
        <f t="shared" si="53"/>
        <v>0</v>
      </c>
      <c r="DB32" s="121">
        <f t="shared" si="54"/>
        <v>79837</v>
      </c>
      <c r="DC32" s="121">
        <f t="shared" si="55"/>
        <v>79837</v>
      </c>
      <c r="DD32" s="121">
        <f t="shared" si="56"/>
        <v>0</v>
      </c>
      <c r="DE32" s="121">
        <f t="shared" si="57"/>
        <v>0</v>
      </c>
      <c r="DF32" s="121">
        <f t="shared" si="58"/>
        <v>0</v>
      </c>
      <c r="DG32" s="121">
        <f t="shared" si="59"/>
        <v>109136</v>
      </c>
      <c r="DH32" s="121">
        <f t="shared" si="60"/>
        <v>0</v>
      </c>
      <c r="DI32" s="121">
        <f t="shared" si="61"/>
        <v>0</v>
      </c>
      <c r="DJ32" s="121">
        <f t="shared" si="62"/>
        <v>79837</v>
      </c>
    </row>
    <row r="33" spans="1:114" s="136" customFormat="1" ht="13.5" customHeight="1" x14ac:dyDescent="0.15">
      <c r="A33" s="119" t="s">
        <v>16</v>
      </c>
      <c r="B33" s="120" t="s">
        <v>379</v>
      </c>
      <c r="C33" s="119" t="s">
        <v>380</v>
      </c>
      <c r="D33" s="121">
        <f t="shared" si="0"/>
        <v>129313</v>
      </c>
      <c r="E33" s="121">
        <f t="shared" si="1"/>
        <v>721</v>
      </c>
      <c r="F33" s="121">
        <v>0</v>
      </c>
      <c r="G33" s="121">
        <v>0</v>
      </c>
      <c r="H33" s="121">
        <v>0</v>
      </c>
      <c r="I33" s="121">
        <v>721</v>
      </c>
      <c r="J33" s="122" t="s">
        <v>445</v>
      </c>
      <c r="K33" s="121">
        <v>0</v>
      </c>
      <c r="L33" s="121">
        <v>128592</v>
      </c>
      <c r="M33" s="121">
        <f t="shared" si="3"/>
        <v>8241</v>
      </c>
      <c r="N33" s="121">
        <f t="shared" si="4"/>
        <v>1013</v>
      </c>
      <c r="O33" s="121">
        <v>0</v>
      </c>
      <c r="P33" s="121">
        <v>0</v>
      </c>
      <c r="Q33" s="121">
        <v>0</v>
      </c>
      <c r="R33" s="121">
        <v>1013</v>
      </c>
      <c r="S33" s="122" t="s">
        <v>445</v>
      </c>
      <c r="T33" s="121">
        <v>0</v>
      </c>
      <c r="U33" s="121">
        <v>7228</v>
      </c>
      <c r="V33" s="121">
        <f t="shared" si="29"/>
        <v>137554</v>
      </c>
      <c r="W33" s="121">
        <f t="shared" si="30"/>
        <v>1734</v>
      </c>
      <c r="X33" s="121">
        <f t="shared" si="31"/>
        <v>0</v>
      </c>
      <c r="Y33" s="121">
        <f t="shared" si="32"/>
        <v>0</v>
      </c>
      <c r="Z33" s="121">
        <f t="shared" si="33"/>
        <v>0</v>
      </c>
      <c r="AA33" s="121">
        <f t="shared" si="34"/>
        <v>1734</v>
      </c>
      <c r="AB33" s="122" t="str">
        <f t="shared" si="7"/>
        <v>-</v>
      </c>
      <c r="AC33" s="121">
        <f t="shared" si="8"/>
        <v>0</v>
      </c>
      <c r="AD33" s="121">
        <f t="shared" si="9"/>
        <v>135820</v>
      </c>
      <c r="AE33" s="121">
        <f t="shared" si="10"/>
        <v>0</v>
      </c>
      <c r="AF33" s="121">
        <f t="shared" si="11"/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 t="shared" si="13"/>
        <v>50483</v>
      </c>
      <c r="AN33" s="121">
        <f t="shared" si="14"/>
        <v>6021</v>
      </c>
      <c r="AO33" s="121">
        <v>6021</v>
      </c>
      <c r="AP33" s="121">
        <v>0</v>
      </c>
      <c r="AQ33" s="121">
        <v>0</v>
      </c>
      <c r="AR33" s="121">
        <v>0</v>
      </c>
      <c r="AS33" s="121">
        <f t="shared" si="15"/>
        <v>1550</v>
      </c>
      <c r="AT33" s="121">
        <v>1550</v>
      </c>
      <c r="AU33" s="121">
        <v>0</v>
      </c>
      <c r="AV33" s="121">
        <v>0</v>
      </c>
      <c r="AW33" s="121">
        <v>0</v>
      </c>
      <c r="AX33" s="121">
        <f t="shared" si="16"/>
        <v>42912</v>
      </c>
      <c r="AY33" s="121">
        <v>42912</v>
      </c>
      <c r="AZ33" s="121">
        <v>0</v>
      </c>
      <c r="BA33" s="121">
        <v>0</v>
      </c>
      <c r="BB33" s="121">
        <v>0</v>
      </c>
      <c r="BC33" s="121">
        <v>78830</v>
      </c>
      <c r="BD33" s="121">
        <v>0</v>
      </c>
      <c r="BE33" s="121">
        <v>0</v>
      </c>
      <c r="BF33" s="121">
        <f t="shared" si="18"/>
        <v>50483</v>
      </c>
      <c r="BG33" s="121">
        <f t="shared" si="19"/>
        <v>0</v>
      </c>
      <c r="BH33" s="121">
        <f t="shared" si="20"/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311</v>
      </c>
      <c r="BO33" s="121">
        <f t="shared" si="22"/>
        <v>2589</v>
      </c>
      <c r="BP33" s="121">
        <f t="shared" si="23"/>
        <v>1505</v>
      </c>
      <c r="BQ33" s="121">
        <v>1505</v>
      </c>
      <c r="BR33" s="121">
        <v>0</v>
      </c>
      <c r="BS33" s="121">
        <v>0</v>
      </c>
      <c r="BT33" s="121">
        <v>0</v>
      </c>
      <c r="BU33" s="121">
        <f t="shared" si="24"/>
        <v>49</v>
      </c>
      <c r="BV33" s="121">
        <v>49</v>
      </c>
      <c r="BW33" s="121">
        <v>0</v>
      </c>
      <c r="BX33" s="121">
        <v>0</v>
      </c>
      <c r="BY33" s="121">
        <v>0</v>
      </c>
      <c r="BZ33" s="121">
        <f t="shared" si="25"/>
        <v>1035</v>
      </c>
      <c r="CA33" s="121">
        <v>1035</v>
      </c>
      <c r="CB33" s="121">
        <v>0</v>
      </c>
      <c r="CC33" s="121">
        <v>0</v>
      </c>
      <c r="CD33" s="121">
        <v>0</v>
      </c>
      <c r="CE33" s="121">
        <v>5341</v>
      </c>
      <c r="CF33" s="121">
        <v>0</v>
      </c>
      <c r="CG33" s="121">
        <v>0</v>
      </c>
      <c r="CH33" s="121">
        <f t="shared" si="27"/>
        <v>2589</v>
      </c>
      <c r="CI33" s="121">
        <f t="shared" si="35"/>
        <v>0</v>
      </c>
      <c r="CJ33" s="121">
        <f t="shared" si="36"/>
        <v>0</v>
      </c>
      <c r="CK33" s="121">
        <f t="shared" si="37"/>
        <v>0</v>
      </c>
      <c r="CL33" s="121">
        <f t="shared" si="38"/>
        <v>0</v>
      </c>
      <c r="CM33" s="121">
        <f t="shared" si="39"/>
        <v>0</v>
      </c>
      <c r="CN33" s="121">
        <f t="shared" si="40"/>
        <v>0</v>
      </c>
      <c r="CO33" s="121">
        <f t="shared" si="41"/>
        <v>0</v>
      </c>
      <c r="CP33" s="121">
        <f t="shared" si="42"/>
        <v>311</v>
      </c>
      <c r="CQ33" s="121">
        <f t="shared" si="43"/>
        <v>53072</v>
      </c>
      <c r="CR33" s="121">
        <f t="shared" si="44"/>
        <v>7526</v>
      </c>
      <c r="CS33" s="121">
        <f t="shared" si="45"/>
        <v>7526</v>
      </c>
      <c r="CT33" s="121">
        <f t="shared" si="46"/>
        <v>0</v>
      </c>
      <c r="CU33" s="121">
        <f t="shared" si="47"/>
        <v>0</v>
      </c>
      <c r="CV33" s="121">
        <f t="shared" si="48"/>
        <v>0</v>
      </c>
      <c r="CW33" s="121">
        <f t="shared" si="49"/>
        <v>1599</v>
      </c>
      <c r="CX33" s="121">
        <f t="shared" si="50"/>
        <v>1599</v>
      </c>
      <c r="CY33" s="121">
        <f t="shared" si="51"/>
        <v>0</v>
      </c>
      <c r="CZ33" s="121">
        <f t="shared" si="52"/>
        <v>0</v>
      </c>
      <c r="DA33" s="121">
        <f t="shared" si="53"/>
        <v>0</v>
      </c>
      <c r="DB33" s="121">
        <f t="shared" si="54"/>
        <v>43947</v>
      </c>
      <c r="DC33" s="121">
        <f t="shared" si="55"/>
        <v>43947</v>
      </c>
      <c r="DD33" s="121">
        <f t="shared" si="56"/>
        <v>0</v>
      </c>
      <c r="DE33" s="121">
        <f t="shared" si="57"/>
        <v>0</v>
      </c>
      <c r="DF33" s="121">
        <f t="shared" si="58"/>
        <v>0</v>
      </c>
      <c r="DG33" s="121">
        <f t="shared" si="59"/>
        <v>84171</v>
      </c>
      <c r="DH33" s="121">
        <f t="shared" si="60"/>
        <v>0</v>
      </c>
      <c r="DI33" s="121">
        <f t="shared" si="61"/>
        <v>0</v>
      </c>
      <c r="DJ33" s="121">
        <f t="shared" si="62"/>
        <v>53072</v>
      </c>
    </row>
    <row r="34" spans="1:114" s="136" customFormat="1" ht="13.5" customHeight="1" x14ac:dyDescent="0.15">
      <c r="A34" s="119" t="s">
        <v>16</v>
      </c>
      <c r="B34" s="120" t="s">
        <v>382</v>
      </c>
      <c r="C34" s="119" t="s">
        <v>383</v>
      </c>
      <c r="D34" s="121">
        <f t="shared" si="0"/>
        <v>155716</v>
      </c>
      <c r="E34" s="121">
        <f t="shared" si="1"/>
        <v>8087</v>
      </c>
      <c r="F34" s="121">
        <v>0</v>
      </c>
      <c r="G34" s="121">
        <v>0</v>
      </c>
      <c r="H34" s="121">
        <v>0</v>
      </c>
      <c r="I34" s="121">
        <v>1506</v>
      </c>
      <c r="J34" s="122" t="s">
        <v>445</v>
      </c>
      <c r="K34" s="121">
        <v>6581</v>
      </c>
      <c r="L34" s="121">
        <v>147629</v>
      </c>
      <c r="M34" s="121">
        <f t="shared" si="3"/>
        <v>16962</v>
      </c>
      <c r="N34" s="121">
        <f t="shared" si="4"/>
        <v>2024</v>
      </c>
      <c r="O34" s="121">
        <v>0</v>
      </c>
      <c r="P34" s="121">
        <v>0</v>
      </c>
      <c r="Q34" s="121">
        <v>0</v>
      </c>
      <c r="R34" s="121">
        <v>2024</v>
      </c>
      <c r="S34" s="122" t="s">
        <v>445</v>
      </c>
      <c r="T34" s="121">
        <v>0</v>
      </c>
      <c r="U34" s="121">
        <v>14938</v>
      </c>
      <c r="V34" s="121">
        <f t="shared" si="29"/>
        <v>172678</v>
      </c>
      <c r="W34" s="121">
        <f t="shared" si="30"/>
        <v>10111</v>
      </c>
      <c r="X34" s="121">
        <f t="shared" si="31"/>
        <v>0</v>
      </c>
      <c r="Y34" s="121">
        <f t="shared" si="32"/>
        <v>0</v>
      </c>
      <c r="Z34" s="121">
        <f t="shared" si="33"/>
        <v>0</v>
      </c>
      <c r="AA34" s="121">
        <f t="shared" si="34"/>
        <v>3530</v>
      </c>
      <c r="AB34" s="122" t="str">
        <f t="shared" si="7"/>
        <v>-</v>
      </c>
      <c r="AC34" s="121">
        <f t="shared" si="8"/>
        <v>6581</v>
      </c>
      <c r="AD34" s="121">
        <f t="shared" si="9"/>
        <v>162567</v>
      </c>
      <c r="AE34" s="121">
        <f t="shared" si="10"/>
        <v>0</v>
      </c>
      <c r="AF34" s="121">
        <f t="shared" si="11"/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 t="shared" si="13"/>
        <v>82712</v>
      </c>
      <c r="AN34" s="121">
        <f t="shared" si="14"/>
        <v>9476</v>
      </c>
      <c r="AO34" s="121">
        <v>3627</v>
      </c>
      <c r="AP34" s="121">
        <v>5849</v>
      </c>
      <c r="AQ34" s="121">
        <v>0</v>
      </c>
      <c r="AR34" s="121">
        <v>0</v>
      </c>
      <c r="AS34" s="121">
        <f t="shared" si="15"/>
        <v>5616</v>
      </c>
      <c r="AT34" s="121">
        <v>5616</v>
      </c>
      <c r="AU34" s="121">
        <v>0</v>
      </c>
      <c r="AV34" s="121">
        <v>0</v>
      </c>
      <c r="AW34" s="121">
        <v>884</v>
      </c>
      <c r="AX34" s="121">
        <f t="shared" si="16"/>
        <v>66736</v>
      </c>
      <c r="AY34" s="121">
        <v>58168</v>
      </c>
      <c r="AZ34" s="121">
        <v>8568</v>
      </c>
      <c r="BA34" s="121">
        <v>0</v>
      </c>
      <c r="BB34" s="121">
        <v>0</v>
      </c>
      <c r="BC34" s="121">
        <v>73004</v>
      </c>
      <c r="BD34" s="121">
        <v>0</v>
      </c>
      <c r="BE34" s="121">
        <v>0</v>
      </c>
      <c r="BF34" s="121">
        <f t="shared" si="18"/>
        <v>82712</v>
      </c>
      <c r="BG34" s="121">
        <f t="shared" si="19"/>
        <v>0</v>
      </c>
      <c r="BH34" s="121">
        <f t="shared" si="20"/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610</v>
      </c>
      <c r="BO34" s="121">
        <f t="shared" si="22"/>
        <v>5847</v>
      </c>
      <c r="BP34" s="121">
        <f t="shared" si="23"/>
        <v>3627</v>
      </c>
      <c r="BQ34" s="121">
        <v>3627</v>
      </c>
      <c r="BR34" s="121">
        <v>0</v>
      </c>
      <c r="BS34" s="121">
        <v>0</v>
      </c>
      <c r="BT34" s="121">
        <v>0</v>
      </c>
      <c r="BU34" s="121">
        <f t="shared" si="24"/>
        <v>131</v>
      </c>
      <c r="BV34" s="121">
        <v>131</v>
      </c>
      <c r="BW34" s="121">
        <v>0</v>
      </c>
      <c r="BX34" s="121">
        <v>0</v>
      </c>
      <c r="BY34" s="121">
        <v>0</v>
      </c>
      <c r="BZ34" s="121">
        <f t="shared" si="25"/>
        <v>2089</v>
      </c>
      <c r="CA34" s="121">
        <v>2089</v>
      </c>
      <c r="CB34" s="121">
        <v>0</v>
      </c>
      <c r="CC34" s="121">
        <v>0</v>
      </c>
      <c r="CD34" s="121">
        <v>0</v>
      </c>
      <c r="CE34" s="121">
        <v>10505</v>
      </c>
      <c r="CF34" s="121">
        <v>0</v>
      </c>
      <c r="CG34" s="121">
        <v>0</v>
      </c>
      <c r="CH34" s="121">
        <f t="shared" si="27"/>
        <v>5847</v>
      </c>
      <c r="CI34" s="121">
        <f t="shared" si="35"/>
        <v>0</v>
      </c>
      <c r="CJ34" s="121">
        <f t="shared" si="36"/>
        <v>0</v>
      </c>
      <c r="CK34" s="121">
        <f t="shared" si="37"/>
        <v>0</v>
      </c>
      <c r="CL34" s="121">
        <f t="shared" si="38"/>
        <v>0</v>
      </c>
      <c r="CM34" s="121">
        <f t="shared" si="39"/>
        <v>0</v>
      </c>
      <c r="CN34" s="121">
        <f t="shared" si="40"/>
        <v>0</v>
      </c>
      <c r="CO34" s="121">
        <f t="shared" si="41"/>
        <v>0</v>
      </c>
      <c r="CP34" s="121">
        <f t="shared" si="42"/>
        <v>610</v>
      </c>
      <c r="CQ34" s="121">
        <f t="shared" si="43"/>
        <v>88559</v>
      </c>
      <c r="CR34" s="121">
        <f t="shared" si="44"/>
        <v>13103</v>
      </c>
      <c r="CS34" s="121">
        <f t="shared" si="45"/>
        <v>7254</v>
      </c>
      <c r="CT34" s="121">
        <f t="shared" si="46"/>
        <v>5849</v>
      </c>
      <c r="CU34" s="121">
        <f t="shared" si="47"/>
        <v>0</v>
      </c>
      <c r="CV34" s="121">
        <f t="shared" si="48"/>
        <v>0</v>
      </c>
      <c r="CW34" s="121">
        <f t="shared" si="49"/>
        <v>5747</v>
      </c>
      <c r="CX34" s="121">
        <f t="shared" si="50"/>
        <v>5747</v>
      </c>
      <c r="CY34" s="121">
        <f t="shared" si="51"/>
        <v>0</v>
      </c>
      <c r="CZ34" s="121">
        <f t="shared" si="52"/>
        <v>0</v>
      </c>
      <c r="DA34" s="121">
        <f t="shared" si="53"/>
        <v>884</v>
      </c>
      <c r="DB34" s="121">
        <f t="shared" si="54"/>
        <v>68825</v>
      </c>
      <c r="DC34" s="121">
        <f t="shared" si="55"/>
        <v>60257</v>
      </c>
      <c r="DD34" s="121">
        <f t="shared" si="56"/>
        <v>8568</v>
      </c>
      <c r="DE34" s="121">
        <f t="shared" si="57"/>
        <v>0</v>
      </c>
      <c r="DF34" s="121">
        <f t="shared" si="58"/>
        <v>0</v>
      </c>
      <c r="DG34" s="121">
        <f t="shared" si="59"/>
        <v>83509</v>
      </c>
      <c r="DH34" s="121">
        <f t="shared" si="60"/>
        <v>0</v>
      </c>
      <c r="DI34" s="121">
        <f t="shared" si="61"/>
        <v>0</v>
      </c>
      <c r="DJ34" s="121">
        <f t="shared" si="62"/>
        <v>88559</v>
      </c>
    </row>
    <row r="35" spans="1:114" s="136" customFormat="1" ht="13.5" customHeight="1" x14ac:dyDescent="0.15">
      <c r="A35" s="119" t="s">
        <v>16</v>
      </c>
      <c r="B35" s="120" t="s">
        <v>430</v>
      </c>
      <c r="C35" s="119" t="s">
        <v>431</v>
      </c>
      <c r="D35" s="121">
        <f t="shared" si="0"/>
        <v>173538</v>
      </c>
      <c r="E35" s="121">
        <f t="shared" si="1"/>
        <v>2754</v>
      </c>
      <c r="F35" s="121">
        <v>0</v>
      </c>
      <c r="G35" s="121">
        <v>0</v>
      </c>
      <c r="H35" s="121">
        <v>0</v>
      </c>
      <c r="I35" s="121">
        <v>2754</v>
      </c>
      <c r="J35" s="122" t="s">
        <v>445</v>
      </c>
      <c r="K35" s="121">
        <v>0</v>
      </c>
      <c r="L35" s="121">
        <v>170784</v>
      </c>
      <c r="M35" s="121">
        <f t="shared" si="3"/>
        <v>17606</v>
      </c>
      <c r="N35" s="121">
        <f t="shared" si="4"/>
        <v>1173</v>
      </c>
      <c r="O35" s="121">
        <v>0</v>
      </c>
      <c r="P35" s="121">
        <v>0</v>
      </c>
      <c r="Q35" s="121">
        <v>0</v>
      </c>
      <c r="R35" s="121">
        <v>1173</v>
      </c>
      <c r="S35" s="122" t="s">
        <v>445</v>
      </c>
      <c r="T35" s="121">
        <v>0</v>
      </c>
      <c r="U35" s="121">
        <v>16433</v>
      </c>
      <c r="V35" s="121">
        <f t="shared" si="29"/>
        <v>191144</v>
      </c>
      <c r="W35" s="121">
        <f t="shared" si="30"/>
        <v>3927</v>
      </c>
      <c r="X35" s="121">
        <f t="shared" si="31"/>
        <v>0</v>
      </c>
      <c r="Y35" s="121">
        <f t="shared" si="32"/>
        <v>0</v>
      </c>
      <c r="Z35" s="121">
        <f t="shared" si="33"/>
        <v>0</v>
      </c>
      <c r="AA35" s="121">
        <f t="shared" si="34"/>
        <v>3927</v>
      </c>
      <c r="AB35" s="122" t="str">
        <f t="shared" si="7"/>
        <v>-</v>
      </c>
      <c r="AC35" s="121">
        <f t="shared" si="8"/>
        <v>0</v>
      </c>
      <c r="AD35" s="121">
        <f t="shared" si="9"/>
        <v>187217</v>
      </c>
      <c r="AE35" s="121">
        <f t="shared" si="10"/>
        <v>0</v>
      </c>
      <c r="AF35" s="121">
        <f t="shared" si="11"/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 t="shared" si="13"/>
        <v>86330</v>
      </c>
      <c r="AN35" s="121">
        <f t="shared" si="14"/>
        <v>15306</v>
      </c>
      <c r="AO35" s="121">
        <v>15306</v>
      </c>
      <c r="AP35" s="121">
        <v>0</v>
      </c>
      <c r="AQ35" s="121">
        <v>0</v>
      </c>
      <c r="AR35" s="121">
        <v>0</v>
      </c>
      <c r="AS35" s="121">
        <f t="shared" si="15"/>
        <v>168</v>
      </c>
      <c r="AT35" s="121">
        <v>0</v>
      </c>
      <c r="AU35" s="121">
        <v>168</v>
      </c>
      <c r="AV35" s="121">
        <v>0</v>
      </c>
      <c r="AW35" s="121">
        <v>0</v>
      </c>
      <c r="AX35" s="121">
        <f t="shared" si="16"/>
        <v>70856</v>
      </c>
      <c r="AY35" s="121">
        <v>67103</v>
      </c>
      <c r="AZ35" s="121">
        <v>3596</v>
      </c>
      <c r="BA35" s="121">
        <v>157</v>
      </c>
      <c r="BB35" s="121">
        <v>0</v>
      </c>
      <c r="BC35" s="121">
        <v>87198</v>
      </c>
      <c r="BD35" s="121">
        <v>0</v>
      </c>
      <c r="BE35" s="121">
        <v>10</v>
      </c>
      <c r="BF35" s="121">
        <f t="shared" si="18"/>
        <v>86340</v>
      </c>
      <c r="BG35" s="121">
        <f t="shared" si="19"/>
        <v>0</v>
      </c>
      <c r="BH35" s="121">
        <f t="shared" si="20"/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527</v>
      </c>
      <c r="BO35" s="121">
        <f t="shared" si="22"/>
        <v>8003</v>
      </c>
      <c r="BP35" s="121">
        <f t="shared" si="23"/>
        <v>5102</v>
      </c>
      <c r="BQ35" s="121">
        <v>5102</v>
      </c>
      <c r="BR35" s="121">
        <v>0</v>
      </c>
      <c r="BS35" s="121">
        <v>0</v>
      </c>
      <c r="BT35" s="121">
        <v>0</v>
      </c>
      <c r="BU35" s="121">
        <f t="shared" si="24"/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 t="shared" si="25"/>
        <v>2901</v>
      </c>
      <c r="CA35" s="121">
        <v>2901</v>
      </c>
      <c r="CB35" s="121">
        <v>0</v>
      </c>
      <c r="CC35" s="121">
        <v>0</v>
      </c>
      <c r="CD35" s="121">
        <v>0</v>
      </c>
      <c r="CE35" s="121">
        <v>9076</v>
      </c>
      <c r="CF35" s="121">
        <v>0</v>
      </c>
      <c r="CG35" s="121">
        <v>0</v>
      </c>
      <c r="CH35" s="121">
        <f t="shared" si="27"/>
        <v>8003</v>
      </c>
      <c r="CI35" s="121">
        <f t="shared" si="35"/>
        <v>0</v>
      </c>
      <c r="CJ35" s="121">
        <f t="shared" si="36"/>
        <v>0</v>
      </c>
      <c r="CK35" s="121">
        <f t="shared" si="37"/>
        <v>0</v>
      </c>
      <c r="CL35" s="121">
        <f t="shared" si="38"/>
        <v>0</v>
      </c>
      <c r="CM35" s="121">
        <f t="shared" si="39"/>
        <v>0</v>
      </c>
      <c r="CN35" s="121">
        <f t="shared" si="40"/>
        <v>0</v>
      </c>
      <c r="CO35" s="121">
        <f t="shared" si="41"/>
        <v>0</v>
      </c>
      <c r="CP35" s="121">
        <f t="shared" si="42"/>
        <v>527</v>
      </c>
      <c r="CQ35" s="121">
        <f t="shared" si="43"/>
        <v>94333</v>
      </c>
      <c r="CR35" s="121">
        <f t="shared" si="44"/>
        <v>20408</v>
      </c>
      <c r="CS35" s="121">
        <f t="shared" si="45"/>
        <v>20408</v>
      </c>
      <c r="CT35" s="121">
        <f t="shared" si="46"/>
        <v>0</v>
      </c>
      <c r="CU35" s="121">
        <f t="shared" si="47"/>
        <v>0</v>
      </c>
      <c r="CV35" s="121">
        <f t="shared" si="48"/>
        <v>0</v>
      </c>
      <c r="CW35" s="121">
        <f t="shared" si="49"/>
        <v>168</v>
      </c>
      <c r="CX35" s="121">
        <f t="shared" si="50"/>
        <v>0</v>
      </c>
      <c r="CY35" s="121">
        <f t="shared" si="51"/>
        <v>168</v>
      </c>
      <c r="CZ35" s="121">
        <f t="shared" si="52"/>
        <v>0</v>
      </c>
      <c r="DA35" s="121">
        <f t="shared" si="53"/>
        <v>0</v>
      </c>
      <c r="DB35" s="121">
        <f t="shared" si="54"/>
        <v>73757</v>
      </c>
      <c r="DC35" s="121">
        <f t="shared" si="55"/>
        <v>70004</v>
      </c>
      <c r="DD35" s="121">
        <f t="shared" si="56"/>
        <v>3596</v>
      </c>
      <c r="DE35" s="121">
        <f t="shared" si="57"/>
        <v>157</v>
      </c>
      <c r="DF35" s="121">
        <f t="shared" si="58"/>
        <v>0</v>
      </c>
      <c r="DG35" s="121">
        <f t="shared" si="59"/>
        <v>96274</v>
      </c>
      <c r="DH35" s="121">
        <f t="shared" si="60"/>
        <v>0</v>
      </c>
      <c r="DI35" s="121">
        <f t="shared" si="61"/>
        <v>10</v>
      </c>
      <c r="DJ35" s="121">
        <f t="shared" si="62"/>
        <v>94343</v>
      </c>
    </row>
    <row r="36" spans="1:114" s="136" customFormat="1" ht="13.5" customHeight="1" x14ac:dyDescent="0.15">
      <c r="A36" s="119" t="s">
        <v>16</v>
      </c>
      <c r="B36" s="120" t="s">
        <v>415</v>
      </c>
      <c r="C36" s="119" t="s">
        <v>416</v>
      </c>
      <c r="D36" s="121">
        <f t="shared" si="0"/>
        <v>637937</v>
      </c>
      <c r="E36" s="121">
        <f t="shared" si="1"/>
        <v>40504</v>
      </c>
      <c r="F36" s="121">
        <v>0</v>
      </c>
      <c r="G36" s="121">
        <v>0</v>
      </c>
      <c r="H36" s="121">
        <v>0</v>
      </c>
      <c r="I36" s="121">
        <v>30084</v>
      </c>
      <c r="J36" s="122" t="s">
        <v>445</v>
      </c>
      <c r="K36" s="121">
        <v>10420</v>
      </c>
      <c r="L36" s="121">
        <v>597433</v>
      </c>
      <c r="M36" s="121">
        <f t="shared" si="3"/>
        <v>78102</v>
      </c>
      <c r="N36" s="121">
        <f t="shared" si="4"/>
        <v>2969</v>
      </c>
      <c r="O36" s="121">
        <v>0</v>
      </c>
      <c r="P36" s="121">
        <v>0</v>
      </c>
      <c r="Q36" s="121">
        <v>0</v>
      </c>
      <c r="R36" s="121">
        <v>2969</v>
      </c>
      <c r="S36" s="122" t="s">
        <v>445</v>
      </c>
      <c r="T36" s="121">
        <v>0</v>
      </c>
      <c r="U36" s="121">
        <v>75133</v>
      </c>
      <c r="V36" s="121">
        <f t="shared" si="29"/>
        <v>716039</v>
      </c>
      <c r="W36" s="121">
        <f t="shared" si="30"/>
        <v>43473</v>
      </c>
      <c r="X36" s="121">
        <f t="shared" si="31"/>
        <v>0</v>
      </c>
      <c r="Y36" s="121">
        <f t="shared" si="32"/>
        <v>0</v>
      </c>
      <c r="Z36" s="121">
        <f t="shared" si="33"/>
        <v>0</v>
      </c>
      <c r="AA36" s="121">
        <f t="shared" si="34"/>
        <v>33053</v>
      </c>
      <c r="AB36" s="122" t="str">
        <f t="shared" si="7"/>
        <v>-</v>
      </c>
      <c r="AC36" s="121">
        <f t="shared" si="8"/>
        <v>10420</v>
      </c>
      <c r="AD36" s="121">
        <f t="shared" si="9"/>
        <v>672566</v>
      </c>
      <c r="AE36" s="121">
        <f t="shared" si="10"/>
        <v>129848</v>
      </c>
      <c r="AF36" s="121">
        <f t="shared" si="11"/>
        <v>129848</v>
      </c>
      <c r="AG36" s="121">
        <v>0</v>
      </c>
      <c r="AH36" s="121">
        <v>126695</v>
      </c>
      <c r="AI36" s="121">
        <v>3153</v>
      </c>
      <c r="AJ36" s="121">
        <v>0</v>
      </c>
      <c r="AK36" s="121">
        <v>0</v>
      </c>
      <c r="AL36" s="121">
        <v>0</v>
      </c>
      <c r="AM36" s="121">
        <f t="shared" si="13"/>
        <v>508089</v>
      </c>
      <c r="AN36" s="121">
        <f t="shared" si="14"/>
        <v>66215</v>
      </c>
      <c r="AO36" s="121">
        <v>40411</v>
      </c>
      <c r="AP36" s="121">
        <v>0</v>
      </c>
      <c r="AQ36" s="121">
        <v>21517</v>
      </c>
      <c r="AR36" s="121">
        <v>4287</v>
      </c>
      <c r="AS36" s="121">
        <f t="shared" si="15"/>
        <v>111594</v>
      </c>
      <c r="AT36" s="121">
        <v>899</v>
      </c>
      <c r="AU36" s="121">
        <v>104414</v>
      </c>
      <c r="AV36" s="121">
        <v>6281</v>
      </c>
      <c r="AW36" s="121">
        <v>0</v>
      </c>
      <c r="AX36" s="121">
        <f t="shared" si="16"/>
        <v>330280</v>
      </c>
      <c r="AY36" s="121">
        <v>204779</v>
      </c>
      <c r="AZ36" s="121">
        <v>109772</v>
      </c>
      <c r="BA36" s="121">
        <v>15729</v>
      </c>
      <c r="BB36" s="121">
        <v>0</v>
      </c>
      <c r="BC36" s="121">
        <v>0</v>
      </c>
      <c r="BD36" s="121">
        <v>0</v>
      </c>
      <c r="BE36" s="121">
        <v>0</v>
      </c>
      <c r="BF36" s="121">
        <f t="shared" si="18"/>
        <v>637937</v>
      </c>
      <c r="BG36" s="121">
        <f t="shared" si="19"/>
        <v>18900</v>
      </c>
      <c r="BH36" s="121">
        <f t="shared" si="20"/>
        <v>18900</v>
      </c>
      <c r="BI36" s="121">
        <v>0</v>
      </c>
      <c r="BJ36" s="121">
        <v>18900</v>
      </c>
      <c r="BK36" s="121">
        <v>0</v>
      </c>
      <c r="BL36" s="121">
        <v>0</v>
      </c>
      <c r="BM36" s="121">
        <v>0</v>
      </c>
      <c r="BN36" s="121">
        <v>0</v>
      </c>
      <c r="BO36" s="121">
        <f t="shared" si="22"/>
        <v>59202</v>
      </c>
      <c r="BP36" s="121">
        <f t="shared" si="23"/>
        <v>6969</v>
      </c>
      <c r="BQ36" s="121">
        <v>6969</v>
      </c>
      <c r="BR36" s="121">
        <v>0</v>
      </c>
      <c r="BS36" s="121">
        <v>0</v>
      </c>
      <c r="BT36" s="121">
        <v>0</v>
      </c>
      <c r="BU36" s="121">
        <f t="shared" si="24"/>
        <v>4052</v>
      </c>
      <c r="BV36" s="121">
        <v>285</v>
      </c>
      <c r="BW36" s="121">
        <v>3767</v>
      </c>
      <c r="BX36" s="121">
        <v>0</v>
      </c>
      <c r="BY36" s="121">
        <v>0</v>
      </c>
      <c r="BZ36" s="121">
        <f t="shared" si="25"/>
        <v>48181</v>
      </c>
      <c r="CA36" s="121">
        <v>17280</v>
      </c>
      <c r="CB36" s="121">
        <v>30901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f t="shared" si="27"/>
        <v>78102</v>
      </c>
      <c r="CI36" s="121">
        <f t="shared" si="35"/>
        <v>148748</v>
      </c>
      <c r="CJ36" s="121">
        <f t="shared" si="36"/>
        <v>148748</v>
      </c>
      <c r="CK36" s="121">
        <f t="shared" si="37"/>
        <v>0</v>
      </c>
      <c r="CL36" s="121">
        <f t="shared" si="38"/>
        <v>145595</v>
      </c>
      <c r="CM36" s="121">
        <f t="shared" si="39"/>
        <v>3153</v>
      </c>
      <c r="CN36" s="121">
        <f t="shared" si="40"/>
        <v>0</v>
      </c>
      <c r="CO36" s="121">
        <f t="shared" si="41"/>
        <v>0</v>
      </c>
      <c r="CP36" s="121">
        <f t="shared" si="42"/>
        <v>0</v>
      </c>
      <c r="CQ36" s="121">
        <f t="shared" si="43"/>
        <v>567291</v>
      </c>
      <c r="CR36" s="121">
        <f t="shared" si="44"/>
        <v>73184</v>
      </c>
      <c r="CS36" s="121">
        <f t="shared" si="45"/>
        <v>47380</v>
      </c>
      <c r="CT36" s="121">
        <f t="shared" si="46"/>
        <v>0</v>
      </c>
      <c r="CU36" s="121">
        <f t="shared" si="47"/>
        <v>21517</v>
      </c>
      <c r="CV36" s="121">
        <f t="shared" si="48"/>
        <v>4287</v>
      </c>
      <c r="CW36" s="121">
        <f t="shared" si="49"/>
        <v>115646</v>
      </c>
      <c r="CX36" s="121">
        <f t="shared" si="50"/>
        <v>1184</v>
      </c>
      <c r="CY36" s="121">
        <f t="shared" si="51"/>
        <v>108181</v>
      </c>
      <c r="CZ36" s="121">
        <f t="shared" si="52"/>
        <v>6281</v>
      </c>
      <c r="DA36" s="121">
        <f t="shared" si="53"/>
        <v>0</v>
      </c>
      <c r="DB36" s="121">
        <f t="shared" si="54"/>
        <v>378461</v>
      </c>
      <c r="DC36" s="121">
        <f t="shared" si="55"/>
        <v>222059</v>
      </c>
      <c r="DD36" s="121">
        <f t="shared" si="56"/>
        <v>140673</v>
      </c>
      <c r="DE36" s="121">
        <f t="shared" si="57"/>
        <v>15729</v>
      </c>
      <c r="DF36" s="121">
        <f t="shared" si="58"/>
        <v>0</v>
      </c>
      <c r="DG36" s="121">
        <f t="shared" si="59"/>
        <v>0</v>
      </c>
      <c r="DH36" s="121">
        <f t="shared" si="60"/>
        <v>0</v>
      </c>
      <c r="DI36" s="121">
        <f t="shared" si="61"/>
        <v>0</v>
      </c>
      <c r="DJ36" s="121">
        <f t="shared" si="62"/>
        <v>716039</v>
      </c>
    </row>
    <row r="37" spans="1:114" s="136" customFormat="1" ht="13.5" customHeight="1" x14ac:dyDescent="0.15">
      <c r="A37" s="119" t="s">
        <v>16</v>
      </c>
      <c r="B37" s="120" t="s">
        <v>333</v>
      </c>
      <c r="C37" s="119" t="s">
        <v>334</v>
      </c>
      <c r="D37" s="121">
        <f t="shared" si="0"/>
        <v>125539</v>
      </c>
      <c r="E37" s="121">
        <f t="shared" si="1"/>
        <v>1035</v>
      </c>
      <c r="F37" s="121">
        <v>0</v>
      </c>
      <c r="G37" s="121">
        <v>0</v>
      </c>
      <c r="H37" s="121">
        <v>0</v>
      </c>
      <c r="I37" s="121">
        <v>879</v>
      </c>
      <c r="J37" s="122" t="s">
        <v>445</v>
      </c>
      <c r="K37" s="121">
        <v>156</v>
      </c>
      <c r="L37" s="121">
        <v>124504</v>
      </c>
      <c r="M37" s="121">
        <f t="shared" si="3"/>
        <v>51930</v>
      </c>
      <c r="N37" s="121">
        <f t="shared" si="4"/>
        <v>510</v>
      </c>
      <c r="O37" s="121">
        <v>0</v>
      </c>
      <c r="P37" s="121">
        <v>0</v>
      </c>
      <c r="Q37" s="121">
        <v>0</v>
      </c>
      <c r="R37" s="121">
        <v>510</v>
      </c>
      <c r="S37" s="122" t="s">
        <v>445</v>
      </c>
      <c r="T37" s="121">
        <v>0</v>
      </c>
      <c r="U37" s="121">
        <v>51420</v>
      </c>
      <c r="V37" s="121">
        <f t="shared" si="29"/>
        <v>177469</v>
      </c>
      <c r="W37" s="121">
        <f t="shared" si="30"/>
        <v>1545</v>
      </c>
      <c r="X37" s="121">
        <f t="shared" si="31"/>
        <v>0</v>
      </c>
      <c r="Y37" s="121">
        <f t="shared" si="32"/>
        <v>0</v>
      </c>
      <c r="Z37" s="121">
        <f t="shared" si="33"/>
        <v>0</v>
      </c>
      <c r="AA37" s="121">
        <f t="shared" si="34"/>
        <v>1389</v>
      </c>
      <c r="AB37" s="122" t="str">
        <f t="shared" si="7"/>
        <v>-</v>
      </c>
      <c r="AC37" s="121">
        <f t="shared" si="8"/>
        <v>156</v>
      </c>
      <c r="AD37" s="121">
        <f t="shared" si="9"/>
        <v>175924</v>
      </c>
      <c r="AE37" s="121">
        <f t="shared" si="10"/>
        <v>0</v>
      </c>
      <c r="AF37" s="121">
        <f t="shared" si="11"/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3521</v>
      </c>
      <c r="AM37" s="121">
        <f t="shared" si="13"/>
        <v>48671</v>
      </c>
      <c r="AN37" s="121">
        <f t="shared" si="14"/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f t="shared" si="15"/>
        <v>85</v>
      </c>
      <c r="AT37" s="121">
        <v>85</v>
      </c>
      <c r="AU37" s="121">
        <v>0</v>
      </c>
      <c r="AV37" s="121">
        <v>0</v>
      </c>
      <c r="AW37" s="121">
        <v>0</v>
      </c>
      <c r="AX37" s="121">
        <f t="shared" si="16"/>
        <v>48586</v>
      </c>
      <c r="AY37" s="121">
        <v>48586</v>
      </c>
      <c r="AZ37" s="121">
        <v>0</v>
      </c>
      <c r="BA37" s="121">
        <v>0</v>
      </c>
      <c r="BB37" s="121">
        <v>0</v>
      </c>
      <c r="BC37" s="121">
        <v>73347</v>
      </c>
      <c r="BD37" s="121">
        <v>0</v>
      </c>
      <c r="BE37" s="121">
        <v>0</v>
      </c>
      <c r="BF37" s="121">
        <f t="shared" si="18"/>
        <v>48671</v>
      </c>
      <c r="BG37" s="121">
        <f t="shared" si="19"/>
        <v>0</v>
      </c>
      <c r="BH37" s="121">
        <f t="shared" si="20"/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 t="shared" si="22"/>
        <v>51930</v>
      </c>
      <c r="BP37" s="121">
        <f t="shared" si="23"/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 t="shared" si="24"/>
        <v>25125</v>
      </c>
      <c r="BV37" s="121">
        <v>25125</v>
      </c>
      <c r="BW37" s="121">
        <v>0</v>
      </c>
      <c r="BX37" s="121">
        <v>0</v>
      </c>
      <c r="BY37" s="121">
        <v>0</v>
      </c>
      <c r="BZ37" s="121">
        <f t="shared" si="25"/>
        <v>26805</v>
      </c>
      <c r="CA37" s="121">
        <v>0</v>
      </c>
      <c r="CB37" s="121">
        <v>23915</v>
      </c>
      <c r="CC37" s="121">
        <v>467</v>
      </c>
      <c r="CD37" s="121">
        <v>2423</v>
      </c>
      <c r="CE37" s="121">
        <v>0</v>
      </c>
      <c r="CF37" s="121">
        <v>0</v>
      </c>
      <c r="CG37" s="121">
        <v>0</v>
      </c>
      <c r="CH37" s="121">
        <f t="shared" si="27"/>
        <v>51930</v>
      </c>
      <c r="CI37" s="121">
        <f t="shared" si="35"/>
        <v>0</v>
      </c>
      <c r="CJ37" s="121">
        <f t="shared" si="36"/>
        <v>0</v>
      </c>
      <c r="CK37" s="121">
        <f t="shared" si="37"/>
        <v>0</v>
      </c>
      <c r="CL37" s="121">
        <f t="shared" si="38"/>
        <v>0</v>
      </c>
      <c r="CM37" s="121">
        <f t="shared" si="39"/>
        <v>0</v>
      </c>
      <c r="CN37" s="121">
        <f t="shared" si="40"/>
        <v>0</v>
      </c>
      <c r="CO37" s="121">
        <f t="shared" si="41"/>
        <v>0</v>
      </c>
      <c r="CP37" s="121">
        <f t="shared" si="42"/>
        <v>3521</v>
      </c>
      <c r="CQ37" s="121">
        <f t="shared" si="43"/>
        <v>100601</v>
      </c>
      <c r="CR37" s="121">
        <f t="shared" si="44"/>
        <v>0</v>
      </c>
      <c r="CS37" s="121">
        <f t="shared" si="45"/>
        <v>0</v>
      </c>
      <c r="CT37" s="121">
        <f t="shared" si="46"/>
        <v>0</v>
      </c>
      <c r="CU37" s="121">
        <f t="shared" si="47"/>
        <v>0</v>
      </c>
      <c r="CV37" s="121">
        <f t="shared" si="48"/>
        <v>0</v>
      </c>
      <c r="CW37" s="121">
        <f t="shared" si="49"/>
        <v>25210</v>
      </c>
      <c r="CX37" s="121">
        <f t="shared" si="50"/>
        <v>25210</v>
      </c>
      <c r="CY37" s="121">
        <f t="shared" si="51"/>
        <v>0</v>
      </c>
      <c r="CZ37" s="121">
        <f t="shared" si="52"/>
        <v>0</v>
      </c>
      <c r="DA37" s="121">
        <f t="shared" si="53"/>
        <v>0</v>
      </c>
      <c r="DB37" s="121">
        <f t="shared" si="54"/>
        <v>75391</v>
      </c>
      <c r="DC37" s="121">
        <f t="shared" si="55"/>
        <v>48586</v>
      </c>
      <c r="DD37" s="121">
        <f t="shared" si="56"/>
        <v>23915</v>
      </c>
      <c r="DE37" s="121">
        <f t="shared" si="57"/>
        <v>467</v>
      </c>
      <c r="DF37" s="121">
        <f t="shared" si="58"/>
        <v>2423</v>
      </c>
      <c r="DG37" s="121">
        <f t="shared" si="59"/>
        <v>73347</v>
      </c>
      <c r="DH37" s="121">
        <f t="shared" si="60"/>
        <v>0</v>
      </c>
      <c r="DI37" s="121">
        <f t="shared" si="61"/>
        <v>0</v>
      </c>
      <c r="DJ37" s="121">
        <f t="shared" si="62"/>
        <v>100601</v>
      </c>
    </row>
    <row r="38" spans="1:114" s="136" customFormat="1" ht="13.5" customHeight="1" x14ac:dyDescent="0.15">
      <c r="A38" s="119" t="s">
        <v>16</v>
      </c>
      <c r="B38" s="120" t="s">
        <v>406</v>
      </c>
      <c r="C38" s="119" t="s">
        <v>407</v>
      </c>
      <c r="D38" s="121">
        <f t="shared" si="0"/>
        <v>475499</v>
      </c>
      <c r="E38" s="121">
        <f t="shared" si="1"/>
        <v>8481</v>
      </c>
      <c r="F38" s="121">
        <v>0</v>
      </c>
      <c r="G38" s="121">
        <v>0</v>
      </c>
      <c r="H38" s="121">
        <v>7300</v>
      </c>
      <c r="I38" s="121">
        <v>1115</v>
      </c>
      <c r="J38" s="122" t="s">
        <v>445</v>
      </c>
      <c r="K38" s="121">
        <v>66</v>
      </c>
      <c r="L38" s="121">
        <v>467018</v>
      </c>
      <c r="M38" s="121">
        <f t="shared" si="3"/>
        <v>64414</v>
      </c>
      <c r="N38" s="121">
        <f t="shared" si="4"/>
        <v>1104</v>
      </c>
      <c r="O38" s="121">
        <v>0</v>
      </c>
      <c r="P38" s="121">
        <v>0</v>
      </c>
      <c r="Q38" s="121">
        <v>0</v>
      </c>
      <c r="R38" s="121">
        <v>1092</v>
      </c>
      <c r="S38" s="122" t="s">
        <v>445</v>
      </c>
      <c r="T38" s="121">
        <v>12</v>
      </c>
      <c r="U38" s="121">
        <v>63310</v>
      </c>
      <c r="V38" s="121">
        <f t="shared" si="29"/>
        <v>539913</v>
      </c>
      <c r="W38" s="121">
        <f t="shared" si="30"/>
        <v>9585</v>
      </c>
      <c r="X38" s="121">
        <f t="shared" si="31"/>
        <v>0</v>
      </c>
      <c r="Y38" s="121">
        <f t="shared" si="32"/>
        <v>0</v>
      </c>
      <c r="Z38" s="121">
        <f t="shared" si="33"/>
        <v>7300</v>
      </c>
      <c r="AA38" s="121">
        <f t="shared" si="34"/>
        <v>2207</v>
      </c>
      <c r="AB38" s="122" t="str">
        <f t="shared" si="7"/>
        <v>-</v>
      </c>
      <c r="AC38" s="121">
        <f t="shared" si="8"/>
        <v>78</v>
      </c>
      <c r="AD38" s="121">
        <f t="shared" si="9"/>
        <v>530328</v>
      </c>
      <c r="AE38" s="121">
        <f t="shared" si="10"/>
        <v>0</v>
      </c>
      <c r="AF38" s="121">
        <f t="shared" si="11"/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26232</v>
      </c>
      <c r="AM38" s="121">
        <f t="shared" si="13"/>
        <v>167648</v>
      </c>
      <c r="AN38" s="121">
        <f t="shared" si="14"/>
        <v>116752</v>
      </c>
      <c r="AO38" s="121">
        <v>33819</v>
      </c>
      <c r="AP38" s="121">
        <v>82933</v>
      </c>
      <c r="AQ38" s="121">
        <v>0</v>
      </c>
      <c r="AR38" s="121">
        <v>0</v>
      </c>
      <c r="AS38" s="121">
        <f t="shared" si="15"/>
        <v>5052</v>
      </c>
      <c r="AT38" s="121">
        <v>5052</v>
      </c>
      <c r="AU38" s="121">
        <v>0</v>
      </c>
      <c r="AV38" s="121">
        <v>0</v>
      </c>
      <c r="AW38" s="121">
        <v>7936</v>
      </c>
      <c r="AX38" s="121">
        <f t="shared" si="16"/>
        <v>37908</v>
      </c>
      <c r="AY38" s="121">
        <v>37908</v>
      </c>
      <c r="AZ38" s="121">
        <v>0</v>
      </c>
      <c r="BA38" s="121">
        <v>0</v>
      </c>
      <c r="BB38" s="121">
        <v>0</v>
      </c>
      <c r="BC38" s="121">
        <v>279144</v>
      </c>
      <c r="BD38" s="121">
        <v>0</v>
      </c>
      <c r="BE38" s="121">
        <v>2475</v>
      </c>
      <c r="BF38" s="121">
        <f t="shared" si="18"/>
        <v>170123</v>
      </c>
      <c r="BG38" s="121">
        <f t="shared" si="19"/>
        <v>0</v>
      </c>
      <c r="BH38" s="121">
        <f t="shared" si="20"/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 t="shared" si="22"/>
        <v>64414</v>
      </c>
      <c r="BP38" s="121">
        <f t="shared" si="23"/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 t="shared" si="24"/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 t="shared" si="25"/>
        <v>64220</v>
      </c>
      <c r="CA38" s="121">
        <v>30200</v>
      </c>
      <c r="CB38" s="121">
        <v>0</v>
      </c>
      <c r="CC38" s="121">
        <v>26234</v>
      </c>
      <c r="CD38" s="121">
        <v>7786</v>
      </c>
      <c r="CE38" s="121">
        <v>0</v>
      </c>
      <c r="CF38" s="121">
        <v>194</v>
      </c>
      <c r="CG38" s="121">
        <v>0</v>
      </c>
      <c r="CH38" s="121">
        <f t="shared" si="27"/>
        <v>64414</v>
      </c>
      <c r="CI38" s="121">
        <f t="shared" si="35"/>
        <v>0</v>
      </c>
      <c r="CJ38" s="121">
        <f t="shared" si="36"/>
        <v>0</v>
      </c>
      <c r="CK38" s="121">
        <f t="shared" si="37"/>
        <v>0</v>
      </c>
      <c r="CL38" s="121">
        <f t="shared" si="38"/>
        <v>0</v>
      </c>
      <c r="CM38" s="121">
        <f t="shared" si="39"/>
        <v>0</v>
      </c>
      <c r="CN38" s="121">
        <f t="shared" si="40"/>
        <v>0</v>
      </c>
      <c r="CO38" s="121">
        <f t="shared" si="41"/>
        <v>0</v>
      </c>
      <c r="CP38" s="121">
        <f t="shared" si="42"/>
        <v>26232</v>
      </c>
      <c r="CQ38" s="121">
        <f t="shared" si="43"/>
        <v>232062</v>
      </c>
      <c r="CR38" s="121">
        <f t="shared" si="44"/>
        <v>116752</v>
      </c>
      <c r="CS38" s="121">
        <f t="shared" si="45"/>
        <v>33819</v>
      </c>
      <c r="CT38" s="121">
        <f t="shared" si="46"/>
        <v>82933</v>
      </c>
      <c r="CU38" s="121">
        <f t="shared" si="47"/>
        <v>0</v>
      </c>
      <c r="CV38" s="121">
        <f t="shared" si="48"/>
        <v>0</v>
      </c>
      <c r="CW38" s="121">
        <f t="shared" si="49"/>
        <v>5052</v>
      </c>
      <c r="CX38" s="121">
        <f t="shared" si="50"/>
        <v>5052</v>
      </c>
      <c r="CY38" s="121">
        <f t="shared" si="51"/>
        <v>0</v>
      </c>
      <c r="CZ38" s="121">
        <f t="shared" si="52"/>
        <v>0</v>
      </c>
      <c r="DA38" s="121">
        <f t="shared" si="53"/>
        <v>7936</v>
      </c>
      <c r="DB38" s="121">
        <f t="shared" si="54"/>
        <v>102128</v>
      </c>
      <c r="DC38" s="121">
        <f t="shared" si="55"/>
        <v>68108</v>
      </c>
      <c r="DD38" s="121">
        <f t="shared" si="56"/>
        <v>0</v>
      </c>
      <c r="DE38" s="121">
        <f t="shared" si="57"/>
        <v>26234</v>
      </c>
      <c r="DF38" s="121">
        <f t="shared" si="58"/>
        <v>7786</v>
      </c>
      <c r="DG38" s="121">
        <f t="shared" si="59"/>
        <v>279144</v>
      </c>
      <c r="DH38" s="121">
        <f t="shared" si="60"/>
        <v>194</v>
      </c>
      <c r="DI38" s="121">
        <f t="shared" si="61"/>
        <v>2475</v>
      </c>
      <c r="DJ38" s="121">
        <f t="shared" si="62"/>
        <v>234537</v>
      </c>
    </row>
    <row r="39" spans="1:114" s="136" customFormat="1" ht="13.5" customHeight="1" x14ac:dyDescent="0.15">
      <c r="A39" s="119" t="s">
        <v>16</v>
      </c>
      <c r="B39" s="120" t="s">
        <v>327</v>
      </c>
      <c r="C39" s="119" t="s">
        <v>328</v>
      </c>
      <c r="D39" s="121">
        <f t="shared" si="0"/>
        <v>644062</v>
      </c>
      <c r="E39" s="121">
        <f t="shared" si="1"/>
        <v>46580</v>
      </c>
      <c r="F39" s="121">
        <v>0</v>
      </c>
      <c r="G39" s="121">
        <v>0</v>
      </c>
      <c r="H39" s="121">
        <v>0</v>
      </c>
      <c r="I39" s="121">
        <v>46548</v>
      </c>
      <c r="J39" s="122" t="s">
        <v>445</v>
      </c>
      <c r="K39" s="121">
        <v>32</v>
      </c>
      <c r="L39" s="121">
        <v>597482</v>
      </c>
      <c r="M39" s="121">
        <f t="shared" si="3"/>
        <v>82640</v>
      </c>
      <c r="N39" s="121">
        <f t="shared" si="4"/>
        <v>11527</v>
      </c>
      <c r="O39" s="121">
        <v>0</v>
      </c>
      <c r="P39" s="121">
        <v>0</v>
      </c>
      <c r="Q39" s="121">
        <v>0</v>
      </c>
      <c r="R39" s="121">
        <v>11527</v>
      </c>
      <c r="S39" s="122" t="s">
        <v>445</v>
      </c>
      <c r="T39" s="121">
        <v>0</v>
      </c>
      <c r="U39" s="121">
        <v>71113</v>
      </c>
      <c r="V39" s="121">
        <f t="shared" si="29"/>
        <v>726702</v>
      </c>
      <c r="W39" s="121">
        <f t="shared" si="30"/>
        <v>58107</v>
      </c>
      <c r="X39" s="121">
        <f t="shared" si="31"/>
        <v>0</v>
      </c>
      <c r="Y39" s="121">
        <f t="shared" si="32"/>
        <v>0</v>
      </c>
      <c r="Z39" s="121">
        <f t="shared" si="33"/>
        <v>0</v>
      </c>
      <c r="AA39" s="121">
        <f t="shared" si="34"/>
        <v>58075</v>
      </c>
      <c r="AB39" s="122" t="str">
        <f t="shared" si="7"/>
        <v>-</v>
      </c>
      <c r="AC39" s="121">
        <f t="shared" si="8"/>
        <v>32</v>
      </c>
      <c r="AD39" s="121">
        <f t="shared" si="9"/>
        <v>668595</v>
      </c>
      <c r="AE39" s="121">
        <f t="shared" si="10"/>
        <v>22766</v>
      </c>
      <c r="AF39" s="121">
        <f t="shared" si="11"/>
        <v>22766</v>
      </c>
      <c r="AG39" s="121">
        <v>0</v>
      </c>
      <c r="AH39" s="121">
        <v>22766</v>
      </c>
      <c r="AI39" s="121">
        <v>0</v>
      </c>
      <c r="AJ39" s="121">
        <v>0</v>
      </c>
      <c r="AK39" s="121">
        <v>0</v>
      </c>
      <c r="AL39" s="121">
        <v>0</v>
      </c>
      <c r="AM39" s="121">
        <f t="shared" si="13"/>
        <v>612399</v>
      </c>
      <c r="AN39" s="121">
        <f t="shared" si="14"/>
        <v>142223</v>
      </c>
      <c r="AO39" s="121">
        <v>30189</v>
      </c>
      <c r="AP39" s="121">
        <v>112034</v>
      </c>
      <c r="AQ39" s="121">
        <v>0</v>
      </c>
      <c r="AR39" s="121">
        <v>0</v>
      </c>
      <c r="AS39" s="121">
        <f t="shared" si="15"/>
        <v>26965</v>
      </c>
      <c r="AT39" s="121">
        <v>13297</v>
      </c>
      <c r="AU39" s="121">
        <v>13411</v>
      </c>
      <c r="AV39" s="121">
        <v>257</v>
      </c>
      <c r="AW39" s="121">
        <v>0</v>
      </c>
      <c r="AX39" s="121">
        <f t="shared" si="16"/>
        <v>443211</v>
      </c>
      <c r="AY39" s="121">
        <v>69514</v>
      </c>
      <c r="AZ39" s="121">
        <v>326316</v>
      </c>
      <c r="BA39" s="121">
        <v>43824</v>
      </c>
      <c r="BB39" s="121">
        <v>3557</v>
      </c>
      <c r="BC39" s="121">
        <v>0</v>
      </c>
      <c r="BD39" s="121">
        <v>0</v>
      </c>
      <c r="BE39" s="121">
        <v>8897</v>
      </c>
      <c r="BF39" s="121">
        <f t="shared" si="18"/>
        <v>644062</v>
      </c>
      <c r="BG39" s="121">
        <f t="shared" si="19"/>
        <v>0</v>
      </c>
      <c r="BH39" s="121">
        <f t="shared" si="20"/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 t="shared" si="22"/>
        <v>81730</v>
      </c>
      <c r="BP39" s="121">
        <f t="shared" si="23"/>
        <v>44617</v>
      </c>
      <c r="BQ39" s="121">
        <v>15713</v>
      </c>
      <c r="BR39" s="121">
        <v>27580</v>
      </c>
      <c r="BS39" s="121">
        <v>1324</v>
      </c>
      <c r="BT39" s="121">
        <v>0</v>
      </c>
      <c r="BU39" s="121">
        <f t="shared" si="24"/>
        <v>31201</v>
      </c>
      <c r="BV39" s="121">
        <v>1799</v>
      </c>
      <c r="BW39" s="121">
        <v>29402</v>
      </c>
      <c r="BX39" s="121">
        <v>0</v>
      </c>
      <c r="BY39" s="121">
        <v>0</v>
      </c>
      <c r="BZ39" s="121">
        <f t="shared" si="25"/>
        <v>5912</v>
      </c>
      <c r="CA39" s="121">
        <v>0</v>
      </c>
      <c r="CB39" s="121">
        <v>0</v>
      </c>
      <c r="CC39" s="121">
        <v>0</v>
      </c>
      <c r="CD39" s="121">
        <v>5912</v>
      </c>
      <c r="CE39" s="121">
        <v>0</v>
      </c>
      <c r="CF39" s="121">
        <v>0</v>
      </c>
      <c r="CG39" s="121">
        <v>910</v>
      </c>
      <c r="CH39" s="121">
        <f t="shared" si="27"/>
        <v>82640</v>
      </c>
      <c r="CI39" s="121">
        <f t="shared" si="35"/>
        <v>22766</v>
      </c>
      <c r="CJ39" s="121">
        <f t="shared" si="36"/>
        <v>22766</v>
      </c>
      <c r="CK39" s="121">
        <f t="shared" si="37"/>
        <v>0</v>
      </c>
      <c r="CL39" s="121">
        <f t="shared" si="38"/>
        <v>22766</v>
      </c>
      <c r="CM39" s="121">
        <f t="shared" si="39"/>
        <v>0</v>
      </c>
      <c r="CN39" s="121">
        <f t="shared" si="40"/>
        <v>0</v>
      </c>
      <c r="CO39" s="121">
        <f t="shared" si="41"/>
        <v>0</v>
      </c>
      <c r="CP39" s="121">
        <f t="shared" si="42"/>
        <v>0</v>
      </c>
      <c r="CQ39" s="121">
        <f t="shared" si="43"/>
        <v>694129</v>
      </c>
      <c r="CR39" s="121">
        <f t="shared" si="44"/>
        <v>186840</v>
      </c>
      <c r="CS39" s="121">
        <f t="shared" si="45"/>
        <v>45902</v>
      </c>
      <c r="CT39" s="121">
        <f t="shared" si="46"/>
        <v>139614</v>
      </c>
      <c r="CU39" s="121">
        <f t="shared" si="47"/>
        <v>1324</v>
      </c>
      <c r="CV39" s="121">
        <f t="shared" si="48"/>
        <v>0</v>
      </c>
      <c r="CW39" s="121">
        <f t="shared" si="49"/>
        <v>58166</v>
      </c>
      <c r="CX39" s="121">
        <f t="shared" si="50"/>
        <v>15096</v>
      </c>
      <c r="CY39" s="121">
        <f t="shared" si="51"/>
        <v>42813</v>
      </c>
      <c r="CZ39" s="121">
        <f t="shared" si="52"/>
        <v>257</v>
      </c>
      <c r="DA39" s="121">
        <f t="shared" si="53"/>
        <v>0</v>
      </c>
      <c r="DB39" s="121">
        <f t="shared" si="54"/>
        <v>449123</v>
      </c>
      <c r="DC39" s="121">
        <f t="shared" si="55"/>
        <v>69514</v>
      </c>
      <c r="DD39" s="121">
        <f t="shared" si="56"/>
        <v>326316</v>
      </c>
      <c r="DE39" s="121">
        <f t="shared" si="57"/>
        <v>43824</v>
      </c>
      <c r="DF39" s="121">
        <f t="shared" si="58"/>
        <v>9469</v>
      </c>
      <c r="DG39" s="121">
        <f t="shared" si="59"/>
        <v>0</v>
      </c>
      <c r="DH39" s="121">
        <f t="shared" si="60"/>
        <v>0</v>
      </c>
      <c r="DI39" s="121">
        <f t="shared" si="61"/>
        <v>9807</v>
      </c>
      <c r="DJ39" s="121">
        <f t="shared" si="62"/>
        <v>726702</v>
      </c>
    </row>
    <row r="40" spans="1:114" s="136" customFormat="1" ht="13.5" customHeight="1" x14ac:dyDescent="0.15">
      <c r="A40" s="119" t="s">
        <v>16</v>
      </c>
      <c r="B40" s="120" t="s">
        <v>421</v>
      </c>
      <c r="C40" s="119" t="s">
        <v>422</v>
      </c>
      <c r="D40" s="121">
        <f t="shared" si="0"/>
        <v>77352</v>
      </c>
      <c r="E40" s="121">
        <f t="shared" si="1"/>
        <v>10531</v>
      </c>
      <c r="F40" s="121">
        <v>0</v>
      </c>
      <c r="G40" s="121">
        <v>0</v>
      </c>
      <c r="H40" s="121">
        <v>0</v>
      </c>
      <c r="I40" s="121">
        <v>0</v>
      </c>
      <c r="J40" s="122" t="s">
        <v>445</v>
      </c>
      <c r="K40" s="121">
        <v>10531</v>
      </c>
      <c r="L40" s="121">
        <v>66821</v>
      </c>
      <c r="M40" s="121">
        <f t="shared" si="3"/>
        <v>6501</v>
      </c>
      <c r="N40" s="121">
        <f t="shared" si="4"/>
        <v>4735</v>
      </c>
      <c r="O40" s="121">
        <v>0</v>
      </c>
      <c r="P40" s="121">
        <v>0</v>
      </c>
      <c r="Q40" s="121">
        <v>0</v>
      </c>
      <c r="R40" s="121">
        <v>4735</v>
      </c>
      <c r="S40" s="122" t="s">
        <v>445</v>
      </c>
      <c r="T40" s="121">
        <v>0</v>
      </c>
      <c r="U40" s="121">
        <v>1766</v>
      </c>
      <c r="V40" s="121">
        <f t="shared" si="29"/>
        <v>83853</v>
      </c>
      <c r="W40" s="121">
        <f t="shared" si="30"/>
        <v>15266</v>
      </c>
      <c r="X40" s="121">
        <f t="shared" si="31"/>
        <v>0</v>
      </c>
      <c r="Y40" s="121">
        <f t="shared" si="32"/>
        <v>0</v>
      </c>
      <c r="Z40" s="121">
        <f t="shared" si="33"/>
        <v>0</v>
      </c>
      <c r="AA40" s="121">
        <f t="shared" si="34"/>
        <v>4735</v>
      </c>
      <c r="AB40" s="122" t="str">
        <f t="shared" si="7"/>
        <v>-</v>
      </c>
      <c r="AC40" s="121">
        <f t="shared" si="8"/>
        <v>10531</v>
      </c>
      <c r="AD40" s="121">
        <f t="shared" si="9"/>
        <v>68587</v>
      </c>
      <c r="AE40" s="121">
        <f t="shared" si="10"/>
        <v>0</v>
      </c>
      <c r="AF40" s="121">
        <f t="shared" si="11"/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 t="shared" si="13"/>
        <v>68263</v>
      </c>
      <c r="AN40" s="121">
        <f t="shared" si="14"/>
        <v>35359</v>
      </c>
      <c r="AO40" s="121">
        <v>7370</v>
      </c>
      <c r="AP40" s="121">
        <v>26860</v>
      </c>
      <c r="AQ40" s="121">
        <v>1129</v>
      </c>
      <c r="AR40" s="121">
        <v>0</v>
      </c>
      <c r="AS40" s="121">
        <f t="shared" si="15"/>
        <v>2108</v>
      </c>
      <c r="AT40" s="121">
        <v>240</v>
      </c>
      <c r="AU40" s="121">
        <v>1381</v>
      </c>
      <c r="AV40" s="121">
        <v>487</v>
      </c>
      <c r="AW40" s="121">
        <v>7776</v>
      </c>
      <c r="AX40" s="121">
        <f t="shared" si="16"/>
        <v>23020</v>
      </c>
      <c r="AY40" s="121">
        <v>540</v>
      </c>
      <c r="AZ40" s="121">
        <v>18920</v>
      </c>
      <c r="BA40" s="121">
        <v>2685</v>
      </c>
      <c r="BB40" s="121">
        <v>875</v>
      </c>
      <c r="BC40" s="121">
        <v>0</v>
      </c>
      <c r="BD40" s="121">
        <v>0</v>
      </c>
      <c r="BE40" s="121">
        <v>9089</v>
      </c>
      <c r="BF40" s="121">
        <f t="shared" si="18"/>
        <v>77352</v>
      </c>
      <c r="BG40" s="121">
        <f t="shared" si="19"/>
        <v>0</v>
      </c>
      <c r="BH40" s="121">
        <f t="shared" si="20"/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 t="shared" si="22"/>
        <v>6101</v>
      </c>
      <c r="BP40" s="121">
        <f t="shared" si="23"/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 t="shared" si="24"/>
        <v>21</v>
      </c>
      <c r="BV40" s="121">
        <v>17</v>
      </c>
      <c r="BW40" s="121">
        <v>4</v>
      </c>
      <c r="BX40" s="121">
        <v>0</v>
      </c>
      <c r="BY40" s="121">
        <v>0</v>
      </c>
      <c r="BZ40" s="121">
        <f t="shared" si="25"/>
        <v>6080</v>
      </c>
      <c r="CA40" s="121">
        <v>4806</v>
      </c>
      <c r="CB40" s="121">
        <v>1274</v>
      </c>
      <c r="CC40" s="121">
        <v>0</v>
      </c>
      <c r="CD40" s="121">
        <v>0</v>
      </c>
      <c r="CE40" s="121">
        <v>0</v>
      </c>
      <c r="CF40" s="121">
        <v>0</v>
      </c>
      <c r="CG40" s="121">
        <v>400</v>
      </c>
      <c r="CH40" s="121">
        <f t="shared" si="27"/>
        <v>6501</v>
      </c>
      <c r="CI40" s="121">
        <f t="shared" si="35"/>
        <v>0</v>
      </c>
      <c r="CJ40" s="121">
        <f t="shared" si="36"/>
        <v>0</v>
      </c>
      <c r="CK40" s="121">
        <f t="shared" si="37"/>
        <v>0</v>
      </c>
      <c r="CL40" s="121">
        <f t="shared" si="38"/>
        <v>0</v>
      </c>
      <c r="CM40" s="121">
        <f t="shared" si="39"/>
        <v>0</v>
      </c>
      <c r="CN40" s="121">
        <f t="shared" si="40"/>
        <v>0</v>
      </c>
      <c r="CO40" s="121">
        <f t="shared" si="41"/>
        <v>0</v>
      </c>
      <c r="CP40" s="121">
        <f t="shared" si="42"/>
        <v>0</v>
      </c>
      <c r="CQ40" s="121">
        <f t="shared" si="43"/>
        <v>74364</v>
      </c>
      <c r="CR40" s="121">
        <f t="shared" si="44"/>
        <v>35359</v>
      </c>
      <c r="CS40" s="121">
        <f t="shared" si="45"/>
        <v>7370</v>
      </c>
      <c r="CT40" s="121">
        <f t="shared" si="46"/>
        <v>26860</v>
      </c>
      <c r="CU40" s="121">
        <f t="shared" si="47"/>
        <v>1129</v>
      </c>
      <c r="CV40" s="121">
        <f t="shared" si="48"/>
        <v>0</v>
      </c>
      <c r="CW40" s="121">
        <f t="shared" si="49"/>
        <v>2129</v>
      </c>
      <c r="CX40" s="121">
        <f t="shared" si="50"/>
        <v>257</v>
      </c>
      <c r="CY40" s="121">
        <f t="shared" si="51"/>
        <v>1385</v>
      </c>
      <c r="CZ40" s="121">
        <f t="shared" si="52"/>
        <v>487</v>
      </c>
      <c r="DA40" s="121">
        <f t="shared" si="53"/>
        <v>7776</v>
      </c>
      <c r="DB40" s="121">
        <f t="shared" si="54"/>
        <v>29100</v>
      </c>
      <c r="DC40" s="121">
        <f t="shared" si="55"/>
        <v>5346</v>
      </c>
      <c r="DD40" s="121">
        <f t="shared" si="56"/>
        <v>20194</v>
      </c>
      <c r="DE40" s="121">
        <f t="shared" si="57"/>
        <v>2685</v>
      </c>
      <c r="DF40" s="121">
        <f t="shared" si="58"/>
        <v>875</v>
      </c>
      <c r="DG40" s="121">
        <f t="shared" si="59"/>
        <v>0</v>
      </c>
      <c r="DH40" s="121">
        <f t="shared" si="60"/>
        <v>0</v>
      </c>
      <c r="DI40" s="121">
        <f t="shared" si="61"/>
        <v>9489</v>
      </c>
      <c r="DJ40" s="121">
        <f t="shared" si="62"/>
        <v>83853</v>
      </c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40">
    <sortCondition ref="A8:A40"/>
    <sortCondition ref="B8:B40"/>
    <sortCondition ref="C8:C40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9" man="1"/>
    <brk id="30" min="1" max="39" man="1"/>
    <brk id="38" min="1" max="39" man="1"/>
    <brk id="66" min="1" max="39" man="1"/>
    <brk id="94" min="1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20" sqref="A20:XFD20"/>
      <selection pane="topRight" activeCell="A20" sqref="A20:XFD20"/>
      <selection pane="bottomLeft" activeCell="A20" sqref="A20:XFD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62" t="s">
        <v>53</v>
      </c>
      <c r="B2" s="162" t="s">
        <v>54</v>
      </c>
      <c r="C2" s="164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63"/>
      <c r="B3" s="163"/>
      <c r="C3" s="165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63"/>
      <c r="B4" s="163"/>
      <c r="C4" s="165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6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6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61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63"/>
      <c r="B5" s="163"/>
      <c r="C5" s="165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61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61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61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63"/>
      <c r="B6" s="163"/>
      <c r="C6" s="165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神奈川県</v>
      </c>
      <c r="B7" s="139" t="str">
        <f>'廃棄物事業経費（市町村）'!B7</f>
        <v>14000</v>
      </c>
      <c r="C7" s="138" t="s">
        <v>33</v>
      </c>
      <c r="D7" s="140">
        <f t="shared" ref="D7:D14" si="0">SUM(E7,+L7)</f>
        <v>5514036</v>
      </c>
      <c r="E7" s="140">
        <f t="shared" ref="E7:E14" si="1">SUM(F7:I7)+K7</f>
        <v>5454731</v>
      </c>
      <c r="F7" s="140">
        <f t="shared" ref="F7:L7" si="2">SUM(F$8:F$1000)</f>
        <v>951717</v>
      </c>
      <c r="G7" s="140">
        <f t="shared" si="2"/>
        <v>275968</v>
      </c>
      <c r="H7" s="140">
        <f t="shared" si="2"/>
        <v>3366600</v>
      </c>
      <c r="I7" s="140">
        <f t="shared" si="2"/>
        <v>752849</v>
      </c>
      <c r="J7" s="140">
        <f t="shared" si="2"/>
        <v>3920046</v>
      </c>
      <c r="K7" s="140">
        <f t="shared" si="2"/>
        <v>107597</v>
      </c>
      <c r="L7" s="140">
        <f t="shared" si="2"/>
        <v>59305</v>
      </c>
      <c r="M7" s="140">
        <f t="shared" ref="M7:M14" si="3">SUM(N7,+U7)</f>
        <v>55556</v>
      </c>
      <c r="N7" s="140">
        <f t="shared" ref="N7:N14" si="4">SUM(O7:R7,T7)</f>
        <v>55556</v>
      </c>
      <c r="O7" s="140">
        <f t="shared" ref="O7:U7" si="5">SUM(O$8:O$1000)</f>
        <v>0</v>
      </c>
      <c r="P7" s="140">
        <f t="shared" si="5"/>
        <v>4941</v>
      </c>
      <c r="Q7" s="140">
        <f t="shared" si="5"/>
        <v>0</v>
      </c>
      <c r="R7" s="140">
        <f t="shared" si="5"/>
        <v>0</v>
      </c>
      <c r="S7" s="140">
        <f t="shared" si="5"/>
        <v>113369</v>
      </c>
      <c r="T7" s="140">
        <f t="shared" si="5"/>
        <v>50615</v>
      </c>
      <c r="U7" s="140">
        <f t="shared" si="5"/>
        <v>0</v>
      </c>
      <c r="V7" s="140">
        <f t="shared" ref="V7:AD7" si="6">+SUM(D7,M7)</f>
        <v>5569592</v>
      </c>
      <c r="W7" s="140">
        <f t="shared" si="6"/>
        <v>5510287</v>
      </c>
      <c r="X7" s="140">
        <f t="shared" si="6"/>
        <v>951717</v>
      </c>
      <c r="Y7" s="140">
        <f t="shared" si="6"/>
        <v>280909</v>
      </c>
      <c r="Z7" s="140">
        <f t="shared" si="6"/>
        <v>3366600</v>
      </c>
      <c r="AA7" s="140">
        <f t="shared" si="6"/>
        <v>752849</v>
      </c>
      <c r="AB7" s="140">
        <f t="shared" si="6"/>
        <v>4033415</v>
      </c>
      <c r="AC7" s="140">
        <f t="shared" si="6"/>
        <v>158212</v>
      </c>
      <c r="AD7" s="140">
        <f t="shared" si="6"/>
        <v>59305</v>
      </c>
      <c r="AE7" s="140">
        <f t="shared" ref="AE7:AE14" si="7">SUM(AF7,+AK7)</f>
        <v>4870715</v>
      </c>
      <c r="AF7" s="140">
        <f t="shared" ref="AF7:AF14" si="8">SUM(AG7:AJ7)</f>
        <v>4832479</v>
      </c>
      <c r="AG7" s="140">
        <f>SUM(AG$8:AG$1000)</f>
        <v>0</v>
      </c>
      <c r="AH7" s="140">
        <f>SUM(AH$8:AH$1000)</f>
        <v>3429994</v>
      </c>
      <c r="AI7" s="140">
        <f>SUM(AI$8:AI$1000)</f>
        <v>1402485</v>
      </c>
      <c r="AJ7" s="140">
        <f>SUM(AJ$8:AJ$1000)</f>
        <v>0</v>
      </c>
      <c r="AK7" s="140">
        <f>SUM(AK$8:AK$1000)</f>
        <v>38236</v>
      </c>
      <c r="AL7" s="143" t="s">
        <v>314</v>
      </c>
      <c r="AM7" s="140">
        <f t="shared" ref="AM7:AM14" si="9">SUM(AN7,AS7,AW7,AX7,BD7)</f>
        <v>4465928</v>
      </c>
      <c r="AN7" s="140">
        <f t="shared" ref="AN7:AN14" si="10">SUM(AO7:AR7)</f>
        <v>963799</v>
      </c>
      <c r="AO7" s="140">
        <f>SUM(AO$8:AO$1000)</f>
        <v>319280</v>
      </c>
      <c r="AP7" s="140">
        <f>SUM(AP$8:AP$1000)</f>
        <v>0</v>
      </c>
      <c r="AQ7" s="140">
        <f>SUM(AQ$8:AQ$1000)</f>
        <v>644519</v>
      </c>
      <c r="AR7" s="140">
        <f>SUM(AR$8:AR$1000)</f>
        <v>0</v>
      </c>
      <c r="AS7" s="140">
        <f t="shared" ref="AS7:AS14" si="11">SUM(AT7:AV7)</f>
        <v>1517115</v>
      </c>
      <c r="AT7" s="140">
        <f>SUM(AT$8:AT$1000)</f>
        <v>0</v>
      </c>
      <c r="AU7" s="140">
        <f>SUM(AU$8:AU$1000)</f>
        <v>1464698</v>
      </c>
      <c r="AV7" s="140">
        <f>SUM(AV$8:AV$1000)</f>
        <v>52417</v>
      </c>
      <c r="AW7" s="140">
        <f>SUM(AW$8:AW$1000)</f>
        <v>0</v>
      </c>
      <c r="AX7" s="140">
        <f t="shared" ref="AX7:AX14" si="12">SUM(AY7:BB7)</f>
        <v>1985014</v>
      </c>
      <c r="AY7" s="140">
        <f t="shared" ref="AY7:BE7" si="13">SUM(AY$8:AY$1000)</f>
        <v>0</v>
      </c>
      <c r="AZ7" s="140">
        <f t="shared" si="13"/>
        <v>1662546</v>
      </c>
      <c r="BA7" s="140">
        <f t="shared" si="13"/>
        <v>199563</v>
      </c>
      <c r="BB7" s="140">
        <f t="shared" si="13"/>
        <v>122905</v>
      </c>
      <c r="BC7" s="143" t="s">
        <v>315</v>
      </c>
      <c r="BD7" s="140">
        <f t="shared" si="13"/>
        <v>0</v>
      </c>
      <c r="BE7" s="140">
        <f t="shared" si="13"/>
        <v>97439</v>
      </c>
      <c r="BF7" s="140">
        <f t="shared" ref="BF7:BF14" si="14">SUM(AE7,+AM7,+BE7)</f>
        <v>9434082</v>
      </c>
      <c r="BG7" s="140">
        <f t="shared" ref="BG7:BG14" si="15">SUM(BH7,+BM7)</f>
        <v>9882</v>
      </c>
      <c r="BH7" s="140">
        <f t="shared" ref="BH7:BH14" si="16">SUM(BI7:BL7)</f>
        <v>9882</v>
      </c>
      <c r="BI7" s="140">
        <f>SUM(BI$8:BI$1000)</f>
        <v>0</v>
      </c>
      <c r="BJ7" s="140">
        <f>SUM(BJ$8:BJ$1000)</f>
        <v>9882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 t="shared" ref="BO7:BO14" si="17">SUM(BP7,BU7,BY7,BZ7,CF7)</f>
        <v>159043</v>
      </c>
      <c r="BP7" s="140">
        <f t="shared" ref="BP7:BP14" si="18">SUM(BQ7:BT7)</f>
        <v>36720</v>
      </c>
      <c r="BQ7" s="140">
        <f>SUM(BQ$8:BQ$1000)</f>
        <v>36720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 t="shared" ref="BU7:BU14" si="19">SUM(BV7:BX7)</f>
        <v>118775</v>
      </c>
      <c r="BV7" s="140">
        <f>SUM(BV$8:BV$1000)</f>
        <v>0</v>
      </c>
      <c r="BW7" s="140">
        <f>SUM(BW$8:BW$1000)</f>
        <v>118775</v>
      </c>
      <c r="BX7" s="140">
        <f>SUM(BX$8:BX$1000)</f>
        <v>0</v>
      </c>
      <c r="BY7" s="140">
        <f>SUM(BY$8:BY$1000)</f>
        <v>0</v>
      </c>
      <c r="BZ7" s="140">
        <f t="shared" ref="BZ7:BZ14" si="20">SUM(CA7:CD7)</f>
        <v>3548</v>
      </c>
      <c r="CA7" s="140">
        <f t="shared" ref="CA7:CG7" si="21">SUM(CA$8:CA$1000)</f>
        <v>0</v>
      </c>
      <c r="CB7" s="140">
        <f t="shared" si="21"/>
        <v>0</v>
      </c>
      <c r="CC7" s="140">
        <f t="shared" si="21"/>
        <v>3548</v>
      </c>
      <c r="CD7" s="140">
        <f t="shared" si="21"/>
        <v>0</v>
      </c>
      <c r="CE7" s="143" t="s">
        <v>314</v>
      </c>
      <c r="CF7" s="140">
        <f t="shared" si="21"/>
        <v>0</v>
      </c>
      <c r="CG7" s="140">
        <f t="shared" si="21"/>
        <v>0</v>
      </c>
      <c r="CH7" s="140">
        <f t="shared" ref="CH7:CH14" si="22">SUM(BG7,+BO7,+CG7)</f>
        <v>168925</v>
      </c>
      <c r="CI7" s="140">
        <f t="shared" ref="CI7:CO7" si="23">SUM(AE7,+BG7)</f>
        <v>4880597</v>
      </c>
      <c r="CJ7" s="140">
        <f t="shared" si="23"/>
        <v>4842361</v>
      </c>
      <c r="CK7" s="140">
        <f t="shared" si="23"/>
        <v>0</v>
      </c>
      <c r="CL7" s="140">
        <f t="shared" si="23"/>
        <v>3439876</v>
      </c>
      <c r="CM7" s="140">
        <f t="shared" si="23"/>
        <v>1402485</v>
      </c>
      <c r="CN7" s="140">
        <f t="shared" si="23"/>
        <v>0</v>
      </c>
      <c r="CO7" s="140">
        <f t="shared" si="23"/>
        <v>38236</v>
      </c>
      <c r="CP7" s="143" t="s">
        <v>314</v>
      </c>
      <c r="CQ7" s="140">
        <f t="shared" ref="CQ7:DF7" si="24">SUM(AM7,+BO7)</f>
        <v>4624971</v>
      </c>
      <c r="CR7" s="140">
        <f t="shared" si="24"/>
        <v>1000519</v>
      </c>
      <c r="CS7" s="140">
        <f t="shared" si="24"/>
        <v>356000</v>
      </c>
      <c r="CT7" s="140">
        <f t="shared" si="24"/>
        <v>0</v>
      </c>
      <c r="CU7" s="140">
        <f t="shared" si="24"/>
        <v>644519</v>
      </c>
      <c r="CV7" s="140">
        <f t="shared" si="24"/>
        <v>0</v>
      </c>
      <c r="CW7" s="140">
        <f t="shared" si="24"/>
        <v>1635890</v>
      </c>
      <c r="CX7" s="140">
        <f t="shared" si="24"/>
        <v>0</v>
      </c>
      <c r="CY7" s="140">
        <f t="shared" si="24"/>
        <v>1583473</v>
      </c>
      <c r="CZ7" s="140">
        <f t="shared" si="24"/>
        <v>52417</v>
      </c>
      <c r="DA7" s="140">
        <f t="shared" si="24"/>
        <v>0</v>
      </c>
      <c r="DB7" s="140">
        <f t="shared" si="24"/>
        <v>1988562</v>
      </c>
      <c r="DC7" s="140">
        <f t="shared" si="24"/>
        <v>0</v>
      </c>
      <c r="DD7" s="140">
        <f t="shared" si="24"/>
        <v>1662546</v>
      </c>
      <c r="DE7" s="140">
        <f t="shared" si="24"/>
        <v>203111</v>
      </c>
      <c r="DF7" s="140">
        <f t="shared" si="24"/>
        <v>122905</v>
      </c>
      <c r="DG7" s="143" t="s">
        <v>314</v>
      </c>
      <c r="DH7" s="140">
        <f t="shared" ref="DH7:DJ14" si="25">SUM(BD7,+CF7)</f>
        <v>0</v>
      </c>
      <c r="DI7" s="140">
        <f t="shared" si="25"/>
        <v>97439</v>
      </c>
      <c r="DJ7" s="140">
        <f t="shared" si="25"/>
        <v>9603007</v>
      </c>
    </row>
    <row r="8" spans="1:114" s="136" customFormat="1" ht="13.5" customHeight="1" x14ac:dyDescent="0.15">
      <c r="A8" s="119" t="s">
        <v>16</v>
      </c>
      <c r="B8" s="120" t="s">
        <v>371</v>
      </c>
      <c r="C8" s="119" t="s">
        <v>399</v>
      </c>
      <c r="D8" s="121">
        <f t="shared" si="0"/>
        <v>349280</v>
      </c>
      <c r="E8" s="121">
        <f t="shared" si="1"/>
        <v>349280</v>
      </c>
      <c r="F8" s="121">
        <v>0</v>
      </c>
      <c r="G8" s="121">
        <v>51748</v>
      </c>
      <c r="H8" s="121">
        <v>0</v>
      </c>
      <c r="I8" s="121">
        <v>272951</v>
      </c>
      <c r="J8" s="121">
        <v>1358381</v>
      </c>
      <c r="K8" s="121">
        <v>24581</v>
      </c>
      <c r="L8" s="121">
        <v>0</v>
      </c>
      <c r="M8" s="121">
        <f t="shared" si="3"/>
        <v>0</v>
      </c>
      <c r="N8" s="121">
        <f t="shared" si="4"/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f t="shared" ref="V8:AD14" si="26">+SUM(D8,M8)</f>
        <v>349280</v>
      </c>
      <c r="W8" s="121">
        <f t="shared" si="26"/>
        <v>349280</v>
      </c>
      <c r="X8" s="121">
        <f t="shared" si="26"/>
        <v>0</v>
      </c>
      <c r="Y8" s="121">
        <f t="shared" si="26"/>
        <v>51748</v>
      </c>
      <c r="Z8" s="121">
        <f t="shared" si="26"/>
        <v>0</v>
      </c>
      <c r="AA8" s="121">
        <f t="shared" si="26"/>
        <v>272951</v>
      </c>
      <c r="AB8" s="121">
        <f t="shared" si="26"/>
        <v>1358381</v>
      </c>
      <c r="AC8" s="121">
        <f t="shared" si="26"/>
        <v>24581</v>
      </c>
      <c r="AD8" s="121">
        <f t="shared" si="26"/>
        <v>0</v>
      </c>
      <c r="AE8" s="121">
        <f t="shared" si="7"/>
        <v>0</v>
      </c>
      <c r="AF8" s="121">
        <f t="shared" si="8"/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445</v>
      </c>
      <c r="AM8" s="121">
        <f t="shared" si="9"/>
        <v>1707661</v>
      </c>
      <c r="AN8" s="121">
        <f t="shared" si="10"/>
        <v>303643</v>
      </c>
      <c r="AO8" s="121">
        <v>181950</v>
      </c>
      <c r="AP8" s="121">
        <v>0</v>
      </c>
      <c r="AQ8" s="121">
        <v>121693</v>
      </c>
      <c r="AR8" s="121">
        <v>0</v>
      </c>
      <c r="AS8" s="121">
        <f t="shared" si="11"/>
        <v>500456</v>
      </c>
      <c r="AT8" s="121">
        <v>0</v>
      </c>
      <c r="AU8" s="121">
        <v>453756</v>
      </c>
      <c r="AV8" s="121">
        <v>46700</v>
      </c>
      <c r="AW8" s="121">
        <v>0</v>
      </c>
      <c r="AX8" s="121">
        <f t="shared" si="12"/>
        <v>903562</v>
      </c>
      <c r="AY8" s="121">
        <v>0</v>
      </c>
      <c r="AZ8" s="121">
        <v>740873</v>
      </c>
      <c r="BA8" s="121">
        <v>162689</v>
      </c>
      <c r="BB8" s="121">
        <v>0</v>
      </c>
      <c r="BC8" s="122" t="s">
        <v>445</v>
      </c>
      <c r="BD8" s="121">
        <v>0</v>
      </c>
      <c r="BE8" s="121">
        <v>0</v>
      </c>
      <c r="BF8" s="121">
        <f t="shared" si="14"/>
        <v>1707661</v>
      </c>
      <c r="BG8" s="121">
        <f t="shared" si="15"/>
        <v>0</v>
      </c>
      <c r="BH8" s="121">
        <f t="shared" si="16"/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445</v>
      </c>
      <c r="BO8" s="121">
        <f t="shared" si="17"/>
        <v>0</v>
      </c>
      <c r="BP8" s="121">
        <f t="shared" si="18"/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 t="shared" si="19"/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 t="shared" si="20"/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445</v>
      </c>
      <c r="CF8" s="121">
        <v>0</v>
      </c>
      <c r="CG8" s="121">
        <v>0</v>
      </c>
      <c r="CH8" s="121">
        <f t="shared" si="22"/>
        <v>0</v>
      </c>
      <c r="CI8" s="121">
        <f t="shared" ref="CI8:CO14" si="27">SUM(AE8,+BG8)</f>
        <v>0</v>
      </c>
      <c r="CJ8" s="121">
        <f t="shared" si="27"/>
        <v>0</v>
      </c>
      <c r="CK8" s="121">
        <f t="shared" si="27"/>
        <v>0</v>
      </c>
      <c r="CL8" s="121">
        <f t="shared" si="27"/>
        <v>0</v>
      </c>
      <c r="CM8" s="121">
        <f t="shared" si="27"/>
        <v>0</v>
      </c>
      <c r="CN8" s="121">
        <f t="shared" si="27"/>
        <v>0</v>
      </c>
      <c r="CO8" s="121">
        <f t="shared" si="27"/>
        <v>0</v>
      </c>
      <c r="CP8" s="122" t="s">
        <v>445</v>
      </c>
      <c r="CQ8" s="121">
        <f t="shared" ref="CQ8:DF14" si="28">SUM(AM8,+BO8)</f>
        <v>1707661</v>
      </c>
      <c r="CR8" s="121">
        <f t="shared" si="28"/>
        <v>303643</v>
      </c>
      <c r="CS8" s="121">
        <f t="shared" si="28"/>
        <v>181950</v>
      </c>
      <c r="CT8" s="121">
        <f t="shared" si="28"/>
        <v>0</v>
      </c>
      <c r="CU8" s="121">
        <f t="shared" si="28"/>
        <v>121693</v>
      </c>
      <c r="CV8" s="121">
        <f t="shared" si="28"/>
        <v>0</v>
      </c>
      <c r="CW8" s="121">
        <f t="shared" si="28"/>
        <v>500456</v>
      </c>
      <c r="CX8" s="121">
        <f t="shared" si="28"/>
        <v>0</v>
      </c>
      <c r="CY8" s="121">
        <f t="shared" si="28"/>
        <v>453756</v>
      </c>
      <c r="CZ8" s="121">
        <f t="shared" si="28"/>
        <v>46700</v>
      </c>
      <c r="DA8" s="121">
        <f t="shared" si="28"/>
        <v>0</v>
      </c>
      <c r="DB8" s="121">
        <f t="shared" si="28"/>
        <v>903562</v>
      </c>
      <c r="DC8" s="121">
        <f t="shared" si="28"/>
        <v>0</v>
      </c>
      <c r="DD8" s="121">
        <f t="shared" si="28"/>
        <v>740873</v>
      </c>
      <c r="DE8" s="121">
        <f t="shared" si="28"/>
        <v>162689</v>
      </c>
      <c r="DF8" s="121">
        <f t="shared" si="28"/>
        <v>0</v>
      </c>
      <c r="DG8" s="122" t="s">
        <v>445</v>
      </c>
      <c r="DH8" s="121">
        <f t="shared" si="25"/>
        <v>0</v>
      </c>
      <c r="DI8" s="121">
        <f t="shared" si="25"/>
        <v>0</v>
      </c>
      <c r="DJ8" s="121">
        <f t="shared" si="25"/>
        <v>1707661</v>
      </c>
    </row>
    <row r="9" spans="1:114" s="136" customFormat="1" ht="13.5" customHeight="1" x14ac:dyDescent="0.15">
      <c r="A9" s="119" t="s">
        <v>16</v>
      </c>
      <c r="B9" s="120" t="s">
        <v>344</v>
      </c>
      <c r="C9" s="119" t="s">
        <v>345</v>
      </c>
      <c r="D9" s="121">
        <f t="shared" si="0"/>
        <v>3356650</v>
      </c>
      <c r="E9" s="121">
        <f t="shared" si="1"/>
        <v>3356650</v>
      </c>
      <c r="F9" s="121">
        <v>708482</v>
      </c>
      <c r="G9" s="121">
        <v>152432</v>
      </c>
      <c r="H9" s="121">
        <v>2081900</v>
      </c>
      <c r="I9" s="121">
        <v>407696</v>
      </c>
      <c r="J9" s="121">
        <v>1766219</v>
      </c>
      <c r="K9" s="121">
        <v>6140</v>
      </c>
      <c r="L9" s="121">
        <v>0</v>
      </c>
      <c r="M9" s="121">
        <f t="shared" si="3"/>
        <v>0</v>
      </c>
      <c r="N9" s="121">
        <f t="shared" si="4"/>
        <v>0</v>
      </c>
      <c r="O9" s="121">
        <v>0</v>
      </c>
      <c r="P9" s="121">
        <v>0</v>
      </c>
      <c r="Q9" s="121">
        <v>0</v>
      </c>
      <c r="R9" s="121">
        <v>0</v>
      </c>
      <c r="S9" s="121">
        <v>23369</v>
      </c>
      <c r="T9" s="121">
        <v>0</v>
      </c>
      <c r="U9" s="121">
        <v>0</v>
      </c>
      <c r="V9" s="121">
        <f t="shared" si="26"/>
        <v>3356650</v>
      </c>
      <c r="W9" s="121">
        <f t="shared" si="26"/>
        <v>3356650</v>
      </c>
      <c r="X9" s="121">
        <f t="shared" si="26"/>
        <v>708482</v>
      </c>
      <c r="Y9" s="121">
        <f t="shared" si="26"/>
        <v>152432</v>
      </c>
      <c r="Z9" s="121">
        <f t="shared" si="26"/>
        <v>2081900</v>
      </c>
      <c r="AA9" s="121">
        <f t="shared" si="26"/>
        <v>407696</v>
      </c>
      <c r="AB9" s="121">
        <f t="shared" si="26"/>
        <v>1789588</v>
      </c>
      <c r="AC9" s="121">
        <f t="shared" si="26"/>
        <v>6140</v>
      </c>
      <c r="AD9" s="121">
        <f t="shared" si="26"/>
        <v>0</v>
      </c>
      <c r="AE9" s="121">
        <f t="shared" si="7"/>
        <v>3199008</v>
      </c>
      <c r="AF9" s="121">
        <f t="shared" si="8"/>
        <v>3199008</v>
      </c>
      <c r="AG9" s="121">
        <v>0</v>
      </c>
      <c r="AH9" s="121">
        <v>3199008</v>
      </c>
      <c r="AI9" s="121">
        <v>0</v>
      </c>
      <c r="AJ9" s="121">
        <v>0</v>
      </c>
      <c r="AK9" s="121">
        <v>0</v>
      </c>
      <c r="AL9" s="122" t="s">
        <v>445</v>
      </c>
      <c r="AM9" s="121">
        <f t="shared" si="9"/>
        <v>1923861</v>
      </c>
      <c r="AN9" s="121">
        <f t="shared" si="10"/>
        <v>515042</v>
      </c>
      <c r="AO9" s="121">
        <v>0</v>
      </c>
      <c r="AP9" s="121">
        <v>0</v>
      </c>
      <c r="AQ9" s="121">
        <v>515042</v>
      </c>
      <c r="AR9" s="121">
        <v>0</v>
      </c>
      <c r="AS9" s="121">
        <f t="shared" si="11"/>
        <v>733252</v>
      </c>
      <c r="AT9" s="121">
        <v>0</v>
      </c>
      <c r="AU9" s="121">
        <v>733252</v>
      </c>
      <c r="AV9" s="121">
        <v>0</v>
      </c>
      <c r="AW9" s="121">
        <v>0</v>
      </c>
      <c r="AX9" s="121">
        <f t="shared" si="12"/>
        <v>675567</v>
      </c>
      <c r="AY9" s="121">
        <v>0</v>
      </c>
      <c r="AZ9" s="121">
        <v>552662</v>
      </c>
      <c r="BA9" s="121">
        <v>0</v>
      </c>
      <c r="BB9" s="121">
        <v>122905</v>
      </c>
      <c r="BC9" s="122" t="s">
        <v>445</v>
      </c>
      <c r="BD9" s="121">
        <v>0</v>
      </c>
      <c r="BE9" s="121">
        <v>0</v>
      </c>
      <c r="BF9" s="121">
        <f t="shared" si="14"/>
        <v>5122869</v>
      </c>
      <c r="BG9" s="121">
        <f t="shared" si="15"/>
        <v>0</v>
      </c>
      <c r="BH9" s="121">
        <f t="shared" si="16"/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445</v>
      </c>
      <c r="BO9" s="121">
        <f t="shared" si="17"/>
        <v>23369</v>
      </c>
      <c r="BP9" s="121">
        <f t="shared" si="18"/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 t="shared" si="19"/>
        <v>23369</v>
      </c>
      <c r="BV9" s="121">
        <v>0</v>
      </c>
      <c r="BW9" s="121">
        <v>23369</v>
      </c>
      <c r="BX9" s="121">
        <v>0</v>
      </c>
      <c r="BY9" s="121">
        <v>0</v>
      </c>
      <c r="BZ9" s="121">
        <f t="shared" si="20"/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445</v>
      </c>
      <c r="CF9" s="121">
        <v>0</v>
      </c>
      <c r="CG9" s="121">
        <v>0</v>
      </c>
      <c r="CH9" s="121">
        <f t="shared" si="22"/>
        <v>23369</v>
      </c>
      <c r="CI9" s="121">
        <f t="shared" si="27"/>
        <v>3199008</v>
      </c>
      <c r="CJ9" s="121">
        <f t="shared" si="27"/>
        <v>3199008</v>
      </c>
      <c r="CK9" s="121">
        <f t="shared" si="27"/>
        <v>0</v>
      </c>
      <c r="CL9" s="121">
        <f t="shared" si="27"/>
        <v>3199008</v>
      </c>
      <c r="CM9" s="121">
        <f t="shared" si="27"/>
        <v>0</v>
      </c>
      <c r="CN9" s="121">
        <f t="shared" si="27"/>
        <v>0</v>
      </c>
      <c r="CO9" s="121">
        <f t="shared" si="27"/>
        <v>0</v>
      </c>
      <c r="CP9" s="122" t="s">
        <v>445</v>
      </c>
      <c r="CQ9" s="121">
        <f t="shared" si="28"/>
        <v>1947230</v>
      </c>
      <c r="CR9" s="121">
        <f t="shared" si="28"/>
        <v>515042</v>
      </c>
      <c r="CS9" s="121">
        <f t="shared" si="28"/>
        <v>0</v>
      </c>
      <c r="CT9" s="121">
        <f t="shared" si="28"/>
        <v>0</v>
      </c>
      <c r="CU9" s="121">
        <f t="shared" si="28"/>
        <v>515042</v>
      </c>
      <c r="CV9" s="121">
        <f t="shared" si="28"/>
        <v>0</v>
      </c>
      <c r="CW9" s="121">
        <f t="shared" si="28"/>
        <v>756621</v>
      </c>
      <c r="CX9" s="121">
        <f t="shared" si="28"/>
        <v>0</v>
      </c>
      <c r="CY9" s="121">
        <f t="shared" si="28"/>
        <v>756621</v>
      </c>
      <c r="CZ9" s="121">
        <f t="shared" si="28"/>
        <v>0</v>
      </c>
      <c r="DA9" s="121">
        <f t="shared" si="28"/>
        <v>0</v>
      </c>
      <c r="DB9" s="121">
        <f t="shared" si="28"/>
        <v>675567</v>
      </c>
      <c r="DC9" s="121">
        <f t="shared" si="28"/>
        <v>0</v>
      </c>
      <c r="DD9" s="121">
        <f t="shared" si="28"/>
        <v>552662</v>
      </c>
      <c r="DE9" s="121">
        <f t="shared" si="28"/>
        <v>0</v>
      </c>
      <c r="DF9" s="121">
        <f t="shared" si="28"/>
        <v>122905</v>
      </c>
      <c r="DG9" s="122" t="s">
        <v>445</v>
      </c>
      <c r="DH9" s="121">
        <f t="shared" si="25"/>
        <v>0</v>
      </c>
      <c r="DI9" s="121">
        <f t="shared" si="25"/>
        <v>0</v>
      </c>
      <c r="DJ9" s="121">
        <f t="shared" si="25"/>
        <v>5146238</v>
      </c>
    </row>
    <row r="10" spans="1:114" s="136" customFormat="1" ht="13.5" customHeight="1" x14ac:dyDescent="0.15">
      <c r="A10" s="119" t="s">
        <v>16</v>
      </c>
      <c r="B10" s="120" t="s">
        <v>364</v>
      </c>
      <c r="C10" s="119" t="s">
        <v>365</v>
      </c>
      <c r="D10" s="121">
        <f t="shared" si="0"/>
        <v>0</v>
      </c>
      <c r="E10" s="121">
        <f t="shared" si="1"/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f t="shared" si="3"/>
        <v>55556</v>
      </c>
      <c r="N10" s="121">
        <f t="shared" si="4"/>
        <v>55556</v>
      </c>
      <c r="O10" s="121">
        <v>0</v>
      </c>
      <c r="P10" s="121">
        <v>4941</v>
      </c>
      <c r="Q10" s="121">
        <v>0</v>
      </c>
      <c r="R10" s="121">
        <v>0</v>
      </c>
      <c r="S10" s="121">
        <v>90000</v>
      </c>
      <c r="T10" s="121">
        <v>50615</v>
      </c>
      <c r="U10" s="121">
        <v>0</v>
      </c>
      <c r="V10" s="121">
        <f t="shared" si="26"/>
        <v>55556</v>
      </c>
      <c r="W10" s="121">
        <f t="shared" si="26"/>
        <v>55556</v>
      </c>
      <c r="X10" s="121">
        <f t="shared" si="26"/>
        <v>0</v>
      </c>
      <c r="Y10" s="121">
        <f t="shared" si="26"/>
        <v>4941</v>
      </c>
      <c r="Z10" s="121">
        <f t="shared" si="26"/>
        <v>0</v>
      </c>
      <c r="AA10" s="121">
        <f t="shared" si="26"/>
        <v>0</v>
      </c>
      <c r="AB10" s="121">
        <f t="shared" si="26"/>
        <v>90000</v>
      </c>
      <c r="AC10" s="121">
        <f t="shared" si="26"/>
        <v>50615</v>
      </c>
      <c r="AD10" s="121">
        <f t="shared" si="26"/>
        <v>0</v>
      </c>
      <c r="AE10" s="121">
        <f t="shared" si="7"/>
        <v>0</v>
      </c>
      <c r="AF10" s="121">
        <f t="shared" si="8"/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445</v>
      </c>
      <c r="AM10" s="121">
        <f t="shared" si="9"/>
        <v>0</v>
      </c>
      <c r="AN10" s="121">
        <f t="shared" si="10"/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 t="shared" si="11"/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 t="shared" si="12"/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445</v>
      </c>
      <c r="BD10" s="121">
        <v>0</v>
      </c>
      <c r="BE10" s="121">
        <v>0</v>
      </c>
      <c r="BF10" s="121">
        <f t="shared" si="14"/>
        <v>0</v>
      </c>
      <c r="BG10" s="121">
        <f t="shared" si="15"/>
        <v>9882</v>
      </c>
      <c r="BH10" s="121">
        <f t="shared" si="16"/>
        <v>9882</v>
      </c>
      <c r="BI10" s="121">
        <v>0</v>
      </c>
      <c r="BJ10" s="121">
        <v>9882</v>
      </c>
      <c r="BK10" s="121">
        <v>0</v>
      </c>
      <c r="BL10" s="121">
        <v>0</v>
      </c>
      <c r="BM10" s="121">
        <v>0</v>
      </c>
      <c r="BN10" s="122" t="s">
        <v>445</v>
      </c>
      <c r="BO10" s="121">
        <f t="shared" si="17"/>
        <v>135674</v>
      </c>
      <c r="BP10" s="121">
        <f t="shared" si="18"/>
        <v>36720</v>
      </c>
      <c r="BQ10" s="121">
        <v>36720</v>
      </c>
      <c r="BR10" s="121">
        <v>0</v>
      </c>
      <c r="BS10" s="121">
        <v>0</v>
      </c>
      <c r="BT10" s="121">
        <v>0</v>
      </c>
      <c r="BU10" s="121">
        <f t="shared" si="19"/>
        <v>95406</v>
      </c>
      <c r="BV10" s="121">
        <v>0</v>
      </c>
      <c r="BW10" s="121">
        <v>95406</v>
      </c>
      <c r="BX10" s="121">
        <v>0</v>
      </c>
      <c r="BY10" s="121">
        <v>0</v>
      </c>
      <c r="BZ10" s="121">
        <f t="shared" si="20"/>
        <v>3548</v>
      </c>
      <c r="CA10" s="121">
        <v>0</v>
      </c>
      <c r="CB10" s="121">
        <v>0</v>
      </c>
      <c r="CC10" s="121">
        <v>3548</v>
      </c>
      <c r="CD10" s="121">
        <v>0</v>
      </c>
      <c r="CE10" s="122" t="s">
        <v>445</v>
      </c>
      <c r="CF10" s="121">
        <v>0</v>
      </c>
      <c r="CG10" s="121">
        <v>0</v>
      </c>
      <c r="CH10" s="121">
        <f t="shared" si="22"/>
        <v>145556</v>
      </c>
      <c r="CI10" s="121">
        <f t="shared" si="27"/>
        <v>9882</v>
      </c>
      <c r="CJ10" s="121">
        <f t="shared" si="27"/>
        <v>9882</v>
      </c>
      <c r="CK10" s="121">
        <f t="shared" si="27"/>
        <v>0</v>
      </c>
      <c r="CL10" s="121">
        <f t="shared" si="27"/>
        <v>9882</v>
      </c>
      <c r="CM10" s="121">
        <f t="shared" si="27"/>
        <v>0</v>
      </c>
      <c r="CN10" s="121">
        <f t="shared" si="27"/>
        <v>0</v>
      </c>
      <c r="CO10" s="121">
        <f t="shared" si="27"/>
        <v>0</v>
      </c>
      <c r="CP10" s="122" t="s">
        <v>445</v>
      </c>
      <c r="CQ10" s="121">
        <f t="shared" si="28"/>
        <v>135674</v>
      </c>
      <c r="CR10" s="121">
        <f t="shared" si="28"/>
        <v>36720</v>
      </c>
      <c r="CS10" s="121">
        <f t="shared" si="28"/>
        <v>36720</v>
      </c>
      <c r="CT10" s="121">
        <f t="shared" si="28"/>
        <v>0</v>
      </c>
      <c r="CU10" s="121">
        <f t="shared" si="28"/>
        <v>0</v>
      </c>
      <c r="CV10" s="121">
        <f t="shared" si="28"/>
        <v>0</v>
      </c>
      <c r="CW10" s="121">
        <f t="shared" si="28"/>
        <v>95406</v>
      </c>
      <c r="CX10" s="121">
        <f t="shared" si="28"/>
        <v>0</v>
      </c>
      <c r="CY10" s="121">
        <f t="shared" si="28"/>
        <v>95406</v>
      </c>
      <c r="CZ10" s="121">
        <f t="shared" si="28"/>
        <v>0</v>
      </c>
      <c r="DA10" s="121">
        <f t="shared" si="28"/>
        <v>0</v>
      </c>
      <c r="DB10" s="121">
        <f t="shared" si="28"/>
        <v>3548</v>
      </c>
      <c r="DC10" s="121">
        <f t="shared" si="28"/>
        <v>0</v>
      </c>
      <c r="DD10" s="121">
        <f t="shared" si="28"/>
        <v>0</v>
      </c>
      <c r="DE10" s="121">
        <f t="shared" si="28"/>
        <v>3548</v>
      </c>
      <c r="DF10" s="121">
        <f t="shared" si="28"/>
        <v>0</v>
      </c>
      <c r="DG10" s="122" t="s">
        <v>445</v>
      </c>
      <c r="DH10" s="121">
        <f t="shared" si="25"/>
        <v>0</v>
      </c>
      <c r="DI10" s="121">
        <f t="shared" si="25"/>
        <v>0</v>
      </c>
      <c r="DJ10" s="121">
        <f t="shared" si="25"/>
        <v>145556</v>
      </c>
    </row>
    <row r="11" spans="1:114" s="136" customFormat="1" ht="13.5" customHeight="1" x14ac:dyDescent="0.15">
      <c r="A11" s="119" t="s">
        <v>16</v>
      </c>
      <c r="B11" s="120" t="s">
        <v>336</v>
      </c>
      <c r="C11" s="119" t="s">
        <v>337</v>
      </c>
      <c r="D11" s="121">
        <f t="shared" si="0"/>
        <v>1621148</v>
      </c>
      <c r="E11" s="121">
        <f t="shared" si="1"/>
        <v>1621148</v>
      </c>
      <c r="F11" s="121">
        <v>228075</v>
      </c>
      <c r="G11" s="121">
        <v>67531</v>
      </c>
      <c r="H11" s="121">
        <v>1284700</v>
      </c>
      <c r="I11" s="121">
        <v>4320</v>
      </c>
      <c r="J11" s="121">
        <v>382244</v>
      </c>
      <c r="K11" s="121">
        <v>36522</v>
      </c>
      <c r="L11" s="121">
        <v>0</v>
      </c>
      <c r="M11" s="121">
        <f t="shared" si="3"/>
        <v>0</v>
      </c>
      <c r="N11" s="121">
        <f t="shared" si="4"/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 t="shared" si="26"/>
        <v>1621148</v>
      </c>
      <c r="W11" s="121">
        <f t="shared" si="26"/>
        <v>1621148</v>
      </c>
      <c r="X11" s="121">
        <f t="shared" si="26"/>
        <v>228075</v>
      </c>
      <c r="Y11" s="121">
        <f t="shared" si="26"/>
        <v>67531</v>
      </c>
      <c r="Z11" s="121">
        <f t="shared" si="26"/>
        <v>1284700</v>
      </c>
      <c r="AA11" s="121">
        <f t="shared" si="26"/>
        <v>4320</v>
      </c>
      <c r="AB11" s="121">
        <f t="shared" si="26"/>
        <v>382244</v>
      </c>
      <c r="AC11" s="121">
        <f t="shared" si="26"/>
        <v>36522</v>
      </c>
      <c r="AD11" s="121">
        <f t="shared" si="26"/>
        <v>0</v>
      </c>
      <c r="AE11" s="121">
        <f t="shared" si="7"/>
        <v>1633471</v>
      </c>
      <c r="AF11" s="121">
        <f t="shared" si="8"/>
        <v>1633471</v>
      </c>
      <c r="AG11" s="121">
        <v>0</v>
      </c>
      <c r="AH11" s="121">
        <v>230986</v>
      </c>
      <c r="AI11" s="121">
        <v>1402485</v>
      </c>
      <c r="AJ11" s="121">
        <v>0</v>
      </c>
      <c r="AK11" s="121">
        <v>0</v>
      </c>
      <c r="AL11" s="122" t="s">
        <v>445</v>
      </c>
      <c r="AM11" s="121">
        <f t="shared" si="9"/>
        <v>369921</v>
      </c>
      <c r="AN11" s="121">
        <f t="shared" si="10"/>
        <v>55382</v>
      </c>
      <c r="AO11" s="121">
        <v>47598</v>
      </c>
      <c r="AP11" s="121">
        <v>0</v>
      </c>
      <c r="AQ11" s="121">
        <v>7784</v>
      </c>
      <c r="AR11" s="121">
        <v>0</v>
      </c>
      <c r="AS11" s="121">
        <f t="shared" si="11"/>
        <v>112541</v>
      </c>
      <c r="AT11" s="121">
        <v>0</v>
      </c>
      <c r="AU11" s="121">
        <v>110944</v>
      </c>
      <c r="AV11" s="121">
        <v>1597</v>
      </c>
      <c r="AW11" s="121">
        <v>0</v>
      </c>
      <c r="AX11" s="121">
        <f t="shared" si="12"/>
        <v>201998</v>
      </c>
      <c r="AY11" s="121">
        <v>0</v>
      </c>
      <c r="AZ11" s="121">
        <v>201998</v>
      </c>
      <c r="BA11" s="121">
        <v>0</v>
      </c>
      <c r="BB11" s="121">
        <v>0</v>
      </c>
      <c r="BC11" s="122" t="s">
        <v>445</v>
      </c>
      <c r="BD11" s="121">
        <v>0</v>
      </c>
      <c r="BE11" s="121">
        <v>0</v>
      </c>
      <c r="BF11" s="121">
        <f t="shared" si="14"/>
        <v>2003392</v>
      </c>
      <c r="BG11" s="121">
        <f t="shared" si="15"/>
        <v>0</v>
      </c>
      <c r="BH11" s="121">
        <f t="shared" si="16"/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445</v>
      </c>
      <c r="BO11" s="121">
        <f t="shared" si="17"/>
        <v>0</v>
      </c>
      <c r="BP11" s="121">
        <f t="shared" si="18"/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 t="shared" si="19"/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 t="shared" si="20"/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445</v>
      </c>
      <c r="CF11" s="121">
        <v>0</v>
      </c>
      <c r="CG11" s="121">
        <v>0</v>
      </c>
      <c r="CH11" s="121">
        <f t="shared" si="22"/>
        <v>0</v>
      </c>
      <c r="CI11" s="121">
        <f t="shared" si="27"/>
        <v>1633471</v>
      </c>
      <c r="CJ11" s="121">
        <f t="shared" si="27"/>
        <v>1633471</v>
      </c>
      <c r="CK11" s="121">
        <f t="shared" si="27"/>
        <v>0</v>
      </c>
      <c r="CL11" s="121">
        <f t="shared" si="27"/>
        <v>230986</v>
      </c>
      <c r="CM11" s="121">
        <f t="shared" si="27"/>
        <v>1402485</v>
      </c>
      <c r="CN11" s="121">
        <f t="shared" si="27"/>
        <v>0</v>
      </c>
      <c r="CO11" s="121">
        <f t="shared" si="27"/>
        <v>0</v>
      </c>
      <c r="CP11" s="122" t="s">
        <v>445</v>
      </c>
      <c r="CQ11" s="121">
        <f t="shared" si="28"/>
        <v>369921</v>
      </c>
      <c r="CR11" s="121">
        <f t="shared" si="28"/>
        <v>55382</v>
      </c>
      <c r="CS11" s="121">
        <f t="shared" si="28"/>
        <v>47598</v>
      </c>
      <c r="CT11" s="121">
        <f t="shared" si="28"/>
        <v>0</v>
      </c>
      <c r="CU11" s="121">
        <f t="shared" si="28"/>
        <v>7784</v>
      </c>
      <c r="CV11" s="121">
        <f t="shared" si="28"/>
        <v>0</v>
      </c>
      <c r="CW11" s="121">
        <f t="shared" si="28"/>
        <v>112541</v>
      </c>
      <c r="CX11" s="121">
        <f t="shared" si="28"/>
        <v>0</v>
      </c>
      <c r="CY11" s="121">
        <f t="shared" si="28"/>
        <v>110944</v>
      </c>
      <c r="CZ11" s="121">
        <f t="shared" si="28"/>
        <v>1597</v>
      </c>
      <c r="DA11" s="121">
        <f t="shared" si="28"/>
        <v>0</v>
      </c>
      <c r="DB11" s="121">
        <f t="shared" si="28"/>
        <v>201998</v>
      </c>
      <c r="DC11" s="121">
        <f t="shared" si="28"/>
        <v>0</v>
      </c>
      <c r="DD11" s="121">
        <f t="shared" si="28"/>
        <v>201998</v>
      </c>
      <c r="DE11" s="121">
        <f t="shared" si="28"/>
        <v>0</v>
      </c>
      <c r="DF11" s="121">
        <f t="shared" si="28"/>
        <v>0</v>
      </c>
      <c r="DG11" s="122" t="s">
        <v>445</v>
      </c>
      <c r="DH11" s="121">
        <f t="shared" si="25"/>
        <v>0</v>
      </c>
      <c r="DI11" s="121">
        <f t="shared" si="25"/>
        <v>0</v>
      </c>
      <c r="DJ11" s="121">
        <f t="shared" si="25"/>
        <v>2003392</v>
      </c>
    </row>
    <row r="12" spans="1:114" s="136" customFormat="1" ht="13.5" customHeight="1" x14ac:dyDescent="0.15">
      <c r="A12" s="119" t="s">
        <v>16</v>
      </c>
      <c r="B12" s="120" t="s">
        <v>366</v>
      </c>
      <c r="C12" s="119" t="s">
        <v>367</v>
      </c>
      <c r="D12" s="121">
        <f t="shared" si="0"/>
        <v>71436</v>
      </c>
      <c r="E12" s="121">
        <f t="shared" si="1"/>
        <v>71436</v>
      </c>
      <c r="F12" s="121">
        <v>0</v>
      </c>
      <c r="G12" s="121">
        <v>0</v>
      </c>
      <c r="H12" s="121">
        <v>0</v>
      </c>
      <c r="I12" s="121">
        <v>38864</v>
      </c>
      <c r="J12" s="121">
        <v>253000</v>
      </c>
      <c r="K12" s="121">
        <v>32572</v>
      </c>
      <c r="L12" s="121">
        <v>0</v>
      </c>
      <c r="M12" s="121">
        <f t="shared" si="3"/>
        <v>0</v>
      </c>
      <c r="N12" s="121">
        <f t="shared" si="4"/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 t="shared" si="26"/>
        <v>71436</v>
      </c>
      <c r="W12" s="121">
        <f t="shared" si="26"/>
        <v>71436</v>
      </c>
      <c r="X12" s="121">
        <f t="shared" si="26"/>
        <v>0</v>
      </c>
      <c r="Y12" s="121">
        <f t="shared" si="26"/>
        <v>0</v>
      </c>
      <c r="Z12" s="121">
        <f t="shared" si="26"/>
        <v>0</v>
      </c>
      <c r="AA12" s="121">
        <f t="shared" si="26"/>
        <v>38864</v>
      </c>
      <c r="AB12" s="121">
        <f t="shared" si="26"/>
        <v>253000</v>
      </c>
      <c r="AC12" s="121">
        <f t="shared" si="26"/>
        <v>32572</v>
      </c>
      <c r="AD12" s="121">
        <f t="shared" si="26"/>
        <v>0</v>
      </c>
      <c r="AE12" s="121">
        <f t="shared" si="7"/>
        <v>0</v>
      </c>
      <c r="AF12" s="121">
        <f t="shared" si="8"/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445</v>
      </c>
      <c r="AM12" s="121">
        <f t="shared" si="9"/>
        <v>291864</v>
      </c>
      <c r="AN12" s="121">
        <f t="shared" si="10"/>
        <v>89410</v>
      </c>
      <c r="AO12" s="121">
        <v>89410</v>
      </c>
      <c r="AP12" s="121">
        <v>0</v>
      </c>
      <c r="AQ12" s="121">
        <v>0</v>
      </c>
      <c r="AR12" s="121">
        <v>0</v>
      </c>
      <c r="AS12" s="121">
        <f t="shared" si="11"/>
        <v>136663</v>
      </c>
      <c r="AT12" s="121">
        <v>0</v>
      </c>
      <c r="AU12" s="121">
        <v>132543</v>
      </c>
      <c r="AV12" s="121">
        <v>4120</v>
      </c>
      <c r="AW12" s="121">
        <v>0</v>
      </c>
      <c r="AX12" s="121">
        <f t="shared" si="12"/>
        <v>65791</v>
      </c>
      <c r="AY12" s="121">
        <v>0</v>
      </c>
      <c r="AZ12" s="121">
        <v>58321</v>
      </c>
      <c r="BA12" s="121">
        <v>7470</v>
      </c>
      <c r="BB12" s="121">
        <v>0</v>
      </c>
      <c r="BC12" s="122" t="s">
        <v>445</v>
      </c>
      <c r="BD12" s="121">
        <v>0</v>
      </c>
      <c r="BE12" s="121">
        <v>32572</v>
      </c>
      <c r="BF12" s="121">
        <f t="shared" si="14"/>
        <v>324436</v>
      </c>
      <c r="BG12" s="121">
        <f t="shared" si="15"/>
        <v>0</v>
      </c>
      <c r="BH12" s="121">
        <f t="shared" si="16"/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445</v>
      </c>
      <c r="BO12" s="121">
        <f t="shared" si="17"/>
        <v>0</v>
      </c>
      <c r="BP12" s="121">
        <f t="shared" si="18"/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 t="shared" si="19"/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 t="shared" si="20"/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445</v>
      </c>
      <c r="CF12" s="121">
        <v>0</v>
      </c>
      <c r="CG12" s="121">
        <v>0</v>
      </c>
      <c r="CH12" s="121">
        <f t="shared" si="22"/>
        <v>0</v>
      </c>
      <c r="CI12" s="121">
        <f t="shared" si="27"/>
        <v>0</v>
      </c>
      <c r="CJ12" s="121">
        <f t="shared" si="27"/>
        <v>0</v>
      </c>
      <c r="CK12" s="121">
        <f t="shared" si="27"/>
        <v>0</v>
      </c>
      <c r="CL12" s="121">
        <f t="shared" si="27"/>
        <v>0</v>
      </c>
      <c r="CM12" s="121">
        <f t="shared" si="27"/>
        <v>0</v>
      </c>
      <c r="CN12" s="121">
        <f t="shared" si="27"/>
        <v>0</v>
      </c>
      <c r="CO12" s="121">
        <f t="shared" si="27"/>
        <v>0</v>
      </c>
      <c r="CP12" s="122" t="s">
        <v>445</v>
      </c>
      <c r="CQ12" s="121">
        <f t="shared" si="28"/>
        <v>291864</v>
      </c>
      <c r="CR12" s="121">
        <f t="shared" si="28"/>
        <v>89410</v>
      </c>
      <c r="CS12" s="121">
        <f t="shared" si="28"/>
        <v>89410</v>
      </c>
      <c r="CT12" s="121">
        <f t="shared" si="28"/>
        <v>0</v>
      </c>
      <c r="CU12" s="121">
        <f t="shared" si="28"/>
        <v>0</v>
      </c>
      <c r="CV12" s="121">
        <f t="shared" si="28"/>
        <v>0</v>
      </c>
      <c r="CW12" s="121">
        <f t="shared" si="28"/>
        <v>136663</v>
      </c>
      <c r="CX12" s="121">
        <f t="shared" si="28"/>
        <v>0</v>
      </c>
      <c r="CY12" s="121">
        <f t="shared" si="28"/>
        <v>132543</v>
      </c>
      <c r="CZ12" s="121">
        <f t="shared" si="28"/>
        <v>4120</v>
      </c>
      <c r="DA12" s="121">
        <f t="shared" si="28"/>
        <v>0</v>
      </c>
      <c r="DB12" s="121">
        <f t="shared" si="28"/>
        <v>65791</v>
      </c>
      <c r="DC12" s="121">
        <f t="shared" si="28"/>
        <v>0</v>
      </c>
      <c r="DD12" s="121">
        <f t="shared" si="28"/>
        <v>58321</v>
      </c>
      <c r="DE12" s="121">
        <f t="shared" si="28"/>
        <v>7470</v>
      </c>
      <c r="DF12" s="121">
        <f t="shared" si="28"/>
        <v>0</v>
      </c>
      <c r="DG12" s="122" t="s">
        <v>445</v>
      </c>
      <c r="DH12" s="121">
        <f t="shared" si="25"/>
        <v>0</v>
      </c>
      <c r="DI12" s="121">
        <f t="shared" si="25"/>
        <v>32572</v>
      </c>
      <c r="DJ12" s="121">
        <f t="shared" si="25"/>
        <v>324436</v>
      </c>
    </row>
    <row r="13" spans="1:114" s="136" customFormat="1" ht="13.5" customHeight="1" x14ac:dyDescent="0.15">
      <c r="A13" s="119" t="s">
        <v>16</v>
      </c>
      <c r="B13" s="120" t="s">
        <v>385</v>
      </c>
      <c r="C13" s="119" t="s">
        <v>386</v>
      </c>
      <c r="D13" s="121">
        <f t="shared" si="0"/>
        <v>59853</v>
      </c>
      <c r="E13" s="121">
        <f t="shared" si="1"/>
        <v>36800</v>
      </c>
      <c r="F13" s="121">
        <v>0</v>
      </c>
      <c r="G13" s="121">
        <v>0</v>
      </c>
      <c r="H13" s="121">
        <v>0</v>
      </c>
      <c r="I13" s="121">
        <v>29018</v>
      </c>
      <c r="J13" s="121">
        <v>160202</v>
      </c>
      <c r="K13" s="121">
        <v>7782</v>
      </c>
      <c r="L13" s="121">
        <v>23053</v>
      </c>
      <c r="M13" s="121">
        <f t="shared" si="3"/>
        <v>0</v>
      </c>
      <c r="N13" s="121">
        <f t="shared" si="4"/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 t="shared" si="26"/>
        <v>59853</v>
      </c>
      <c r="W13" s="121">
        <f t="shared" si="26"/>
        <v>36800</v>
      </c>
      <c r="X13" s="121">
        <f t="shared" si="26"/>
        <v>0</v>
      </c>
      <c r="Y13" s="121">
        <f t="shared" si="26"/>
        <v>0</v>
      </c>
      <c r="Z13" s="121">
        <f t="shared" si="26"/>
        <v>0</v>
      </c>
      <c r="AA13" s="121">
        <f t="shared" si="26"/>
        <v>29018</v>
      </c>
      <c r="AB13" s="121">
        <f t="shared" si="26"/>
        <v>160202</v>
      </c>
      <c r="AC13" s="121">
        <f t="shared" si="26"/>
        <v>7782</v>
      </c>
      <c r="AD13" s="121">
        <f t="shared" si="26"/>
        <v>23053</v>
      </c>
      <c r="AE13" s="121">
        <f t="shared" si="7"/>
        <v>0</v>
      </c>
      <c r="AF13" s="121">
        <f t="shared" si="8"/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445</v>
      </c>
      <c r="AM13" s="121">
        <f t="shared" si="9"/>
        <v>172621</v>
      </c>
      <c r="AN13" s="121">
        <f t="shared" si="10"/>
        <v>322</v>
      </c>
      <c r="AO13" s="121">
        <v>322</v>
      </c>
      <c r="AP13" s="121">
        <v>0</v>
      </c>
      <c r="AQ13" s="121">
        <v>0</v>
      </c>
      <c r="AR13" s="121">
        <v>0</v>
      </c>
      <c r="AS13" s="121">
        <f t="shared" si="11"/>
        <v>34203</v>
      </c>
      <c r="AT13" s="121">
        <v>0</v>
      </c>
      <c r="AU13" s="121">
        <v>34203</v>
      </c>
      <c r="AV13" s="121">
        <v>0</v>
      </c>
      <c r="AW13" s="121">
        <v>0</v>
      </c>
      <c r="AX13" s="121">
        <f t="shared" si="12"/>
        <v>138096</v>
      </c>
      <c r="AY13" s="121">
        <v>0</v>
      </c>
      <c r="AZ13" s="121">
        <v>108692</v>
      </c>
      <c r="BA13" s="121">
        <v>29404</v>
      </c>
      <c r="BB13" s="121">
        <v>0</v>
      </c>
      <c r="BC13" s="122" t="s">
        <v>445</v>
      </c>
      <c r="BD13" s="121">
        <v>0</v>
      </c>
      <c r="BE13" s="121">
        <v>47434</v>
      </c>
      <c r="BF13" s="121">
        <f t="shared" si="14"/>
        <v>220055</v>
      </c>
      <c r="BG13" s="121">
        <f t="shared" si="15"/>
        <v>0</v>
      </c>
      <c r="BH13" s="121">
        <f t="shared" si="16"/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445</v>
      </c>
      <c r="BO13" s="121">
        <f t="shared" si="17"/>
        <v>0</v>
      </c>
      <c r="BP13" s="121">
        <f t="shared" si="18"/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 t="shared" si="19"/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 t="shared" si="20"/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445</v>
      </c>
      <c r="CF13" s="121">
        <v>0</v>
      </c>
      <c r="CG13" s="121">
        <v>0</v>
      </c>
      <c r="CH13" s="121">
        <f t="shared" si="22"/>
        <v>0</v>
      </c>
      <c r="CI13" s="121">
        <f t="shared" si="27"/>
        <v>0</v>
      </c>
      <c r="CJ13" s="121">
        <f t="shared" si="27"/>
        <v>0</v>
      </c>
      <c r="CK13" s="121">
        <f t="shared" si="27"/>
        <v>0</v>
      </c>
      <c r="CL13" s="121">
        <f t="shared" si="27"/>
        <v>0</v>
      </c>
      <c r="CM13" s="121">
        <f t="shared" si="27"/>
        <v>0</v>
      </c>
      <c r="CN13" s="121">
        <f t="shared" si="27"/>
        <v>0</v>
      </c>
      <c r="CO13" s="121">
        <f t="shared" si="27"/>
        <v>0</v>
      </c>
      <c r="CP13" s="122" t="s">
        <v>445</v>
      </c>
      <c r="CQ13" s="121">
        <f t="shared" si="28"/>
        <v>172621</v>
      </c>
      <c r="CR13" s="121">
        <f t="shared" si="28"/>
        <v>322</v>
      </c>
      <c r="CS13" s="121">
        <f t="shared" si="28"/>
        <v>322</v>
      </c>
      <c r="CT13" s="121">
        <f t="shared" si="28"/>
        <v>0</v>
      </c>
      <c r="CU13" s="121">
        <f t="shared" si="28"/>
        <v>0</v>
      </c>
      <c r="CV13" s="121">
        <f t="shared" si="28"/>
        <v>0</v>
      </c>
      <c r="CW13" s="121">
        <f t="shared" si="28"/>
        <v>34203</v>
      </c>
      <c r="CX13" s="121">
        <f t="shared" si="28"/>
        <v>0</v>
      </c>
      <c r="CY13" s="121">
        <f t="shared" si="28"/>
        <v>34203</v>
      </c>
      <c r="CZ13" s="121">
        <f t="shared" si="28"/>
        <v>0</v>
      </c>
      <c r="DA13" s="121">
        <f t="shared" si="28"/>
        <v>0</v>
      </c>
      <c r="DB13" s="121">
        <f t="shared" si="28"/>
        <v>138096</v>
      </c>
      <c r="DC13" s="121">
        <f t="shared" si="28"/>
        <v>0</v>
      </c>
      <c r="DD13" s="121">
        <f t="shared" si="28"/>
        <v>108692</v>
      </c>
      <c r="DE13" s="121">
        <f t="shared" si="28"/>
        <v>29404</v>
      </c>
      <c r="DF13" s="121">
        <f t="shared" si="28"/>
        <v>0</v>
      </c>
      <c r="DG13" s="122" t="s">
        <v>445</v>
      </c>
      <c r="DH13" s="121">
        <f t="shared" si="25"/>
        <v>0</v>
      </c>
      <c r="DI13" s="121">
        <f t="shared" si="25"/>
        <v>47434</v>
      </c>
      <c r="DJ13" s="121">
        <f t="shared" si="25"/>
        <v>220055</v>
      </c>
    </row>
    <row r="14" spans="1:114" s="136" customFormat="1" ht="13.5" customHeight="1" x14ac:dyDescent="0.15">
      <c r="A14" s="119" t="s">
        <v>16</v>
      </c>
      <c r="B14" s="120" t="s">
        <v>439</v>
      </c>
      <c r="C14" s="119" t="s">
        <v>440</v>
      </c>
      <c r="D14" s="121">
        <f t="shared" si="0"/>
        <v>55669</v>
      </c>
      <c r="E14" s="121">
        <f t="shared" si="1"/>
        <v>19417</v>
      </c>
      <c r="F14" s="121">
        <v>15160</v>
      </c>
      <c r="G14" s="121">
        <v>4257</v>
      </c>
      <c r="H14" s="121">
        <v>0</v>
      </c>
      <c r="I14" s="121">
        <v>0</v>
      </c>
      <c r="J14" s="121">
        <v>0</v>
      </c>
      <c r="K14" s="121">
        <v>0</v>
      </c>
      <c r="L14" s="121">
        <v>36252</v>
      </c>
      <c r="M14" s="121">
        <f t="shared" si="3"/>
        <v>0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 t="shared" si="26"/>
        <v>55669</v>
      </c>
      <c r="W14" s="121">
        <f t="shared" si="26"/>
        <v>19417</v>
      </c>
      <c r="X14" s="121">
        <f t="shared" si="26"/>
        <v>15160</v>
      </c>
      <c r="Y14" s="121">
        <f t="shared" si="26"/>
        <v>4257</v>
      </c>
      <c r="Z14" s="121">
        <f t="shared" si="26"/>
        <v>0</v>
      </c>
      <c r="AA14" s="121">
        <f t="shared" si="26"/>
        <v>0</v>
      </c>
      <c r="AB14" s="121">
        <f t="shared" si="26"/>
        <v>0</v>
      </c>
      <c r="AC14" s="121">
        <f t="shared" si="26"/>
        <v>0</v>
      </c>
      <c r="AD14" s="121">
        <f t="shared" si="26"/>
        <v>36252</v>
      </c>
      <c r="AE14" s="121">
        <f t="shared" si="7"/>
        <v>38236</v>
      </c>
      <c r="AF14" s="121">
        <f t="shared" si="8"/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38236</v>
      </c>
      <c r="AL14" s="122" t="s">
        <v>445</v>
      </c>
      <c r="AM14" s="121">
        <f t="shared" si="9"/>
        <v>0</v>
      </c>
      <c r="AN14" s="121">
        <f t="shared" si="10"/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 t="shared" si="11"/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 t="shared" si="12"/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445</v>
      </c>
      <c r="BD14" s="121">
        <v>0</v>
      </c>
      <c r="BE14" s="121">
        <v>17433</v>
      </c>
      <c r="BF14" s="121">
        <f t="shared" si="14"/>
        <v>55669</v>
      </c>
      <c r="BG14" s="121">
        <f t="shared" si="15"/>
        <v>0</v>
      </c>
      <c r="BH14" s="121">
        <f t="shared" si="16"/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445</v>
      </c>
      <c r="BO14" s="121">
        <f t="shared" si="17"/>
        <v>0</v>
      </c>
      <c r="BP14" s="121">
        <f t="shared" si="18"/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 t="shared" si="19"/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 t="shared" si="20"/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445</v>
      </c>
      <c r="CF14" s="121">
        <v>0</v>
      </c>
      <c r="CG14" s="121">
        <v>0</v>
      </c>
      <c r="CH14" s="121">
        <f t="shared" si="22"/>
        <v>0</v>
      </c>
      <c r="CI14" s="121">
        <f t="shared" si="27"/>
        <v>38236</v>
      </c>
      <c r="CJ14" s="121">
        <f t="shared" si="27"/>
        <v>0</v>
      </c>
      <c r="CK14" s="121">
        <f t="shared" si="27"/>
        <v>0</v>
      </c>
      <c r="CL14" s="121">
        <f t="shared" si="27"/>
        <v>0</v>
      </c>
      <c r="CM14" s="121">
        <f t="shared" si="27"/>
        <v>0</v>
      </c>
      <c r="CN14" s="121">
        <f t="shared" si="27"/>
        <v>0</v>
      </c>
      <c r="CO14" s="121">
        <f t="shared" si="27"/>
        <v>38236</v>
      </c>
      <c r="CP14" s="122" t="s">
        <v>445</v>
      </c>
      <c r="CQ14" s="121">
        <f t="shared" si="28"/>
        <v>0</v>
      </c>
      <c r="CR14" s="121">
        <f t="shared" si="28"/>
        <v>0</v>
      </c>
      <c r="CS14" s="121">
        <f t="shared" si="28"/>
        <v>0</v>
      </c>
      <c r="CT14" s="121">
        <f t="shared" si="28"/>
        <v>0</v>
      </c>
      <c r="CU14" s="121">
        <f t="shared" si="28"/>
        <v>0</v>
      </c>
      <c r="CV14" s="121">
        <f t="shared" si="28"/>
        <v>0</v>
      </c>
      <c r="CW14" s="121">
        <f t="shared" si="28"/>
        <v>0</v>
      </c>
      <c r="CX14" s="121">
        <f t="shared" si="28"/>
        <v>0</v>
      </c>
      <c r="CY14" s="121">
        <f t="shared" si="28"/>
        <v>0</v>
      </c>
      <c r="CZ14" s="121">
        <f t="shared" si="28"/>
        <v>0</v>
      </c>
      <c r="DA14" s="121">
        <f t="shared" si="28"/>
        <v>0</v>
      </c>
      <c r="DB14" s="121">
        <f t="shared" si="28"/>
        <v>0</v>
      </c>
      <c r="DC14" s="121">
        <f t="shared" si="28"/>
        <v>0</v>
      </c>
      <c r="DD14" s="121">
        <f t="shared" si="28"/>
        <v>0</v>
      </c>
      <c r="DE14" s="121">
        <f t="shared" si="28"/>
        <v>0</v>
      </c>
      <c r="DF14" s="121">
        <f t="shared" si="28"/>
        <v>0</v>
      </c>
      <c r="DG14" s="122" t="s">
        <v>445</v>
      </c>
      <c r="DH14" s="121">
        <f t="shared" si="25"/>
        <v>0</v>
      </c>
      <c r="DI14" s="121">
        <f t="shared" si="25"/>
        <v>17433</v>
      </c>
      <c r="DJ14" s="121">
        <f t="shared" si="25"/>
        <v>55669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7" customFormat="1" ht="13.5" customHeight="1" x14ac:dyDescent="0.15">
      <c r="A20" s="211"/>
      <c r="B20" s="212"/>
      <c r="C20" s="211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6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6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6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6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6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6"/>
      <c r="DH20" s="213"/>
      <c r="DI20" s="213"/>
      <c r="DJ20" s="213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20" sqref="A20:XFD20"/>
      <selection pane="topRight" activeCell="A20" sqref="A20:XFD20"/>
      <selection pane="bottomLeft" activeCell="A20" sqref="A20:XFD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15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7" t="s">
        <v>53</v>
      </c>
      <c r="B2" s="162" t="s">
        <v>54</v>
      </c>
      <c r="C2" s="169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157"/>
      <c r="AF2" s="157"/>
    </row>
    <row r="3" spans="1:32" s="62" customFormat="1" ht="13.5" customHeight="1" x14ac:dyDescent="0.15">
      <c r="A3" s="168"/>
      <c r="B3" s="163"/>
      <c r="C3" s="168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157"/>
      <c r="AF3" s="157"/>
    </row>
    <row r="4" spans="1:32" s="62" customFormat="1" ht="18.75" customHeight="1" x14ac:dyDescent="0.15">
      <c r="A4" s="168"/>
      <c r="B4" s="163"/>
      <c r="C4" s="168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157"/>
      <c r="AF4" s="157"/>
    </row>
    <row r="5" spans="1:32" s="62" customFormat="1" ht="22.5" customHeight="1" x14ac:dyDescent="0.15">
      <c r="A5" s="168"/>
      <c r="B5" s="163"/>
      <c r="C5" s="168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157"/>
      <c r="AF5" s="157"/>
    </row>
    <row r="6" spans="1:32" s="86" customFormat="1" ht="13.5" customHeight="1" x14ac:dyDescent="0.15">
      <c r="A6" s="168"/>
      <c r="B6" s="163"/>
      <c r="C6" s="168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158"/>
      <c r="AF6" s="158"/>
    </row>
    <row r="7" spans="1:32" s="136" customFormat="1" ht="13.5" customHeight="1" x14ac:dyDescent="0.15">
      <c r="A7" s="138" t="str">
        <f>'廃棄物事業経費（市町村）'!A7</f>
        <v>神奈川県</v>
      </c>
      <c r="B7" s="139" t="str">
        <f>'廃棄物事業経費（市町村）'!B7</f>
        <v>14000</v>
      </c>
      <c r="C7" s="138" t="s">
        <v>33</v>
      </c>
      <c r="D7" s="140">
        <f t="shared" ref="D7:D47" si="0">SUM(E7,+L7)</f>
        <v>129072893</v>
      </c>
      <c r="E7" s="140">
        <f t="shared" ref="E7:E47" si="1">+SUM(F7:I7,K7)</f>
        <v>41111178</v>
      </c>
      <c r="F7" s="140">
        <f t="shared" ref="F7:L7" si="2">SUM(F$8:F$1000)</f>
        <v>3836005</v>
      </c>
      <c r="G7" s="140">
        <f t="shared" si="2"/>
        <v>367602</v>
      </c>
      <c r="H7" s="140">
        <f t="shared" si="2"/>
        <v>10470425</v>
      </c>
      <c r="I7" s="140">
        <f t="shared" si="2"/>
        <v>14392203</v>
      </c>
      <c r="J7" s="140">
        <f t="shared" si="2"/>
        <v>3920046</v>
      </c>
      <c r="K7" s="140">
        <f t="shared" si="2"/>
        <v>12044943</v>
      </c>
      <c r="L7" s="140">
        <f t="shared" si="2"/>
        <v>87961715</v>
      </c>
      <c r="M7" s="140">
        <f t="shared" ref="M7:M47" si="3">SUM(N7,+U7)</f>
        <v>5870568</v>
      </c>
      <c r="N7" s="140">
        <f t="shared" ref="N7:N47" si="4">+SUM(O7:R7,T7)</f>
        <v>884635</v>
      </c>
      <c r="O7" s="140">
        <f t="shared" ref="O7:U7" si="5">SUM(O$8:O$1000)</f>
        <v>472</v>
      </c>
      <c r="P7" s="140">
        <f t="shared" si="5"/>
        <v>17585</v>
      </c>
      <c r="Q7" s="140">
        <f t="shared" si="5"/>
        <v>59700</v>
      </c>
      <c r="R7" s="140">
        <f t="shared" si="5"/>
        <v>683797</v>
      </c>
      <c r="S7" s="140">
        <f t="shared" si="5"/>
        <v>113369</v>
      </c>
      <c r="T7" s="140">
        <f t="shared" si="5"/>
        <v>123081</v>
      </c>
      <c r="U7" s="140">
        <f t="shared" si="5"/>
        <v>4985933</v>
      </c>
      <c r="V7" s="140">
        <f t="shared" ref="V7:AB7" si="6">+SUM(D7,M7)</f>
        <v>134943461</v>
      </c>
      <c r="W7" s="140">
        <f t="shared" si="6"/>
        <v>41995813</v>
      </c>
      <c r="X7" s="140">
        <f t="shared" si="6"/>
        <v>3836477</v>
      </c>
      <c r="Y7" s="140">
        <f t="shared" si="6"/>
        <v>385187</v>
      </c>
      <c r="Z7" s="140">
        <f t="shared" si="6"/>
        <v>10530125</v>
      </c>
      <c r="AA7" s="140">
        <f t="shared" si="6"/>
        <v>15076000</v>
      </c>
      <c r="AB7" s="140">
        <f t="shared" si="6"/>
        <v>4033415</v>
      </c>
      <c r="AC7" s="140">
        <f t="shared" ref="AC7:AC47" si="7">+SUM(K7,T7)</f>
        <v>12168024</v>
      </c>
      <c r="AD7" s="140">
        <f t="shared" ref="AD7:AD47" si="8">+SUM(L7,U7)</f>
        <v>92947648</v>
      </c>
      <c r="AE7" s="159"/>
      <c r="AF7" s="159"/>
    </row>
    <row r="8" spans="1:32" s="136" customFormat="1" ht="13.5" customHeight="1" x14ac:dyDescent="0.15">
      <c r="A8" s="119" t="s">
        <v>16</v>
      </c>
      <c r="B8" s="120" t="s">
        <v>324</v>
      </c>
      <c r="C8" s="119" t="s">
        <v>325</v>
      </c>
      <c r="D8" s="121">
        <f t="shared" si="0"/>
        <v>46040271</v>
      </c>
      <c r="E8" s="121">
        <f t="shared" si="1"/>
        <v>14236702</v>
      </c>
      <c r="F8" s="121">
        <v>1178168</v>
      </c>
      <c r="G8" s="121"/>
      <c r="H8" s="121">
        <v>3452125</v>
      </c>
      <c r="I8" s="121">
        <v>4618936</v>
      </c>
      <c r="J8" s="121"/>
      <c r="K8" s="121">
        <v>4987473</v>
      </c>
      <c r="L8" s="121">
        <v>31803569</v>
      </c>
      <c r="M8" s="121">
        <f t="shared" si="3"/>
        <v>1161102</v>
      </c>
      <c r="N8" s="121">
        <f t="shared" si="4"/>
        <v>84016</v>
      </c>
      <c r="O8" s="121"/>
      <c r="P8" s="121"/>
      <c r="Q8" s="121"/>
      <c r="R8" s="121">
        <v>65204</v>
      </c>
      <c r="S8" s="121"/>
      <c r="T8" s="121">
        <v>18812</v>
      </c>
      <c r="U8" s="121">
        <v>1077086</v>
      </c>
      <c r="V8" s="121">
        <f t="shared" ref="V8:V47" si="9">+SUM(D8,M8)</f>
        <v>47201373</v>
      </c>
      <c r="W8" s="121">
        <f t="shared" ref="W8:W47" si="10">+SUM(E8,N8)</f>
        <v>14320718</v>
      </c>
      <c r="X8" s="121">
        <f t="shared" ref="X8:X47" si="11">+SUM(F8,O8)</f>
        <v>1178168</v>
      </c>
      <c r="Y8" s="121">
        <f t="shared" ref="Y8:Y47" si="12">+SUM(G8,P8)</f>
        <v>0</v>
      </c>
      <c r="Z8" s="121">
        <f t="shared" ref="Z8:Z47" si="13">+SUM(H8,Q8)</f>
        <v>3452125</v>
      </c>
      <c r="AA8" s="121">
        <f t="shared" ref="AA8:AA47" si="14">+SUM(I8,R8)</f>
        <v>4684140</v>
      </c>
      <c r="AB8" s="121">
        <f t="shared" ref="AB8:AB47" si="15">+SUM(J8,S8)</f>
        <v>0</v>
      </c>
      <c r="AC8" s="121">
        <f t="shared" si="7"/>
        <v>5006285</v>
      </c>
      <c r="AD8" s="121">
        <f t="shared" si="8"/>
        <v>32880655</v>
      </c>
      <c r="AE8" s="160" t="s">
        <v>326</v>
      </c>
      <c r="AF8" s="159"/>
    </row>
    <row r="9" spans="1:32" s="136" customFormat="1" ht="13.5" customHeight="1" x14ac:dyDescent="0.15">
      <c r="A9" s="119" t="s">
        <v>16</v>
      </c>
      <c r="B9" s="120" t="s">
        <v>418</v>
      </c>
      <c r="C9" s="119" t="s">
        <v>419</v>
      </c>
      <c r="D9" s="121">
        <f t="shared" si="0"/>
        <v>16929032</v>
      </c>
      <c r="E9" s="121">
        <f t="shared" si="1"/>
        <v>5993102</v>
      </c>
      <c r="F9" s="121">
        <v>7676</v>
      </c>
      <c r="G9" s="121">
        <v>0</v>
      </c>
      <c r="H9" s="121">
        <v>2300000</v>
      </c>
      <c r="I9" s="121">
        <v>1837775</v>
      </c>
      <c r="J9" s="121"/>
      <c r="K9" s="121">
        <v>1847651</v>
      </c>
      <c r="L9" s="121">
        <v>10935930</v>
      </c>
      <c r="M9" s="121">
        <f t="shared" si="3"/>
        <v>838123</v>
      </c>
      <c r="N9" s="121">
        <f t="shared" si="4"/>
        <v>142925</v>
      </c>
      <c r="O9" s="121">
        <v>0</v>
      </c>
      <c r="P9" s="121">
        <v>1599</v>
      </c>
      <c r="Q9" s="121">
        <v>47000</v>
      </c>
      <c r="R9" s="121">
        <v>94274</v>
      </c>
      <c r="S9" s="121"/>
      <c r="T9" s="121">
        <v>52</v>
      </c>
      <c r="U9" s="121">
        <v>695198</v>
      </c>
      <c r="V9" s="121">
        <f t="shared" si="9"/>
        <v>17767155</v>
      </c>
      <c r="W9" s="121">
        <f t="shared" si="10"/>
        <v>6136027</v>
      </c>
      <c r="X9" s="121">
        <f t="shared" si="11"/>
        <v>7676</v>
      </c>
      <c r="Y9" s="121">
        <f t="shared" si="12"/>
        <v>1599</v>
      </c>
      <c r="Z9" s="121">
        <f t="shared" si="13"/>
        <v>2347000</v>
      </c>
      <c r="AA9" s="121">
        <f t="shared" si="14"/>
        <v>1932049</v>
      </c>
      <c r="AB9" s="121">
        <f t="shared" si="15"/>
        <v>0</v>
      </c>
      <c r="AC9" s="121">
        <f t="shared" si="7"/>
        <v>1847703</v>
      </c>
      <c r="AD9" s="121">
        <f t="shared" si="8"/>
        <v>11631128</v>
      </c>
      <c r="AE9" s="160" t="s">
        <v>420</v>
      </c>
      <c r="AF9" s="159"/>
    </row>
    <row r="10" spans="1:32" s="136" customFormat="1" ht="13.5" customHeight="1" x14ac:dyDescent="0.15">
      <c r="A10" s="119" t="s">
        <v>16</v>
      </c>
      <c r="B10" s="120" t="s">
        <v>412</v>
      </c>
      <c r="C10" s="119" t="s">
        <v>413</v>
      </c>
      <c r="D10" s="121">
        <f t="shared" si="0"/>
        <v>9168309</v>
      </c>
      <c r="E10" s="121">
        <f t="shared" si="1"/>
        <v>2902442</v>
      </c>
      <c r="F10" s="121">
        <v>113351</v>
      </c>
      <c r="G10" s="121"/>
      <c r="H10" s="121">
        <v>346800</v>
      </c>
      <c r="I10" s="121">
        <v>1419033</v>
      </c>
      <c r="J10" s="121"/>
      <c r="K10" s="121">
        <v>1023258</v>
      </c>
      <c r="L10" s="121">
        <v>6265867</v>
      </c>
      <c r="M10" s="121">
        <f t="shared" si="3"/>
        <v>577356</v>
      </c>
      <c r="N10" s="121">
        <f t="shared" si="4"/>
        <v>55503</v>
      </c>
      <c r="O10" s="121"/>
      <c r="P10" s="121"/>
      <c r="Q10" s="121">
        <v>12700</v>
      </c>
      <c r="R10" s="121">
        <v>42656</v>
      </c>
      <c r="S10" s="121"/>
      <c r="T10" s="121">
        <v>147</v>
      </c>
      <c r="U10" s="121">
        <v>521853</v>
      </c>
      <c r="V10" s="121">
        <f t="shared" si="9"/>
        <v>9745665</v>
      </c>
      <c r="W10" s="121">
        <f t="shared" si="10"/>
        <v>2957945</v>
      </c>
      <c r="X10" s="121">
        <f t="shared" si="11"/>
        <v>113351</v>
      </c>
      <c r="Y10" s="121">
        <f t="shared" si="12"/>
        <v>0</v>
      </c>
      <c r="Z10" s="121">
        <f t="shared" si="13"/>
        <v>359500</v>
      </c>
      <c r="AA10" s="121">
        <f t="shared" si="14"/>
        <v>1461689</v>
      </c>
      <c r="AB10" s="121">
        <f t="shared" si="15"/>
        <v>0</v>
      </c>
      <c r="AC10" s="121">
        <f t="shared" si="7"/>
        <v>1023405</v>
      </c>
      <c r="AD10" s="121">
        <f t="shared" si="8"/>
        <v>6787720</v>
      </c>
      <c r="AE10" s="160" t="s">
        <v>414</v>
      </c>
      <c r="AF10" s="159"/>
    </row>
    <row r="11" spans="1:32" s="136" customFormat="1" ht="13.5" customHeight="1" x14ac:dyDescent="0.15">
      <c r="A11" s="119" t="s">
        <v>16</v>
      </c>
      <c r="B11" s="120" t="s">
        <v>424</v>
      </c>
      <c r="C11" s="119" t="s">
        <v>425</v>
      </c>
      <c r="D11" s="121">
        <f t="shared" si="0"/>
        <v>7258011</v>
      </c>
      <c r="E11" s="121">
        <f t="shared" si="1"/>
        <v>2172423</v>
      </c>
      <c r="F11" s="121">
        <v>0</v>
      </c>
      <c r="G11" s="121">
        <v>5475</v>
      </c>
      <c r="H11" s="121">
        <v>533000</v>
      </c>
      <c r="I11" s="121">
        <v>477896</v>
      </c>
      <c r="J11" s="121"/>
      <c r="K11" s="121">
        <v>1156052</v>
      </c>
      <c r="L11" s="121">
        <v>5085588</v>
      </c>
      <c r="M11" s="121">
        <f t="shared" si="3"/>
        <v>407448</v>
      </c>
      <c r="N11" s="121">
        <f t="shared" si="4"/>
        <v>65957</v>
      </c>
      <c r="O11" s="121">
        <v>472</v>
      </c>
      <c r="P11" s="121">
        <v>472</v>
      </c>
      <c r="Q11" s="121">
        <v>0</v>
      </c>
      <c r="R11" s="121">
        <v>64917</v>
      </c>
      <c r="S11" s="121"/>
      <c r="T11" s="121">
        <v>96</v>
      </c>
      <c r="U11" s="121">
        <v>341491</v>
      </c>
      <c r="V11" s="121">
        <f t="shared" si="9"/>
        <v>7665459</v>
      </c>
      <c r="W11" s="121">
        <f t="shared" si="10"/>
        <v>2238380</v>
      </c>
      <c r="X11" s="121">
        <f t="shared" si="11"/>
        <v>472</v>
      </c>
      <c r="Y11" s="121">
        <f t="shared" si="12"/>
        <v>5947</v>
      </c>
      <c r="Z11" s="121">
        <f t="shared" si="13"/>
        <v>533000</v>
      </c>
      <c r="AA11" s="121">
        <f t="shared" si="14"/>
        <v>542813</v>
      </c>
      <c r="AB11" s="121">
        <f t="shared" si="15"/>
        <v>0</v>
      </c>
      <c r="AC11" s="121">
        <f t="shared" si="7"/>
        <v>1156148</v>
      </c>
      <c r="AD11" s="121">
        <f t="shared" si="8"/>
        <v>5427079</v>
      </c>
      <c r="AE11" s="160" t="s">
        <v>426</v>
      </c>
      <c r="AF11" s="159"/>
    </row>
    <row r="12" spans="1:32" s="136" customFormat="1" ht="13.5" customHeight="1" x14ac:dyDescent="0.15">
      <c r="A12" s="119" t="s">
        <v>16</v>
      </c>
      <c r="B12" s="120" t="s">
        <v>400</v>
      </c>
      <c r="C12" s="119" t="s">
        <v>401</v>
      </c>
      <c r="D12" s="121">
        <f t="shared" si="0"/>
        <v>4555477</v>
      </c>
      <c r="E12" s="121">
        <f t="shared" si="1"/>
        <v>644006</v>
      </c>
      <c r="F12" s="121">
        <v>0</v>
      </c>
      <c r="G12" s="121">
        <v>0</v>
      </c>
      <c r="H12" s="121">
        <v>0</v>
      </c>
      <c r="I12" s="121">
        <v>597967</v>
      </c>
      <c r="J12" s="121"/>
      <c r="K12" s="121">
        <v>46039</v>
      </c>
      <c r="L12" s="121">
        <v>3911471</v>
      </c>
      <c r="M12" s="121">
        <f t="shared" si="3"/>
        <v>76587</v>
      </c>
      <c r="N12" s="121">
        <f t="shared" si="4"/>
        <v>7844</v>
      </c>
      <c r="O12" s="121">
        <v>0</v>
      </c>
      <c r="P12" s="121">
        <v>0</v>
      </c>
      <c r="Q12" s="121">
        <v>0</v>
      </c>
      <c r="R12" s="121">
        <v>7844</v>
      </c>
      <c r="S12" s="121"/>
      <c r="T12" s="121">
        <v>0</v>
      </c>
      <c r="U12" s="121">
        <v>68743</v>
      </c>
      <c r="V12" s="121">
        <f t="shared" si="9"/>
        <v>4632064</v>
      </c>
      <c r="W12" s="121">
        <f t="shared" si="10"/>
        <v>651850</v>
      </c>
      <c r="X12" s="121">
        <f t="shared" si="11"/>
        <v>0</v>
      </c>
      <c r="Y12" s="121">
        <f t="shared" si="12"/>
        <v>0</v>
      </c>
      <c r="Z12" s="121">
        <f t="shared" si="13"/>
        <v>0</v>
      </c>
      <c r="AA12" s="121">
        <f t="shared" si="14"/>
        <v>605811</v>
      </c>
      <c r="AB12" s="121">
        <f t="shared" si="15"/>
        <v>0</v>
      </c>
      <c r="AC12" s="121">
        <f t="shared" si="7"/>
        <v>46039</v>
      </c>
      <c r="AD12" s="121">
        <f t="shared" si="8"/>
        <v>3980214</v>
      </c>
      <c r="AE12" s="160" t="s">
        <v>402</v>
      </c>
      <c r="AF12" s="159"/>
    </row>
    <row r="13" spans="1:32" s="136" customFormat="1" ht="13.5" customHeight="1" x14ac:dyDescent="0.15">
      <c r="A13" s="119" t="s">
        <v>16</v>
      </c>
      <c r="B13" s="120" t="s">
        <v>427</v>
      </c>
      <c r="C13" s="119" t="s">
        <v>428</v>
      </c>
      <c r="D13" s="121">
        <f t="shared" si="0"/>
        <v>3812445</v>
      </c>
      <c r="E13" s="121">
        <f t="shared" si="1"/>
        <v>797480</v>
      </c>
      <c r="F13" s="121">
        <v>0</v>
      </c>
      <c r="G13" s="121">
        <v>0</v>
      </c>
      <c r="H13" s="121">
        <v>0</v>
      </c>
      <c r="I13" s="121">
        <v>648606</v>
      </c>
      <c r="J13" s="121"/>
      <c r="K13" s="121">
        <v>148874</v>
      </c>
      <c r="L13" s="121">
        <v>3014965</v>
      </c>
      <c r="M13" s="121">
        <f t="shared" si="3"/>
        <v>96518</v>
      </c>
      <c r="N13" s="121">
        <f t="shared" si="4"/>
        <v>11441</v>
      </c>
      <c r="O13" s="121">
        <v>0</v>
      </c>
      <c r="P13" s="121">
        <v>0</v>
      </c>
      <c r="Q13" s="121">
        <v>0</v>
      </c>
      <c r="R13" s="121">
        <v>11421</v>
      </c>
      <c r="S13" s="121"/>
      <c r="T13" s="121">
        <v>20</v>
      </c>
      <c r="U13" s="121">
        <v>85077</v>
      </c>
      <c r="V13" s="121">
        <f t="shared" si="9"/>
        <v>3908963</v>
      </c>
      <c r="W13" s="121">
        <f t="shared" si="10"/>
        <v>808921</v>
      </c>
      <c r="X13" s="121">
        <f t="shared" si="11"/>
        <v>0</v>
      </c>
      <c r="Y13" s="121">
        <f t="shared" si="12"/>
        <v>0</v>
      </c>
      <c r="Z13" s="121">
        <f t="shared" si="13"/>
        <v>0</v>
      </c>
      <c r="AA13" s="121">
        <f t="shared" si="14"/>
        <v>660027</v>
      </c>
      <c r="AB13" s="121">
        <f t="shared" si="15"/>
        <v>0</v>
      </c>
      <c r="AC13" s="121">
        <f t="shared" si="7"/>
        <v>148894</v>
      </c>
      <c r="AD13" s="121">
        <f t="shared" si="8"/>
        <v>3100042</v>
      </c>
      <c r="AE13" s="160" t="s">
        <v>429</v>
      </c>
      <c r="AF13" s="159"/>
    </row>
    <row r="14" spans="1:32" s="136" customFormat="1" ht="13.5" customHeight="1" x14ac:dyDescent="0.15">
      <c r="A14" s="119" t="s">
        <v>16</v>
      </c>
      <c r="B14" s="120" t="s">
        <v>376</v>
      </c>
      <c r="C14" s="119" t="s">
        <v>377</v>
      </c>
      <c r="D14" s="121">
        <f t="shared" si="0"/>
        <v>6905026</v>
      </c>
      <c r="E14" s="121">
        <f t="shared" si="1"/>
        <v>2573583</v>
      </c>
      <c r="F14" s="121">
        <v>10420</v>
      </c>
      <c r="G14" s="121">
        <v>0</v>
      </c>
      <c r="H14" s="121">
        <v>37200</v>
      </c>
      <c r="I14" s="121">
        <v>1481878</v>
      </c>
      <c r="J14" s="121"/>
      <c r="K14" s="121">
        <v>1044085</v>
      </c>
      <c r="L14" s="121">
        <v>4331443</v>
      </c>
      <c r="M14" s="121">
        <f t="shared" si="3"/>
        <v>187578</v>
      </c>
      <c r="N14" s="121">
        <f t="shared" si="4"/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187578</v>
      </c>
      <c r="V14" s="121">
        <f t="shared" si="9"/>
        <v>7092604</v>
      </c>
      <c r="W14" s="121">
        <f t="shared" si="10"/>
        <v>2573583</v>
      </c>
      <c r="X14" s="121">
        <f t="shared" si="11"/>
        <v>10420</v>
      </c>
      <c r="Y14" s="121">
        <f t="shared" si="12"/>
        <v>0</v>
      </c>
      <c r="Z14" s="121">
        <f t="shared" si="13"/>
        <v>37200</v>
      </c>
      <c r="AA14" s="121">
        <f t="shared" si="14"/>
        <v>1481878</v>
      </c>
      <c r="AB14" s="121">
        <f t="shared" si="15"/>
        <v>0</v>
      </c>
      <c r="AC14" s="121">
        <f t="shared" si="7"/>
        <v>1044085</v>
      </c>
      <c r="AD14" s="121">
        <f t="shared" si="8"/>
        <v>4519021</v>
      </c>
      <c r="AE14" s="160" t="s">
        <v>378</v>
      </c>
      <c r="AF14" s="159"/>
    </row>
    <row r="15" spans="1:32" s="136" customFormat="1" ht="13.5" customHeight="1" x14ac:dyDescent="0.15">
      <c r="A15" s="119" t="s">
        <v>16</v>
      </c>
      <c r="B15" s="120" t="s">
        <v>393</v>
      </c>
      <c r="C15" s="119" t="s">
        <v>394</v>
      </c>
      <c r="D15" s="121">
        <f t="shared" si="0"/>
        <v>2329878</v>
      </c>
      <c r="E15" s="121">
        <f t="shared" si="1"/>
        <v>565142</v>
      </c>
      <c r="F15" s="121">
        <v>0</v>
      </c>
      <c r="G15" s="121">
        <v>0</v>
      </c>
      <c r="H15" s="121">
        <v>23800</v>
      </c>
      <c r="I15" s="121">
        <v>378786</v>
      </c>
      <c r="J15" s="121"/>
      <c r="K15" s="121">
        <v>162556</v>
      </c>
      <c r="L15" s="121">
        <v>1764736</v>
      </c>
      <c r="M15" s="121">
        <f t="shared" si="3"/>
        <v>545152</v>
      </c>
      <c r="N15" s="121">
        <f t="shared" si="4"/>
        <v>277625</v>
      </c>
      <c r="O15" s="121">
        <v>0</v>
      </c>
      <c r="P15" s="121">
        <v>0</v>
      </c>
      <c r="Q15" s="121">
        <v>0</v>
      </c>
      <c r="R15" s="121">
        <v>277625</v>
      </c>
      <c r="S15" s="121"/>
      <c r="T15" s="121">
        <v>0</v>
      </c>
      <c r="U15" s="121">
        <v>267527</v>
      </c>
      <c r="V15" s="121">
        <f t="shared" si="9"/>
        <v>2875030</v>
      </c>
      <c r="W15" s="121">
        <f t="shared" si="10"/>
        <v>842767</v>
      </c>
      <c r="X15" s="121">
        <f t="shared" si="11"/>
        <v>0</v>
      </c>
      <c r="Y15" s="121">
        <f t="shared" si="12"/>
        <v>0</v>
      </c>
      <c r="Z15" s="121">
        <f t="shared" si="13"/>
        <v>23800</v>
      </c>
      <c r="AA15" s="121">
        <f t="shared" si="14"/>
        <v>656411</v>
      </c>
      <c r="AB15" s="121">
        <f t="shared" si="15"/>
        <v>0</v>
      </c>
      <c r="AC15" s="121">
        <f t="shared" si="7"/>
        <v>162556</v>
      </c>
      <c r="AD15" s="121">
        <f t="shared" si="8"/>
        <v>2032263</v>
      </c>
      <c r="AE15" s="160" t="s">
        <v>395</v>
      </c>
      <c r="AF15" s="159"/>
    </row>
    <row r="16" spans="1:32" s="136" customFormat="1" ht="13.5" customHeight="1" x14ac:dyDescent="0.15">
      <c r="A16" s="119" t="s">
        <v>16</v>
      </c>
      <c r="B16" s="120" t="s">
        <v>358</v>
      </c>
      <c r="C16" s="119" t="s">
        <v>359</v>
      </c>
      <c r="D16" s="121">
        <f t="shared" si="0"/>
        <v>5161088</v>
      </c>
      <c r="E16" s="121">
        <f t="shared" si="1"/>
        <v>1959981</v>
      </c>
      <c r="F16" s="121">
        <v>995882</v>
      </c>
      <c r="G16" s="121">
        <v>51230</v>
      </c>
      <c r="H16" s="121">
        <v>0</v>
      </c>
      <c r="I16" s="121">
        <v>293508</v>
      </c>
      <c r="J16" s="121"/>
      <c r="K16" s="121">
        <v>619361</v>
      </c>
      <c r="L16" s="121">
        <v>3201107</v>
      </c>
      <c r="M16" s="121">
        <f t="shared" si="3"/>
        <v>252524</v>
      </c>
      <c r="N16" s="121">
        <f t="shared" si="4"/>
        <v>30535</v>
      </c>
      <c r="O16" s="121">
        <v>0</v>
      </c>
      <c r="P16" s="121">
        <v>0</v>
      </c>
      <c r="Q16" s="121">
        <v>0</v>
      </c>
      <c r="R16" s="121">
        <v>30535</v>
      </c>
      <c r="S16" s="121"/>
      <c r="T16" s="121">
        <v>0</v>
      </c>
      <c r="U16" s="121">
        <v>221989</v>
      </c>
      <c r="V16" s="121">
        <f t="shared" si="9"/>
        <v>5413612</v>
      </c>
      <c r="W16" s="121">
        <f t="shared" si="10"/>
        <v>1990516</v>
      </c>
      <c r="X16" s="121">
        <f t="shared" si="11"/>
        <v>995882</v>
      </c>
      <c r="Y16" s="121">
        <f t="shared" si="12"/>
        <v>51230</v>
      </c>
      <c r="Z16" s="121">
        <f t="shared" si="13"/>
        <v>0</v>
      </c>
      <c r="AA16" s="121">
        <f t="shared" si="14"/>
        <v>324043</v>
      </c>
      <c r="AB16" s="121">
        <f t="shared" si="15"/>
        <v>0</v>
      </c>
      <c r="AC16" s="121">
        <f t="shared" si="7"/>
        <v>619361</v>
      </c>
      <c r="AD16" s="121">
        <f t="shared" si="8"/>
        <v>3423096</v>
      </c>
      <c r="AE16" s="160" t="s">
        <v>360</v>
      </c>
      <c r="AF16" s="159"/>
    </row>
    <row r="17" spans="1:32" s="136" customFormat="1" ht="13.5" customHeight="1" x14ac:dyDescent="0.15">
      <c r="A17" s="119" t="s">
        <v>16</v>
      </c>
      <c r="B17" s="120" t="s">
        <v>390</v>
      </c>
      <c r="C17" s="119" t="s">
        <v>391</v>
      </c>
      <c r="D17" s="121">
        <f t="shared" si="0"/>
        <v>968724</v>
      </c>
      <c r="E17" s="121">
        <f t="shared" si="1"/>
        <v>227319</v>
      </c>
      <c r="F17" s="121">
        <v>1218</v>
      </c>
      <c r="G17" s="121">
        <v>0</v>
      </c>
      <c r="H17" s="121">
        <v>0</v>
      </c>
      <c r="I17" s="121">
        <v>179509</v>
      </c>
      <c r="J17" s="121"/>
      <c r="K17" s="121">
        <v>46592</v>
      </c>
      <c r="L17" s="121">
        <v>741405</v>
      </c>
      <c r="M17" s="121">
        <f t="shared" si="3"/>
        <v>25274</v>
      </c>
      <c r="N17" s="121">
        <f t="shared" si="4"/>
        <v>4591</v>
      </c>
      <c r="O17" s="121">
        <v>0</v>
      </c>
      <c r="P17" s="121">
        <v>0</v>
      </c>
      <c r="Q17" s="121">
        <v>0</v>
      </c>
      <c r="R17" s="121">
        <v>841</v>
      </c>
      <c r="S17" s="121"/>
      <c r="T17" s="121">
        <v>3750</v>
      </c>
      <c r="U17" s="121">
        <v>20683</v>
      </c>
      <c r="V17" s="121">
        <f t="shared" si="9"/>
        <v>993998</v>
      </c>
      <c r="W17" s="121">
        <f t="shared" si="10"/>
        <v>231910</v>
      </c>
      <c r="X17" s="121">
        <f t="shared" si="11"/>
        <v>1218</v>
      </c>
      <c r="Y17" s="121">
        <f t="shared" si="12"/>
        <v>0</v>
      </c>
      <c r="Z17" s="121">
        <f t="shared" si="13"/>
        <v>0</v>
      </c>
      <c r="AA17" s="121">
        <f t="shared" si="14"/>
        <v>180350</v>
      </c>
      <c r="AB17" s="121">
        <f t="shared" si="15"/>
        <v>0</v>
      </c>
      <c r="AC17" s="121">
        <f t="shared" si="7"/>
        <v>50342</v>
      </c>
      <c r="AD17" s="121">
        <f t="shared" si="8"/>
        <v>762088</v>
      </c>
      <c r="AE17" s="160" t="s">
        <v>392</v>
      </c>
      <c r="AF17" s="159"/>
    </row>
    <row r="18" spans="1:32" s="136" customFormat="1" ht="13.5" customHeight="1" x14ac:dyDescent="0.15">
      <c r="A18" s="119" t="s">
        <v>16</v>
      </c>
      <c r="B18" s="120" t="s">
        <v>346</v>
      </c>
      <c r="C18" s="119" t="s">
        <v>347</v>
      </c>
      <c r="D18" s="121">
        <f t="shared" si="0"/>
        <v>1024126</v>
      </c>
      <c r="E18" s="121">
        <f t="shared" si="1"/>
        <v>322839</v>
      </c>
      <c r="F18" s="121">
        <v>205371</v>
      </c>
      <c r="G18" s="121">
        <v>16467</v>
      </c>
      <c r="H18" s="121">
        <v>25700</v>
      </c>
      <c r="I18" s="121">
        <v>61934</v>
      </c>
      <c r="J18" s="121"/>
      <c r="K18" s="121">
        <v>13367</v>
      </c>
      <c r="L18" s="121">
        <v>701287</v>
      </c>
      <c r="M18" s="121">
        <f t="shared" si="3"/>
        <v>381101</v>
      </c>
      <c r="N18" s="121">
        <f t="shared" si="4"/>
        <v>21329</v>
      </c>
      <c r="O18" s="121">
        <v>0</v>
      </c>
      <c r="P18" s="121">
        <v>0</v>
      </c>
      <c r="Q18" s="121">
        <v>0</v>
      </c>
      <c r="R18" s="121">
        <v>21301</v>
      </c>
      <c r="S18" s="121"/>
      <c r="T18" s="121">
        <v>28</v>
      </c>
      <c r="U18" s="121">
        <v>359772</v>
      </c>
      <c r="V18" s="121">
        <f t="shared" si="9"/>
        <v>1405227</v>
      </c>
      <c r="W18" s="121">
        <f t="shared" si="10"/>
        <v>344168</v>
      </c>
      <c r="X18" s="121">
        <f t="shared" si="11"/>
        <v>205371</v>
      </c>
      <c r="Y18" s="121">
        <f t="shared" si="12"/>
        <v>16467</v>
      </c>
      <c r="Z18" s="121">
        <f t="shared" si="13"/>
        <v>25700</v>
      </c>
      <c r="AA18" s="121">
        <f t="shared" si="14"/>
        <v>83235</v>
      </c>
      <c r="AB18" s="121">
        <f t="shared" si="15"/>
        <v>0</v>
      </c>
      <c r="AC18" s="121">
        <f t="shared" si="7"/>
        <v>13395</v>
      </c>
      <c r="AD18" s="121">
        <f t="shared" si="8"/>
        <v>1061059</v>
      </c>
      <c r="AE18" s="160" t="s">
        <v>348</v>
      </c>
      <c r="AF18" s="159"/>
    </row>
    <row r="19" spans="1:32" s="136" customFormat="1" ht="13.5" customHeight="1" x14ac:dyDescent="0.15">
      <c r="A19" s="119" t="s">
        <v>16</v>
      </c>
      <c r="B19" s="120" t="s">
        <v>368</v>
      </c>
      <c r="C19" s="119" t="s">
        <v>369</v>
      </c>
      <c r="D19" s="121">
        <f t="shared" si="0"/>
        <v>1829103</v>
      </c>
      <c r="E19" s="121">
        <f t="shared" si="1"/>
        <v>97184</v>
      </c>
      <c r="F19" s="121">
        <v>0</v>
      </c>
      <c r="G19" s="121">
        <v>0</v>
      </c>
      <c r="H19" s="121">
        <v>0</v>
      </c>
      <c r="I19" s="121">
        <v>35436</v>
      </c>
      <c r="J19" s="121"/>
      <c r="K19" s="121">
        <v>61748</v>
      </c>
      <c r="L19" s="121">
        <v>1731919</v>
      </c>
      <c r="M19" s="121">
        <f t="shared" si="3"/>
        <v>26190</v>
      </c>
      <c r="N19" s="121">
        <f t="shared" si="4"/>
        <v>9141</v>
      </c>
      <c r="O19" s="121">
        <v>0</v>
      </c>
      <c r="P19" s="121">
        <v>0</v>
      </c>
      <c r="Q19" s="121">
        <v>0</v>
      </c>
      <c r="R19" s="121">
        <v>9141</v>
      </c>
      <c r="S19" s="121"/>
      <c r="T19" s="121">
        <v>0</v>
      </c>
      <c r="U19" s="121">
        <v>17049</v>
      </c>
      <c r="V19" s="121">
        <f t="shared" si="9"/>
        <v>1855293</v>
      </c>
      <c r="W19" s="121">
        <f t="shared" si="10"/>
        <v>106325</v>
      </c>
      <c r="X19" s="121">
        <f t="shared" si="11"/>
        <v>0</v>
      </c>
      <c r="Y19" s="121">
        <f t="shared" si="12"/>
        <v>0</v>
      </c>
      <c r="Z19" s="121">
        <f t="shared" si="13"/>
        <v>0</v>
      </c>
      <c r="AA19" s="121">
        <f t="shared" si="14"/>
        <v>44577</v>
      </c>
      <c r="AB19" s="121">
        <f t="shared" si="15"/>
        <v>0</v>
      </c>
      <c r="AC19" s="121">
        <f t="shared" si="7"/>
        <v>61748</v>
      </c>
      <c r="AD19" s="121">
        <f t="shared" si="8"/>
        <v>1748968</v>
      </c>
      <c r="AE19" s="160" t="s">
        <v>370</v>
      </c>
      <c r="AF19" s="159"/>
    </row>
    <row r="20" spans="1:32" s="137" customFormat="1" ht="13.5" customHeight="1" x14ac:dyDescent="0.15">
      <c r="A20" s="211" t="s">
        <v>16</v>
      </c>
      <c r="B20" s="212" t="s">
        <v>330</v>
      </c>
      <c r="C20" s="211" t="s">
        <v>331</v>
      </c>
      <c r="D20" s="213">
        <f t="shared" si="0"/>
        <v>3124046</v>
      </c>
      <c r="E20" s="213">
        <f t="shared" si="1"/>
        <v>780071</v>
      </c>
      <c r="F20" s="213">
        <v>0</v>
      </c>
      <c r="G20" s="213">
        <v>0</v>
      </c>
      <c r="H20" s="213">
        <v>0</v>
      </c>
      <c r="I20" s="213">
        <v>521605</v>
      </c>
      <c r="J20" s="213"/>
      <c r="K20" s="213">
        <v>258466</v>
      </c>
      <c r="L20" s="213">
        <v>2343975</v>
      </c>
      <c r="M20" s="213">
        <f t="shared" si="3"/>
        <v>150906</v>
      </c>
      <c r="N20" s="213">
        <f t="shared" si="4"/>
        <v>9708</v>
      </c>
      <c r="O20" s="213">
        <v>0</v>
      </c>
      <c r="P20" s="213">
        <v>0</v>
      </c>
      <c r="Q20" s="213">
        <v>0</v>
      </c>
      <c r="R20" s="213">
        <v>9030</v>
      </c>
      <c r="S20" s="213"/>
      <c r="T20" s="213">
        <v>678</v>
      </c>
      <c r="U20" s="213">
        <v>141198</v>
      </c>
      <c r="V20" s="213">
        <f t="shared" si="9"/>
        <v>3274952</v>
      </c>
      <c r="W20" s="213">
        <f t="shared" si="10"/>
        <v>789779</v>
      </c>
      <c r="X20" s="213">
        <f t="shared" si="11"/>
        <v>0</v>
      </c>
      <c r="Y20" s="213">
        <f t="shared" si="12"/>
        <v>0</v>
      </c>
      <c r="Z20" s="213">
        <f t="shared" si="13"/>
        <v>0</v>
      </c>
      <c r="AA20" s="213">
        <f t="shared" si="14"/>
        <v>530635</v>
      </c>
      <c r="AB20" s="213">
        <f t="shared" si="15"/>
        <v>0</v>
      </c>
      <c r="AC20" s="213">
        <f t="shared" si="7"/>
        <v>259144</v>
      </c>
      <c r="AD20" s="213">
        <f t="shared" si="8"/>
        <v>2485173</v>
      </c>
      <c r="AE20" s="214" t="s">
        <v>332</v>
      </c>
      <c r="AF20" s="215"/>
    </row>
    <row r="21" spans="1:32" s="136" customFormat="1" ht="13.5" customHeight="1" x14ac:dyDescent="0.15">
      <c r="A21" s="119" t="s">
        <v>16</v>
      </c>
      <c r="B21" s="120" t="s">
        <v>349</v>
      </c>
      <c r="C21" s="119" t="s">
        <v>350</v>
      </c>
      <c r="D21" s="121">
        <f t="shared" si="0"/>
        <v>2990422</v>
      </c>
      <c r="E21" s="121">
        <f t="shared" si="1"/>
        <v>1112772</v>
      </c>
      <c r="F21" s="121">
        <v>98100</v>
      </c>
      <c r="G21" s="121">
        <v>1896</v>
      </c>
      <c r="H21" s="121">
        <v>81400</v>
      </c>
      <c r="I21" s="121">
        <v>770183</v>
      </c>
      <c r="J21" s="121"/>
      <c r="K21" s="121">
        <v>161193</v>
      </c>
      <c r="L21" s="121">
        <v>1877650</v>
      </c>
      <c r="M21" s="121">
        <f t="shared" si="3"/>
        <v>42796</v>
      </c>
      <c r="N21" s="121">
        <f t="shared" si="4"/>
        <v>5132</v>
      </c>
      <c r="O21" s="121">
        <v>0</v>
      </c>
      <c r="P21" s="121">
        <v>0</v>
      </c>
      <c r="Q21" s="121">
        <v>0</v>
      </c>
      <c r="R21" s="121">
        <v>5132</v>
      </c>
      <c r="S21" s="121"/>
      <c r="T21" s="121">
        <v>0</v>
      </c>
      <c r="U21" s="121">
        <v>37664</v>
      </c>
      <c r="V21" s="121">
        <f t="shared" si="9"/>
        <v>3033218</v>
      </c>
      <c r="W21" s="121">
        <f t="shared" si="10"/>
        <v>1117904</v>
      </c>
      <c r="X21" s="121">
        <f t="shared" si="11"/>
        <v>98100</v>
      </c>
      <c r="Y21" s="121">
        <f t="shared" si="12"/>
        <v>1896</v>
      </c>
      <c r="Z21" s="121">
        <f t="shared" si="13"/>
        <v>81400</v>
      </c>
      <c r="AA21" s="121">
        <f t="shared" si="14"/>
        <v>775315</v>
      </c>
      <c r="AB21" s="121">
        <f t="shared" si="15"/>
        <v>0</v>
      </c>
      <c r="AC21" s="121">
        <f t="shared" si="7"/>
        <v>161193</v>
      </c>
      <c r="AD21" s="121">
        <f t="shared" si="8"/>
        <v>1915314</v>
      </c>
      <c r="AE21" s="160" t="s">
        <v>351</v>
      </c>
      <c r="AF21" s="159"/>
    </row>
    <row r="22" spans="1:32" s="136" customFormat="1" ht="13.5" customHeight="1" x14ac:dyDescent="0.15">
      <c r="A22" s="119" t="s">
        <v>16</v>
      </c>
      <c r="B22" s="120" t="s">
        <v>396</v>
      </c>
      <c r="C22" s="119" t="s">
        <v>397</v>
      </c>
      <c r="D22" s="121">
        <f t="shared" si="0"/>
        <v>1259307</v>
      </c>
      <c r="E22" s="121">
        <f t="shared" si="1"/>
        <v>46338</v>
      </c>
      <c r="F22" s="121">
        <v>0</v>
      </c>
      <c r="G22" s="121">
        <v>0</v>
      </c>
      <c r="H22" s="121">
        <v>0</v>
      </c>
      <c r="I22" s="121">
        <v>24117</v>
      </c>
      <c r="J22" s="121"/>
      <c r="K22" s="121">
        <v>22221</v>
      </c>
      <c r="L22" s="121">
        <v>1212969</v>
      </c>
      <c r="M22" s="121">
        <f t="shared" si="3"/>
        <v>127978</v>
      </c>
      <c r="N22" s="121">
        <f t="shared" si="4"/>
        <v>3068</v>
      </c>
      <c r="O22" s="121">
        <v>0</v>
      </c>
      <c r="P22" s="121">
        <v>0</v>
      </c>
      <c r="Q22" s="121">
        <v>0</v>
      </c>
      <c r="R22" s="121">
        <v>3068</v>
      </c>
      <c r="S22" s="121"/>
      <c r="T22" s="121">
        <v>0</v>
      </c>
      <c r="U22" s="121">
        <v>124910</v>
      </c>
      <c r="V22" s="121">
        <f t="shared" si="9"/>
        <v>1387285</v>
      </c>
      <c r="W22" s="121">
        <f t="shared" si="10"/>
        <v>49406</v>
      </c>
      <c r="X22" s="121">
        <f t="shared" si="11"/>
        <v>0</v>
      </c>
      <c r="Y22" s="121">
        <f t="shared" si="12"/>
        <v>0</v>
      </c>
      <c r="Z22" s="121">
        <f t="shared" si="13"/>
        <v>0</v>
      </c>
      <c r="AA22" s="121">
        <f t="shared" si="14"/>
        <v>27185</v>
      </c>
      <c r="AB22" s="121">
        <f t="shared" si="15"/>
        <v>0</v>
      </c>
      <c r="AC22" s="121">
        <f t="shared" si="7"/>
        <v>22221</v>
      </c>
      <c r="AD22" s="121">
        <f t="shared" si="8"/>
        <v>1337879</v>
      </c>
      <c r="AE22" s="160" t="s">
        <v>398</v>
      </c>
      <c r="AF22" s="159"/>
    </row>
    <row r="23" spans="1:32" s="136" customFormat="1" ht="13.5" customHeight="1" x14ac:dyDescent="0.15">
      <c r="A23" s="119" t="s">
        <v>16</v>
      </c>
      <c r="B23" s="120" t="s">
        <v>341</v>
      </c>
      <c r="C23" s="119" t="s">
        <v>342</v>
      </c>
      <c r="D23" s="121">
        <f t="shared" si="0"/>
        <v>1442465</v>
      </c>
      <c r="E23" s="121">
        <f t="shared" si="1"/>
        <v>13802</v>
      </c>
      <c r="F23" s="121">
        <v>0</v>
      </c>
      <c r="G23" s="121">
        <v>0</v>
      </c>
      <c r="H23" s="121">
        <v>0</v>
      </c>
      <c r="I23" s="121">
        <v>13656</v>
      </c>
      <c r="J23" s="121"/>
      <c r="K23" s="121">
        <v>146</v>
      </c>
      <c r="L23" s="121">
        <v>1428663</v>
      </c>
      <c r="M23" s="121">
        <f t="shared" si="3"/>
        <v>40837</v>
      </c>
      <c r="N23" s="121">
        <f t="shared" si="4"/>
        <v>2177</v>
      </c>
      <c r="O23" s="121">
        <v>0</v>
      </c>
      <c r="P23" s="121">
        <v>0</v>
      </c>
      <c r="Q23" s="121">
        <v>0</v>
      </c>
      <c r="R23" s="121">
        <v>2177</v>
      </c>
      <c r="S23" s="121"/>
      <c r="T23" s="121">
        <v>0</v>
      </c>
      <c r="U23" s="121">
        <v>38660</v>
      </c>
      <c r="V23" s="121">
        <f t="shared" si="9"/>
        <v>1483302</v>
      </c>
      <c r="W23" s="121">
        <f t="shared" si="10"/>
        <v>15979</v>
      </c>
      <c r="X23" s="121">
        <f t="shared" si="11"/>
        <v>0</v>
      </c>
      <c r="Y23" s="121">
        <f t="shared" si="12"/>
        <v>0</v>
      </c>
      <c r="Z23" s="121">
        <f t="shared" si="13"/>
        <v>0</v>
      </c>
      <c r="AA23" s="121">
        <f t="shared" si="14"/>
        <v>15833</v>
      </c>
      <c r="AB23" s="121">
        <f t="shared" si="15"/>
        <v>0</v>
      </c>
      <c r="AC23" s="121">
        <f t="shared" si="7"/>
        <v>146</v>
      </c>
      <c r="AD23" s="121">
        <f t="shared" si="8"/>
        <v>1467323</v>
      </c>
      <c r="AE23" s="160" t="s">
        <v>343</v>
      </c>
      <c r="AF23" s="159"/>
    </row>
    <row r="24" spans="1:32" s="136" customFormat="1" ht="13.5" customHeight="1" x14ac:dyDescent="0.15">
      <c r="A24" s="119" t="s">
        <v>16</v>
      </c>
      <c r="B24" s="120" t="s">
        <v>373</v>
      </c>
      <c r="C24" s="119" t="s">
        <v>374</v>
      </c>
      <c r="D24" s="121">
        <f t="shared" si="0"/>
        <v>1631618</v>
      </c>
      <c r="E24" s="121">
        <f t="shared" si="1"/>
        <v>31707</v>
      </c>
      <c r="F24" s="121">
        <v>0</v>
      </c>
      <c r="G24" s="121">
        <v>0</v>
      </c>
      <c r="H24" s="121">
        <v>0</v>
      </c>
      <c r="I24" s="121">
        <v>17575</v>
      </c>
      <c r="J24" s="121"/>
      <c r="K24" s="121">
        <v>14132</v>
      </c>
      <c r="L24" s="121">
        <v>1599911</v>
      </c>
      <c r="M24" s="121">
        <f t="shared" si="3"/>
        <v>76219</v>
      </c>
      <c r="N24" s="121">
        <f t="shared" si="4"/>
        <v>1684</v>
      </c>
      <c r="O24" s="121">
        <v>0</v>
      </c>
      <c r="P24" s="121">
        <v>0</v>
      </c>
      <c r="Q24" s="121">
        <v>0</v>
      </c>
      <c r="R24" s="121">
        <v>1682</v>
      </c>
      <c r="S24" s="121"/>
      <c r="T24" s="121">
        <v>2</v>
      </c>
      <c r="U24" s="121">
        <v>74535</v>
      </c>
      <c r="V24" s="121">
        <f t="shared" si="9"/>
        <v>1707837</v>
      </c>
      <c r="W24" s="121">
        <f t="shared" si="10"/>
        <v>33391</v>
      </c>
      <c r="X24" s="121">
        <f t="shared" si="11"/>
        <v>0</v>
      </c>
      <c r="Y24" s="121">
        <f t="shared" si="12"/>
        <v>0</v>
      </c>
      <c r="Z24" s="121">
        <f t="shared" si="13"/>
        <v>0</v>
      </c>
      <c r="AA24" s="121">
        <f t="shared" si="14"/>
        <v>19257</v>
      </c>
      <c r="AB24" s="121">
        <f t="shared" si="15"/>
        <v>0</v>
      </c>
      <c r="AC24" s="121">
        <f t="shared" si="7"/>
        <v>14134</v>
      </c>
      <c r="AD24" s="121">
        <f t="shared" si="8"/>
        <v>1674446</v>
      </c>
      <c r="AE24" s="160" t="s">
        <v>375</v>
      </c>
      <c r="AF24" s="159"/>
    </row>
    <row r="25" spans="1:32" s="136" customFormat="1" ht="13.5" customHeight="1" x14ac:dyDescent="0.15">
      <c r="A25" s="119" t="s">
        <v>16</v>
      </c>
      <c r="B25" s="120" t="s">
        <v>433</v>
      </c>
      <c r="C25" s="119" t="s">
        <v>434</v>
      </c>
      <c r="D25" s="121">
        <f t="shared" si="0"/>
        <v>624291</v>
      </c>
      <c r="E25" s="121">
        <f t="shared" si="1"/>
        <v>85148</v>
      </c>
      <c r="F25" s="121">
        <v>0</v>
      </c>
      <c r="G25" s="121">
        <v>0</v>
      </c>
      <c r="H25" s="121">
        <v>0</v>
      </c>
      <c r="I25" s="121">
        <v>47219</v>
      </c>
      <c r="J25" s="121"/>
      <c r="K25" s="121">
        <v>37929</v>
      </c>
      <c r="L25" s="121">
        <v>539143</v>
      </c>
      <c r="M25" s="121">
        <f t="shared" si="3"/>
        <v>77546</v>
      </c>
      <c r="N25" s="121">
        <f t="shared" si="4"/>
        <v>3092</v>
      </c>
      <c r="O25" s="121">
        <v>0</v>
      </c>
      <c r="P25" s="121">
        <v>0</v>
      </c>
      <c r="Q25" s="121">
        <v>0</v>
      </c>
      <c r="R25" s="121">
        <v>3092</v>
      </c>
      <c r="S25" s="121"/>
      <c r="T25" s="121">
        <v>0</v>
      </c>
      <c r="U25" s="121">
        <v>74454</v>
      </c>
      <c r="V25" s="121">
        <f t="shared" si="9"/>
        <v>701837</v>
      </c>
      <c r="W25" s="121">
        <f t="shared" si="10"/>
        <v>88240</v>
      </c>
      <c r="X25" s="121">
        <f t="shared" si="11"/>
        <v>0</v>
      </c>
      <c r="Y25" s="121">
        <f t="shared" si="12"/>
        <v>0</v>
      </c>
      <c r="Z25" s="121">
        <f t="shared" si="13"/>
        <v>0</v>
      </c>
      <c r="AA25" s="121">
        <f t="shared" si="14"/>
        <v>50311</v>
      </c>
      <c r="AB25" s="121">
        <f t="shared" si="15"/>
        <v>0</v>
      </c>
      <c r="AC25" s="121">
        <f t="shared" si="7"/>
        <v>37929</v>
      </c>
      <c r="AD25" s="121">
        <f t="shared" si="8"/>
        <v>613597</v>
      </c>
      <c r="AE25" s="160" t="s">
        <v>435</v>
      </c>
      <c r="AF25" s="159"/>
    </row>
    <row r="26" spans="1:32" s="136" customFormat="1" ht="13.5" customHeight="1" x14ac:dyDescent="0.15">
      <c r="A26" s="119" t="s">
        <v>16</v>
      </c>
      <c r="B26" s="120" t="s">
        <v>352</v>
      </c>
      <c r="C26" s="119" t="s">
        <v>353</v>
      </c>
      <c r="D26" s="121">
        <f t="shared" si="0"/>
        <v>1042377</v>
      </c>
      <c r="E26" s="121">
        <f t="shared" si="1"/>
        <v>45007</v>
      </c>
      <c r="F26" s="121">
        <v>0</v>
      </c>
      <c r="G26" s="121">
        <v>0</v>
      </c>
      <c r="H26" s="121">
        <v>0</v>
      </c>
      <c r="I26" s="121">
        <v>15124</v>
      </c>
      <c r="J26" s="121"/>
      <c r="K26" s="121">
        <v>29883</v>
      </c>
      <c r="L26" s="121">
        <v>997370</v>
      </c>
      <c r="M26" s="121">
        <f t="shared" si="3"/>
        <v>57584</v>
      </c>
      <c r="N26" s="121">
        <f t="shared" si="4"/>
        <v>2910</v>
      </c>
      <c r="O26" s="121">
        <v>0</v>
      </c>
      <c r="P26" s="121">
        <v>0</v>
      </c>
      <c r="Q26" s="121">
        <v>0</v>
      </c>
      <c r="R26" s="121">
        <v>2910</v>
      </c>
      <c r="S26" s="121"/>
      <c r="T26" s="121">
        <v>0</v>
      </c>
      <c r="U26" s="121">
        <v>54674</v>
      </c>
      <c r="V26" s="121">
        <f t="shared" si="9"/>
        <v>1099961</v>
      </c>
      <c r="W26" s="121">
        <f t="shared" si="10"/>
        <v>47917</v>
      </c>
      <c r="X26" s="121">
        <f t="shared" si="11"/>
        <v>0</v>
      </c>
      <c r="Y26" s="121">
        <f t="shared" si="12"/>
        <v>0</v>
      </c>
      <c r="Z26" s="121">
        <f t="shared" si="13"/>
        <v>0</v>
      </c>
      <c r="AA26" s="121">
        <f t="shared" si="14"/>
        <v>18034</v>
      </c>
      <c r="AB26" s="121">
        <f t="shared" si="15"/>
        <v>0</v>
      </c>
      <c r="AC26" s="121">
        <f t="shared" si="7"/>
        <v>29883</v>
      </c>
      <c r="AD26" s="121">
        <f t="shared" si="8"/>
        <v>1052044</v>
      </c>
      <c r="AE26" s="160" t="s">
        <v>354</v>
      </c>
      <c r="AF26" s="159"/>
    </row>
    <row r="27" spans="1:32" s="136" customFormat="1" ht="13.5" customHeight="1" x14ac:dyDescent="0.15">
      <c r="A27" s="119" t="s">
        <v>16</v>
      </c>
      <c r="B27" s="120" t="s">
        <v>338</v>
      </c>
      <c r="C27" s="119" t="s">
        <v>339</v>
      </c>
      <c r="D27" s="121">
        <f t="shared" si="0"/>
        <v>719304</v>
      </c>
      <c r="E27" s="121">
        <f t="shared" si="1"/>
        <v>70623</v>
      </c>
      <c r="F27" s="121">
        <v>0</v>
      </c>
      <c r="G27" s="121">
        <v>0</v>
      </c>
      <c r="H27" s="121">
        <v>0</v>
      </c>
      <c r="I27" s="121">
        <v>65293</v>
      </c>
      <c r="J27" s="121"/>
      <c r="K27" s="121">
        <v>5330</v>
      </c>
      <c r="L27" s="121">
        <v>648681</v>
      </c>
      <c r="M27" s="121">
        <f t="shared" si="3"/>
        <v>54844</v>
      </c>
      <c r="N27" s="121">
        <f t="shared" si="4"/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54844</v>
      </c>
      <c r="V27" s="121">
        <f t="shared" si="9"/>
        <v>774148</v>
      </c>
      <c r="W27" s="121">
        <f t="shared" si="10"/>
        <v>70623</v>
      </c>
      <c r="X27" s="121">
        <f t="shared" si="11"/>
        <v>0</v>
      </c>
      <c r="Y27" s="121">
        <f t="shared" si="12"/>
        <v>0</v>
      </c>
      <c r="Z27" s="121">
        <f t="shared" si="13"/>
        <v>0</v>
      </c>
      <c r="AA27" s="121">
        <f t="shared" si="14"/>
        <v>65293</v>
      </c>
      <c r="AB27" s="121">
        <f t="shared" si="15"/>
        <v>0</v>
      </c>
      <c r="AC27" s="121">
        <f t="shared" si="7"/>
        <v>5330</v>
      </c>
      <c r="AD27" s="121">
        <f t="shared" si="8"/>
        <v>703525</v>
      </c>
      <c r="AE27" s="160" t="s">
        <v>340</v>
      </c>
      <c r="AF27" s="159"/>
    </row>
    <row r="28" spans="1:32" s="136" customFormat="1" ht="13.5" customHeight="1" x14ac:dyDescent="0.15">
      <c r="A28" s="119" t="s">
        <v>16</v>
      </c>
      <c r="B28" s="120" t="s">
        <v>403</v>
      </c>
      <c r="C28" s="119" t="s">
        <v>404</v>
      </c>
      <c r="D28" s="121">
        <f t="shared" si="0"/>
        <v>767590</v>
      </c>
      <c r="E28" s="121">
        <f t="shared" si="1"/>
        <v>324437</v>
      </c>
      <c r="F28" s="121">
        <v>0</v>
      </c>
      <c r="G28" s="121">
        <v>9616</v>
      </c>
      <c r="H28" s="121">
        <v>163100</v>
      </c>
      <c r="I28" s="121">
        <v>2495</v>
      </c>
      <c r="J28" s="121"/>
      <c r="K28" s="121">
        <v>149226</v>
      </c>
      <c r="L28" s="121">
        <v>443153</v>
      </c>
      <c r="M28" s="121">
        <f t="shared" si="3"/>
        <v>56264</v>
      </c>
      <c r="N28" s="121">
        <f t="shared" si="4"/>
        <v>1960</v>
      </c>
      <c r="O28" s="121">
        <v>0</v>
      </c>
      <c r="P28" s="121">
        <v>0</v>
      </c>
      <c r="Q28" s="121">
        <v>0</v>
      </c>
      <c r="R28" s="121">
        <v>1960</v>
      </c>
      <c r="S28" s="121"/>
      <c r="T28" s="121">
        <v>0</v>
      </c>
      <c r="U28" s="121">
        <v>54304</v>
      </c>
      <c r="V28" s="121">
        <f t="shared" si="9"/>
        <v>823854</v>
      </c>
      <c r="W28" s="121">
        <f t="shared" si="10"/>
        <v>326397</v>
      </c>
      <c r="X28" s="121">
        <f t="shared" si="11"/>
        <v>0</v>
      </c>
      <c r="Y28" s="121">
        <f t="shared" si="12"/>
        <v>9616</v>
      </c>
      <c r="Z28" s="121">
        <f t="shared" si="13"/>
        <v>163100</v>
      </c>
      <c r="AA28" s="121">
        <f t="shared" si="14"/>
        <v>4455</v>
      </c>
      <c r="AB28" s="121">
        <f t="shared" si="15"/>
        <v>0</v>
      </c>
      <c r="AC28" s="121">
        <f t="shared" si="7"/>
        <v>149226</v>
      </c>
      <c r="AD28" s="121">
        <f t="shared" si="8"/>
        <v>497457</v>
      </c>
      <c r="AE28" s="160" t="s">
        <v>405</v>
      </c>
      <c r="AF28" s="159"/>
    </row>
    <row r="29" spans="1:32" s="136" customFormat="1" ht="13.5" customHeight="1" x14ac:dyDescent="0.15">
      <c r="A29" s="119" t="s">
        <v>16</v>
      </c>
      <c r="B29" s="120" t="s">
        <v>355</v>
      </c>
      <c r="C29" s="119" t="s">
        <v>356</v>
      </c>
      <c r="D29" s="121">
        <f t="shared" si="0"/>
        <v>758314</v>
      </c>
      <c r="E29" s="121">
        <f t="shared" si="1"/>
        <v>444283</v>
      </c>
      <c r="F29" s="121">
        <v>274102</v>
      </c>
      <c r="G29" s="121">
        <v>6950</v>
      </c>
      <c r="H29" s="121">
        <v>110100</v>
      </c>
      <c r="I29" s="121">
        <v>6320</v>
      </c>
      <c r="J29" s="121"/>
      <c r="K29" s="121">
        <v>46811</v>
      </c>
      <c r="L29" s="121">
        <v>314031</v>
      </c>
      <c r="M29" s="121">
        <f t="shared" si="3"/>
        <v>164106</v>
      </c>
      <c r="N29" s="121">
        <f t="shared" si="4"/>
        <v>61898</v>
      </c>
      <c r="O29" s="121">
        <v>0</v>
      </c>
      <c r="P29" s="121">
        <v>10573</v>
      </c>
      <c r="Q29" s="121">
        <v>0</v>
      </c>
      <c r="R29" s="121">
        <v>2456</v>
      </c>
      <c r="S29" s="121"/>
      <c r="T29" s="121">
        <v>48869</v>
      </c>
      <c r="U29" s="121">
        <v>102208</v>
      </c>
      <c r="V29" s="121">
        <f t="shared" si="9"/>
        <v>922420</v>
      </c>
      <c r="W29" s="121">
        <f t="shared" si="10"/>
        <v>506181</v>
      </c>
      <c r="X29" s="121">
        <f t="shared" si="11"/>
        <v>274102</v>
      </c>
      <c r="Y29" s="121">
        <f t="shared" si="12"/>
        <v>17523</v>
      </c>
      <c r="Z29" s="121">
        <f t="shared" si="13"/>
        <v>110100</v>
      </c>
      <c r="AA29" s="121">
        <f t="shared" si="14"/>
        <v>8776</v>
      </c>
      <c r="AB29" s="121">
        <f t="shared" si="15"/>
        <v>0</v>
      </c>
      <c r="AC29" s="121">
        <f t="shared" si="7"/>
        <v>95680</v>
      </c>
      <c r="AD29" s="121">
        <f t="shared" si="8"/>
        <v>416239</v>
      </c>
      <c r="AE29" s="160" t="s">
        <v>357</v>
      </c>
      <c r="AF29" s="159"/>
    </row>
    <row r="30" spans="1:32" s="136" customFormat="1" ht="13.5" customHeight="1" x14ac:dyDescent="0.15">
      <c r="A30" s="119" t="s">
        <v>16</v>
      </c>
      <c r="B30" s="120" t="s">
        <v>409</v>
      </c>
      <c r="C30" s="119" t="s">
        <v>410</v>
      </c>
      <c r="D30" s="121">
        <f t="shared" si="0"/>
        <v>491041</v>
      </c>
      <c r="E30" s="121">
        <f t="shared" si="1"/>
        <v>84415</v>
      </c>
      <c r="F30" s="121">
        <v>0</v>
      </c>
      <c r="G30" s="121">
        <v>0</v>
      </c>
      <c r="H30" s="121">
        <v>23300</v>
      </c>
      <c r="I30" s="121">
        <v>39991</v>
      </c>
      <c r="J30" s="121"/>
      <c r="K30" s="121">
        <v>21124</v>
      </c>
      <c r="L30" s="121">
        <v>406626</v>
      </c>
      <c r="M30" s="121">
        <f t="shared" si="3"/>
        <v>48525</v>
      </c>
      <c r="N30" s="121">
        <f t="shared" si="4"/>
        <v>865</v>
      </c>
      <c r="O30" s="121">
        <v>0</v>
      </c>
      <c r="P30" s="121">
        <v>0</v>
      </c>
      <c r="Q30" s="121">
        <v>0</v>
      </c>
      <c r="R30" s="121">
        <v>865</v>
      </c>
      <c r="S30" s="121"/>
      <c r="T30" s="121">
        <v>0</v>
      </c>
      <c r="U30" s="121">
        <v>47660</v>
      </c>
      <c r="V30" s="121">
        <f t="shared" si="9"/>
        <v>539566</v>
      </c>
      <c r="W30" s="121">
        <f t="shared" si="10"/>
        <v>85280</v>
      </c>
      <c r="X30" s="121">
        <f t="shared" si="11"/>
        <v>0</v>
      </c>
      <c r="Y30" s="121">
        <f t="shared" si="12"/>
        <v>0</v>
      </c>
      <c r="Z30" s="121">
        <f t="shared" si="13"/>
        <v>23300</v>
      </c>
      <c r="AA30" s="121">
        <f t="shared" si="14"/>
        <v>40856</v>
      </c>
      <c r="AB30" s="121">
        <f t="shared" si="15"/>
        <v>0</v>
      </c>
      <c r="AC30" s="121">
        <f t="shared" si="7"/>
        <v>21124</v>
      </c>
      <c r="AD30" s="121">
        <f t="shared" si="8"/>
        <v>454286</v>
      </c>
      <c r="AE30" s="160" t="s">
        <v>411</v>
      </c>
      <c r="AF30" s="159"/>
    </row>
    <row r="31" spans="1:32" s="136" customFormat="1" ht="13.5" customHeight="1" x14ac:dyDescent="0.15">
      <c r="A31" s="119" t="s">
        <v>16</v>
      </c>
      <c r="B31" s="120" t="s">
        <v>361</v>
      </c>
      <c r="C31" s="119" t="s">
        <v>362</v>
      </c>
      <c r="D31" s="121">
        <f t="shared" si="0"/>
        <v>124154</v>
      </c>
      <c r="E31" s="121">
        <f t="shared" si="1"/>
        <v>1658</v>
      </c>
      <c r="F31" s="121">
        <v>0</v>
      </c>
      <c r="G31" s="121">
        <v>0</v>
      </c>
      <c r="H31" s="121">
        <v>0</v>
      </c>
      <c r="I31" s="121">
        <v>300</v>
      </c>
      <c r="J31" s="121"/>
      <c r="K31" s="121">
        <v>1358</v>
      </c>
      <c r="L31" s="121">
        <v>122496</v>
      </c>
      <c r="M31" s="121">
        <f t="shared" si="3"/>
        <v>10268</v>
      </c>
      <c r="N31" s="121">
        <f t="shared" si="4"/>
        <v>278</v>
      </c>
      <c r="O31" s="121">
        <v>0</v>
      </c>
      <c r="P31" s="121">
        <v>0</v>
      </c>
      <c r="Q31" s="121">
        <v>0</v>
      </c>
      <c r="R31" s="121">
        <v>278</v>
      </c>
      <c r="S31" s="121"/>
      <c r="T31" s="121">
        <v>0</v>
      </c>
      <c r="U31" s="121">
        <v>9990</v>
      </c>
      <c r="V31" s="121">
        <f t="shared" si="9"/>
        <v>134422</v>
      </c>
      <c r="W31" s="121">
        <f t="shared" si="10"/>
        <v>1936</v>
      </c>
      <c r="X31" s="121">
        <f t="shared" si="11"/>
        <v>0</v>
      </c>
      <c r="Y31" s="121">
        <f t="shared" si="12"/>
        <v>0</v>
      </c>
      <c r="Z31" s="121">
        <f t="shared" si="13"/>
        <v>0</v>
      </c>
      <c r="AA31" s="121">
        <f t="shared" si="14"/>
        <v>578</v>
      </c>
      <c r="AB31" s="121">
        <f t="shared" si="15"/>
        <v>0</v>
      </c>
      <c r="AC31" s="121">
        <f t="shared" si="7"/>
        <v>1358</v>
      </c>
      <c r="AD31" s="121">
        <f t="shared" si="8"/>
        <v>132486</v>
      </c>
      <c r="AE31" s="160" t="s">
        <v>363</v>
      </c>
      <c r="AF31" s="159"/>
    </row>
    <row r="32" spans="1:32" s="136" customFormat="1" ht="13.5" customHeight="1" x14ac:dyDescent="0.15">
      <c r="A32" s="119" t="s">
        <v>16</v>
      </c>
      <c r="B32" s="120" t="s">
        <v>387</v>
      </c>
      <c r="C32" s="119" t="s">
        <v>388</v>
      </c>
      <c r="D32" s="121">
        <f t="shared" si="0"/>
        <v>183482</v>
      </c>
      <c r="E32" s="121">
        <f t="shared" si="1"/>
        <v>5290</v>
      </c>
      <c r="F32" s="121">
        <v>0</v>
      </c>
      <c r="G32" s="121">
        <v>0</v>
      </c>
      <c r="H32" s="121">
        <v>0</v>
      </c>
      <c r="I32" s="121">
        <v>605</v>
      </c>
      <c r="J32" s="121"/>
      <c r="K32" s="121">
        <v>4685</v>
      </c>
      <c r="L32" s="121">
        <v>178192</v>
      </c>
      <c r="M32" s="121">
        <f t="shared" si="3"/>
        <v>5790</v>
      </c>
      <c r="N32" s="121">
        <f t="shared" si="4"/>
        <v>345</v>
      </c>
      <c r="O32" s="121">
        <v>0</v>
      </c>
      <c r="P32" s="121">
        <v>0</v>
      </c>
      <c r="Q32" s="121">
        <v>0</v>
      </c>
      <c r="R32" s="121">
        <v>345</v>
      </c>
      <c r="S32" s="121"/>
      <c r="T32" s="121">
        <v>0</v>
      </c>
      <c r="U32" s="121">
        <v>5445</v>
      </c>
      <c r="V32" s="121">
        <f t="shared" si="9"/>
        <v>189272</v>
      </c>
      <c r="W32" s="121">
        <f t="shared" si="10"/>
        <v>5635</v>
      </c>
      <c r="X32" s="121">
        <f t="shared" si="11"/>
        <v>0</v>
      </c>
      <c r="Y32" s="121">
        <f t="shared" si="12"/>
        <v>0</v>
      </c>
      <c r="Z32" s="121">
        <f t="shared" si="13"/>
        <v>0</v>
      </c>
      <c r="AA32" s="121">
        <f t="shared" si="14"/>
        <v>950</v>
      </c>
      <c r="AB32" s="121">
        <f t="shared" si="15"/>
        <v>0</v>
      </c>
      <c r="AC32" s="121">
        <f t="shared" si="7"/>
        <v>4685</v>
      </c>
      <c r="AD32" s="121">
        <f t="shared" si="8"/>
        <v>183637</v>
      </c>
      <c r="AE32" s="160" t="s">
        <v>389</v>
      </c>
      <c r="AF32" s="159"/>
    </row>
    <row r="33" spans="1:32" s="136" customFormat="1" ht="13.5" customHeight="1" x14ac:dyDescent="0.15">
      <c r="A33" s="119" t="s">
        <v>16</v>
      </c>
      <c r="B33" s="120" t="s">
        <v>379</v>
      </c>
      <c r="C33" s="119" t="s">
        <v>380</v>
      </c>
      <c r="D33" s="121">
        <f t="shared" si="0"/>
        <v>129313</v>
      </c>
      <c r="E33" s="121">
        <f t="shared" si="1"/>
        <v>721</v>
      </c>
      <c r="F33" s="121">
        <v>0</v>
      </c>
      <c r="G33" s="121">
        <v>0</v>
      </c>
      <c r="H33" s="121">
        <v>0</v>
      </c>
      <c r="I33" s="121">
        <v>721</v>
      </c>
      <c r="J33" s="121"/>
      <c r="K33" s="121">
        <v>0</v>
      </c>
      <c r="L33" s="121">
        <v>128592</v>
      </c>
      <c r="M33" s="121">
        <f t="shared" si="3"/>
        <v>8241</v>
      </c>
      <c r="N33" s="121">
        <f t="shared" si="4"/>
        <v>1013</v>
      </c>
      <c r="O33" s="121">
        <v>0</v>
      </c>
      <c r="P33" s="121">
        <v>0</v>
      </c>
      <c r="Q33" s="121">
        <v>0</v>
      </c>
      <c r="R33" s="121">
        <v>1013</v>
      </c>
      <c r="S33" s="121"/>
      <c r="T33" s="121">
        <v>0</v>
      </c>
      <c r="U33" s="121">
        <v>7228</v>
      </c>
      <c r="V33" s="121">
        <f t="shared" si="9"/>
        <v>137554</v>
      </c>
      <c r="W33" s="121">
        <f t="shared" si="10"/>
        <v>1734</v>
      </c>
      <c r="X33" s="121">
        <f t="shared" si="11"/>
        <v>0</v>
      </c>
      <c r="Y33" s="121">
        <f t="shared" si="12"/>
        <v>0</v>
      </c>
      <c r="Z33" s="121">
        <f t="shared" si="13"/>
        <v>0</v>
      </c>
      <c r="AA33" s="121">
        <f t="shared" si="14"/>
        <v>1734</v>
      </c>
      <c r="AB33" s="121">
        <f t="shared" si="15"/>
        <v>0</v>
      </c>
      <c r="AC33" s="121">
        <f t="shared" si="7"/>
        <v>0</v>
      </c>
      <c r="AD33" s="121">
        <f t="shared" si="8"/>
        <v>135820</v>
      </c>
      <c r="AE33" s="160" t="s">
        <v>381</v>
      </c>
      <c r="AF33" s="159"/>
    </row>
    <row r="34" spans="1:32" s="136" customFormat="1" ht="13.5" customHeight="1" x14ac:dyDescent="0.15">
      <c r="A34" s="119" t="s">
        <v>16</v>
      </c>
      <c r="B34" s="120" t="s">
        <v>382</v>
      </c>
      <c r="C34" s="119" t="s">
        <v>383</v>
      </c>
      <c r="D34" s="121">
        <f t="shared" si="0"/>
        <v>155716</v>
      </c>
      <c r="E34" s="121">
        <f t="shared" si="1"/>
        <v>8087</v>
      </c>
      <c r="F34" s="121">
        <v>0</v>
      </c>
      <c r="G34" s="121">
        <v>0</v>
      </c>
      <c r="H34" s="121">
        <v>0</v>
      </c>
      <c r="I34" s="121">
        <v>1506</v>
      </c>
      <c r="J34" s="121"/>
      <c r="K34" s="121">
        <v>6581</v>
      </c>
      <c r="L34" s="121">
        <v>147629</v>
      </c>
      <c r="M34" s="121">
        <f t="shared" si="3"/>
        <v>16962</v>
      </c>
      <c r="N34" s="121">
        <f t="shared" si="4"/>
        <v>2024</v>
      </c>
      <c r="O34" s="121">
        <v>0</v>
      </c>
      <c r="P34" s="121">
        <v>0</v>
      </c>
      <c r="Q34" s="121">
        <v>0</v>
      </c>
      <c r="R34" s="121">
        <v>2024</v>
      </c>
      <c r="S34" s="121"/>
      <c r="T34" s="121">
        <v>0</v>
      </c>
      <c r="U34" s="121">
        <v>14938</v>
      </c>
      <c r="V34" s="121">
        <f t="shared" si="9"/>
        <v>172678</v>
      </c>
      <c r="W34" s="121">
        <f t="shared" si="10"/>
        <v>10111</v>
      </c>
      <c r="X34" s="121">
        <f t="shared" si="11"/>
        <v>0</v>
      </c>
      <c r="Y34" s="121">
        <f t="shared" si="12"/>
        <v>0</v>
      </c>
      <c r="Z34" s="121">
        <f t="shared" si="13"/>
        <v>0</v>
      </c>
      <c r="AA34" s="121">
        <f t="shared" si="14"/>
        <v>3530</v>
      </c>
      <c r="AB34" s="121">
        <f t="shared" si="15"/>
        <v>0</v>
      </c>
      <c r="AC34" s="121">
        <f t="shared" si="7"/>
        <v>6581</v>
      </c>
      <c r="AD34" s="121">
        <f t="shared" si="8"/>
        <v>162567</v>
      </c>
      <c r="AE34" s="160" t="s">
        <v>384</v>
      </c>
      <c r="AF34" s="159"/>
    </row>
    <row r="35" spans="1:32" s="136" customFormat="1" ht="13.5" customHeight="1" x14ac:dyDescent="0.15">
      <c r="A35" s="119" t="s">
        <v>16</v>
      </c>
      <c r="B35" s="120" t="s">
        <v>430</v>
      </c>
      <c r="C35" s="119" t="s">
        <v>431</v>
      </c>
      <c r="D35" s="121">
        <f t="shared" si="0"/>
        <v>173538</v>
      </c>
      <c r="E35" s="121">
        <f t="shared" si="1"/>
        <v>2754</v>
      </c>
      <c r="F35" s="121">
        <v>0</v>
      </c>
      <c r="G35" s="121">
        <v>0</v>
      </c>
      <c r="H35" s="121">
        <v>0</v>
      </c>
      <c r="I35" s="121">
        <v>2754</v>
      </c>
      <c r="J35" s="121"/>
      <c r="K35" s="121">
        <v>0</v>
      </c>
      <c r="L35" s="121">
        <v>170784</v>
      </c>
      <c r="M35" s="121">
        <f t="shared" si="3"/>
        <v>17606</v>
      </c>
      <c r="N35" s="121">
        <f t="shared" si="4"/>
        <v>1173</v>
      </c>
      <c r="O35" s="121">
        <v>0</v>
      </c>
      <c r="P35" s="121">
        <v>0</v>
      </c>
      <c r="Q35" s="121">
        <v>0</v>
      </c>
      <c r="R35" s="121">
        <v>1173</v>
      </c>
      <c r="S35" s="121"/>
      <c r="T35" s="121">
        <v>0</v>
      </c>
      <c r="U35" s="121">
        <v>16433</v>
      </c>
      <c r="V35" s="121">
        <f t="shared" si="9"/>
        <v>191144</v>
      </c>
      <c r="W35" s="121">
        <f t="shared" si="10"/>
        <v>3927</v>
      </c>
      <c r="X35" s="121">
        <f t="shared" si="11"/>
        <v>0</v>
      </c>
      <c r="Y35" s="121">
        <f t="shared" si="12"/>
        <v>0</v>
      </c>
      <c r="Z35" s="121">
        <f t="shared" si="13"/>
        <v>0</v>
      </c>
      <c r="AA35" s="121">
        <f t="shared" si="14"/>
        <v>3927</v>
      </c>
      <c r="AB35" s="121">
        <f t="shared" si="15"/>
        <v>0</v>
      </c>
      <c r="AC35" s="121">
        <f t="shared" si="7"/>
        <v>0</v>
      </c>
      <c r="AD35" s="121">
        <f t="shared" si="8"/>
        <v>187217</v>
      </c>
      <c r="AE35" s="160" t="s">
        <v>432</v>
      </c>
      <c r="AF35" s="159"/>
    </row>
    <row r="36" spans="1:32" s="136" customFormat="1" ht="13.5" customHeight="1" x14ac:dyDescent="0.15">
      <c r="A36" s="119" t="s">
        <v>16</v>
      </c>
      <c r="B36" s="120" t="s">
        <v>415</v>
      </c>
      <c r="C36" s="119" t="s">
        <v>416</v>
      </c>
      <c r="D36" s="121">
        <f t="shared" si="0"/>
        <v>637937</v>
      </c>
      <c r="E36" s="121">
        <f t="shared" si="1"/>
        <v>40504</v>
      </c>
      <c r="F36" s="121">
        <v>0</v>
      </c>
      <c r="G36" s="121">
        <v>0</v>
      </c>
      <c r="H36" s="121">
        <v>0</v>
      </c>
      <c r="I36" s="121">
        <v>30084</v>
      </c>
      <c r="J36" s="121"/>
      <c r="K36" s="121">
        <v>10420</v>
      </c>
      <c r="L36" s="121">
        <v>597433</v>
      </c>
      <c r="M36" s="121">
        <f t="shared" si="3"/>
        <v>78102</v>
      </c>
      <c r="N36" s="121">
        <f t="shared" si="4"/>
        <v>2969</v>
      </c>
      <c r="O36" s="121">
        <v>0</v>
      </c>
      <c r="P36" s="121">
        <v>0</v>
      </c>
      <c r="Q36" s="121">
        <v>0</v>
      </c>
      <c r="R36" s="121">
        <v>2969</v>
      </c>
      <c r="S36" s="121"/>
      <c r="T36" s="121">
        <v>0</v>
      </c>
      <c r="U36" s="121">
        <v>75133</v>
      </c>
      <c r="V36" s="121">
        <f t="shared" si="9"/>
        <v>716039</v>
      </c>
      <c r="W36" s="121">
        <f t="shared" si="10"/>
        <v>43473</v>
      </c>
      <c r="X36" s="121">
        <f t="shared" si="11"/>
        <v>0</v>
      </c>
      <c r="Y36" s="121">
        <f t="shared" si="12"/>
        <v>0</v>
      </c>
      <c r="Z36" s="121">
        <f t="shared" si="13"/>
        <v>0</v>
      </c>
      <c r="AA36" s="121">
        <f t="shared" si="14"/>
        <v>33053</v>
      </c>
      <c r="AB36" s="121">
        <f t="shared" si="15"/>
        <v>0</v>
      </c>
      <c r="AC36" s="121">
        <f t="shared" si="7"/>
        <v>10420</v>
      </c>
      <c r="AD36" s="121">
        <f t="shared" si="8"/>
        <v>672566</v>
      </c>
      <c r="AE36" s="160" t="s">
        <v>417</v>
      </c>
      <c r="AF36" s="159"/>
    </row>
    <row r="37" spans="1:32" s="136" customFormat="1" ht="13.5" customHeight="1" x14ac:dyDescent="0.15">
      <c r="A37" s="119" t="s">
        <v>16</v>
      </c>
      <c r="B37" s="120" t="s">
        <v>333</v>
      </c>
      <c r="C37" s="119" t="s">
        <v>334</v>
      </c>
      <c r="D37" s="121">
        <f t="shared" si="0"/>
        <v>125539</v>
      </c>
      <c r="E37" s="121">
        <f t="shared" si="1"/>
        <v>1035</v>
      </c>
      <c r="F37" s="121">
        <v>0</v>
      </c>
      <c r="G37" s="121">
        <v>0</v>
      </c>
      <c r="H37" s="121">
        <v>0</v>
      </c>
      <c r="I37" s="121">
        <v>879</v>
      </c>
      <c r="J37" s="121"/>
      <c r="K37" s="121">
        <v>156</v>
      </c>
      <c r="L37" s="121">
        <v>124504</v>
      </c>
      <c r="M37" s="121">
        <f t="shared" si="3"/>
        <v>51930</v>
      </c>
      <c r="N37" s="121">
        <f t="shared" si="4"/>
        <v>510</v>
      </c>
      <c r="O37" s="121">
        <v>0</v>
      </c>
      <c r="P37" s="121">
        <v>0</v>
      </c>
      <c r="Q37" s="121">
        <v>0</v>
      </c>
      <c r="R37" s="121">
        <v>510</v>
      </c>
      <c r="S37" s="121"/>
      <c r="T37" s="121">
        <v>0</v>
      </c>
      <c r="U37" s="121">
        <v>51420</v>
      </c>
      <c r="V37" s="121">
        <f t="shared" si="9"/>
        <v>177469</v>
      </c>
      <c r="W37" s="121">
        <f t="shared" si="10"/>
        <v>1545</v>
      </c>
      <c r="X37" s="121">
        <f t="shared" si="11"/>
        <v>0</v>
      </c>
      <c r="Y37" s="121">
        <f t="shared" si="12"/>
        <v>0</v>
      </c>
      <c r="Z37" s="121">
        <f t="shared" si="13"/>
        <v>0</v>
      </c>
      <c r="AA37" s="121">
        <f t="shared" si="14"/>
        <v>1389</v>
      </c>
      <c r="AB37" s="121">
        <f t="shared" si="15"/>
        <v>0</v>
      </c>
      <c r="AC37" s="121">
        <f t="shared" si="7"/>
        <v>156</v>
      </c>
      <c r="AD37" s="121">
        <f t="shared" si="8"/>
        <v>175924</v>
      </c>
      <c r="AE37" s="160" t="s">
        <v>335</v>
      </c>
      <c r="AF37" s="159"/>
    </row>
    <row r="38" spans="1:32" s="136" customFormat="1" ht="13.5" customHeight="1" x14ac:dyDescent="0.15">
      <c r="A38" s="119" t="s">
        <v>16</v>
      </c>
      <c r="B38" s="120" t="s">
        <v>406</v>
      </c>
      <c r="C38" s="119" t="s">
        <v>407</v>
      </c>
      <c r="D38" s="121">
        <f t="shared" si="0"/>
        <v>475499</v>
      </c>
      <c r="E38" s="121">
        <f t="shared" si="1"/>
        <v>8481</v>
      </c>
      <c r="F38" s="121">
        <v>0</v>
      </c>
      <c r="G38" s="121">
        <v>0</v>
      </c>
      <c r="H38" s="121">
        <v>7300</v>
      </c>
      <c r="I38" s="121">
        <v>1115</v>
      </c>
      <c r="J38" s="121"/>
      <c r="K38" s="121">
        <v>66</v>
      </c>
      <c r="L38" s="121">
        <v>467018</v>
      </c>
      <c r="M38" s="121">
        <f t="shared" si="3"/>
        <v>64414</v>
      </c>
      <c r="N38" s="121">
        <f t="shared" si="4"/>
        <v>1104</v>
      </c>
      <c r="O38" s="121">
        <v>0</v>
      </c>
      <c r="P38" s="121">
        <v>0</v>
      </c>
      <c r="Q38" s="121">
        <v>0</v>
      </c>
      <c r="R38" s="121">
        <v>1092</v>
      </c>
      <c r="S38" s="121"/>
      <c r="T38" s="121">
        <v>12</v>
      </c>
      <c r="U38" s="121">
        <v>63310</v>
      </c>
      <c r="V38" s="121">
        <f t="shared" si="9"/>
        <v>539913</v>
      </c>
      <c r="W38" s="121">
        <f t="shared" si="10"/>
        <v>9585</v>
      </c>
      <c r="X38" s="121">
        <f t="shared" si="11"/>
        <v>0</v>
      </c>
      <c r="Y38" s="121">
        <f t="shared" si="12"/>
        <v>0</v>
      </c>
      <c r="Z38" s="121">
        <f t="shared" si="13"/>
        <v>7300</v>
      </c>
      <c r="AA38" s="121">
        <f t="shared" si="14"/>
        <v>2207</v>
      </c>
      <c r="AB38" s="121">
        <f t="shared" si="15"/>
        <v>0</v>
      </c>
      <c r="AC38" s="121">
        <f t="shared" si="7"/>
        <v>78</v>
      </c>
      <c r="AD38" s="121">
        <f t="shared" si="8"/>
        <v>530328</v>
      </c>
      <c r="AE38" s="160" t="s">
        <v>408</v>
      </c>
      <c r="AF38" s="159"/>
    </row>
    <row r="39" spans="1:32" s="136" customFormat="1" ht="13.5" customHeight="1" x14ac:dyDescent="0.15">
      <c r="A39" s="119" t="s">
        <v>16</v>
      </c>
      <c r="B39" s="120" t="s">
        <v>327</v>
      </c>
      <c r="C39" s="119" t="s">
        <v>328</v>
      </c>
      <c r="D39" s="121">
        <f t="shared" si="0"/>
        <v>644062</v>
      </c>
      <c r="E39" s="121">
        <f t="shared" si="1"/>
        <v>46580</v>
      </c>
      <c r="F39" s="121">
        <v>0</v>
      </c>
      <c r="G39" s="121">
        <v>0</v>
      </c>
      <c r="H39" s="121">
        <v>0</v>
      </c>
      <c r="I39" s="121">
        <v>46548</v>
      </c>
      <c r="J39" s="121"/>
      <c r="K39" s="121">
        <v>32</v>
      </c>
      <c r="L39" s="121">
        <v>597482</v>
      </c>
      <c r="M39" s="121">
        <f t="shared" si="3"/>
        <v>82640</v>
      </c>
      <c r="N39" s="121">
        <f t="shared" si="4"/>
        <v>11527</v>
      </c>
      <c r="O39" s="121">
        <v>0</v>
      </c>
      <c r="P39" s="121">
        <v>0</v>
      </c>
      <c r="Q39" s="121">
        <v>0</v>
      </c>
      <c r="R39" s="121">
        <v>11527</v>
      </c>
      <c r="S39" s="121"/>
      <c r="T39" s="121">
        <v>0</v>
      </c>
      <c r="U39" s="121">
        <v>71113</v>
      </c>
      <c r="V39" s="121">
        <f t="shared" si="9"/>
        <v>726702</v>
      </c>
      <c r="W39" s="121">
        <f t="shared" si="10"/>
        <v>58107</v>
      </c>
      <c r="X39" s="121">
        <f t="shared" si="11"/>
        <v>0</v>
      </c>
      <c r="Y39" s="121">
        <f t="shared" si="12"/>
        <v>0</v>
      </c>
      <c r="Z39" s="121">
        <f t="shared" si="13"/>
        <v>0</v>
      </c>
      <c r="AA39" s="121">
        <f t="shared" si="14"/>
        <v>58075</v>
      </c>
      <c r="AB39" s="121">
        <f t="shared" si="15"/>
        <v>0</v>
      </c>
      <c r="AC39" s="121">
        <f t="shared" si="7"/>
        <v>32</v>
      </c>
      <c r="AD39" s="121">
        <f t="shared" si="8"/>
        <v>668595</v>
      </c>
      <c r="AE39" s="160" t="s">
        <v>329</v>
      </c>
      <c r="AF39" s="159"/>
    </row>
    <row r="40" spans="1:32" s="136" customFormat="1" ht="13.5" customHeight="1" x14ac:dyDescent="0.15">
      <c r="A40" s="119" t="s">
        <v>16</v>
      </c>
      <c r="B40" s="120" t="s">
        <v>421</v>
      </c>
      <c r="C40" s="119" t="s">
        <v>422</v>
      </c>
      <c r="D40" s="121">
        <f t="shared" si="0"/>
        <v>77352</v>
      </c>
      <c r="E40" s="121">
        <f t="shared" si="1"/>
        <v>10531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10531</v>
      </c>
      <c r="L40" s="121">
        <v>66821</v>
      </c>
      <c r="M40" s="121">
        <f t="shared" si="3"/>
        <v>6501</v>
      </c>
      <c r="N40" s="121">
        <f t="shared" si="4"/>
        <v>4735</v>
      </c>
      <c r="O40" s="121">
        <v>0</v>
      </c>
      <c r="P40" s="121">
        <v>0</v>
      </c>
      <c r="Q40" s="121">
        <v>0</v>
      </c>
      <c r="R40" s="121">
        <v>4735</v>
      </c>
      <c r="S40" s="121"/>
      <c r="T40" s="121">
        <v>0</v>
      </c>
      <c r="U40" s="121">
        <v>1766</v>
      </c>
      <c r="V40" s="121">
        <f t="shared" si="9"/>
        <v>83853</v>
      </c>
      <c r="W40" s="121">
        <f t="shared" si="10"/>
        <v>15266</v>
      </c>
      <c r="X40" s="121">
        <f t="shared" si="11"/>
        <v>0</v>
      </c>
      <c r="Y40" s="121">
        <f t="shared" si="12"/>
        <v>0</v>
      </c>
      <c r="Z40" s="121">
        <f t="shared" si="13"/>
        <v>0</v>
      </c>
      <c r="AA40" s="121">
        <f t="shared" si="14"/>
        <v>4735</v>
      </c>
      <c r="AB40" s="121">
        <f t="shared" si="15"/>
        <v>0</v>
      </c>
      <c r="AC40" s="121">
        <f t="shared" si="7"/>
        <v>10531</v>
      </c>
      <c r="AD40" s="121">
        <f t="shared" si="8"/>
        <v>68587</v>
      </c>
      <c r="AE40" s="160" t="s">
        <v>423</v>
      </c>
      <c r="AF40" s="159"/>
    </row>
    <row r="41" spans="1:32" s="136" customFormat="1" ht="13.5" customHeight="1" x14ac:dyDescent="0.15">
      <c r="A41" s="119" t="s">
        <v>16</v>
      </c>
      <c r="B41" s="120" t="s">
        <v>371</v>
      </c>
      <c r="C41" s="119" t="s">
        <v>399</v>
      </c>
      <c r="D41" s="121">
        <f t="shared" si="0"/>
        <v>349280</v>
      </c>
      <c r="E41" s="121">
        <f t="shared" si="1"/>
        <v>349280</v>
      </c>
      <c r="F41" s="121">
        <v>0</v>
      </c>
      <c r="G41" s="121">
        <v>51748</v>
      </c>
      <c r="H41" s="121">
        <v>0</v>
      </c>
      <c r="I41" s="121">
        <v>272951</v>
      </c>
      <c r="J41" s="121">
        <v>1358381</v>
      </c>
      <c r="K41" s="121">
        <v>24581</v>
      </c>
      <c r="L41" s="121">
        <v>0</v>
      </c>
      <c r="M41" s="121">
        <f t="shared" si="3"/>
        <v>0</v>
      </c>
      <c r="N41" s="121">
        <f t="shared" si="4"/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f t="shared" si="9"/>
        <v>349280</v>
      </c>
      <c r="W41" s="121">
        <f t="shared" si="10"/>
        <v>349280</v>
      </c>
      <c r="X41" s="121">
        <f t="shared" si="11"/>
        <v>0</v>
      </c>
      <c r="Y41" s="121">
        <f t="shared" si="12"/>
        <v>51748</v>
      </c>
      <c r="Z41" s="121">
        <f t="shared" si="13"/>
        <v>0</v>
      </c>
      <c r="AA41" s="121">
        <f t="shared" si="14"/>
        <v>272951</v>
      </c>
      <c r="AB41" s="121">
        <f t="shared" si="15"/>
        <v>1358381</v>
      </c>
      <c r="AC41" s="121">
        <f t="shared" si="7"/>
        <v>24581</v>
      </c>
      <c r="AD41" s="121">
        <f t="shared" si="8"/>
        <v>0</v>
      </c>
      <c r="AE41" s="160" t="s">
        <v>444</v>
      </c>
      <c r="AF41" s="159"/>
    </row>
    <row r="42" spans="1:32" s="136" customFormat="1" ht="13.5" customHeight="1" x14ac:dyDescent="0.15">
      <c r="A42" s="119" t="s">
        <v>16</v>
      </c>
      <c r="B42" s="120" t="s">
        <v>344</v>
      </c>
      <c r="C42" s="119" t="s">
        <v>345</v>
      </c>
      <c r="D42" s="121">
        <f t="shared" si="0"/>
        <v>3356650</v>
      </c>
      <c r="E42" s="121">
        <f t="shared" si="1"/>
        <v>3356650</v>
      </c>
      <c r="F42" s="121">
        <v>708482</v>
      </c>
      <c r="G42" s="121">
        <v>152432</v>
      </c>
      <c r="H42" s="121">
        <v>2081900</v>
      </c>
      <c r="I42" s="121">
        <v>407696</v>
      </c>
      <c r="J42" s="121">
        <v>1766219</v>
      </c>
      <c r="K42" s="121">
        <v>6140</v>
      </c>
      <c r="L42" s="121">
        <v>0</v>
      </c>
      <c r="M42" s="121">
        <f t="shared" si="3"/>
        <v>0</v>
      </c>
      <c r="N42" s="121">
        <f t="shared" si="4"/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23369</v>
      </c>
      <c r="T42" s="121">
        <v>0</v>
      </c>
      <c r="U42" s="121">
        <v>0</v>
      </c>
      <c r="V42" s="121">
        <f t="shared" si="9"/>
        <v>3356650</v>
      </c>
      <c r="W42" s="121">
        <f t="shared" si="10"/>
        <v>3356650</v>
      </c>
      <c r="X42" s="121">
        <f t="shared" si="11"/>
        <v>708482</v>
      </c>
      <c r="Y42" s="121">
        <f t="shared" si="12"/>
        <v>152432</v>
      </c>
      <c r="Z42" s="121">
        <f t="shared" si="13"/>
        <v>2081900</v>
      </c>
      <c r="AA42" s="121">
        <f t="shared" si="14"/>
        <v>407696</v>
      </c>
      <c r="AB42" s="121">
        <f t="shared" si="15"/>
        <v>1789588</v>
      </c>
      <c r="AC42" s="121">
        <f t="shared" si="7"/>
        <v>6140</v>
      </c>
      <c r="AD42" s="121">
        <f t="shared" si="8"/>
        <v>0</v>
      </c>
      <c r="AE42" s="160" t="s">
        <v>436</v>
      </c>
      <c r="AF42" s="159"/>
    </row>
    <row r="43" spans="1:32" s="136" customFormat="1" ht="13.5" customHeight="1" x14ac:dyDescent="0.15">
      <c r="A43" s="119" t="s">
        <v>16</v>
      </c>
      <c r="B43" s="120" t="s">
        <v>364</v>
      </c>
      <c r="C43" s="119" t="s">
        <v>365</v>
      </c>
      <c r="D43" s="121">
        <f t="shared" si="0"/>
        <v>0</v>
      </c>
      <c r="E43" s="121">
        <f t="shared" si="1"/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f t="shared" si="3"/>
        <v>55556</v>
      </c>
      <c r="N43" s="121">
        <f t="shared" si="4"/>
        <v>55556</v>
      </c>
      <c r="O43" s="121">
        <v>0</v>
      </c>
      <c r="P43" s="121">
        <v>4941</v>
      </c>
      <c r="Q43" s="121">
        <v>0</v>
      </c>
      <c r="R43" s="121">
        <v>0</v>
      </c>
      <c r="S43" s="121">
        <v>90000</v>
      </c>
      <c r="T43" s="121">
        <v>50615</v>
      </c>
      <c r="U43" s="121">
        <v>0</v>
      </c>
      <c r="V43" s="121">
        <f t="shared" si="9"/>
        <v>55556</v>
      </c>
      <c r="W43" s="121">
        <f t="shared" si="10"/>
        <v>55556</v>
      </c>
      <c r="X43" s="121">
        <f t="shared" si="11"/>
        <v>0</v>
      </c>
      <c r="Y43" s="121">
        <f t="shared" si="12"/>
        <v>4941</v>
      </c>
      <c r="Z43" s="121">
        <f t="shared" si="13"/>
        <v>0</v>
      </c>
      <c r="AA43" s="121">
        <f t="shared" si="14"/>
        <v>0</v>
      </c>
      <c r="AB43" s="121">
        <f t="shared" si="15"/>
        <v>90000</v>
      </c>
      <c r="AC43" s="121">
        <f t="shared" si="7"/>
        <v>50615</v>
      </c>
      <c r="AD43" s="121">
        <f t="shared" si="8"/>
        <v>0</v>
      </c>
      <c r="AE43" s="160" t="s">
        <v>443</v>
      </c>
      <c r="AF43" s="159"/>
    </row>
    <row r="44" spans="1:32" s="136" customFormat="1" ht="13.5" customHeight="1" x14ac:dyDescent="0.15">
      <c r="A44" s="119" t="s">
        <v>16</v>
      </c>
      <c r="B44" s="120" t="s">
        <v>336</v>
      </c>
      <c r="C44" s="119" t="s">
        <v>337</v>
      </c>
      <c r="D44" s="121">
        <f t="shared" si="0"/>
        <v>1621148</v>
      </c>
      <c r="E44" s="121">
        <f t="shared" si="1"/>
        <v>1621148</v>
      </c>
      <c r="F44" s="121">
        <v>228075</v>
      </c>
      <c r="G44" s="121">
        <v>67531</v>
      </c>
      <c r="H44" s="121">
        <v>1284700</v>
      </c>
      <c r="I44" s="121">
        <v>4320</v>
      </c>
      <c r="J44" s="121">
        <v>382244</v>
      </c>
      <c r="K44" s="121">
        <v>36522</v>
      </c>
      <c r="L44" s="121">
        <v>0</v>
      </c>
      <c r="M44" s="121">
        <f t="shared" si="3"/>
        <v>0</v>
      </c>
      <c r="N44" s="121">
        <f t="shared" si="4"/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 t="shared" si="9"/>
        <v>1621148</v>
      </c>
      <c r="W44" s="121">
        <f t="shared" si="10"/>
        <v>1621148</v>
      </c>
      <c r="X44" s="121">
        <f t="shared" si="11"/>
        <v>228075</v>
      </c>
      <c r="Y44" s="121">
        <f t="shared" si="12"/>
        <v>67531</v>
      </c>
      <c r="Z44" s="121">
        <f t="shared" si="13"/>
        <v>1284700</v>
      </c>
      <c r="AA44" s="121">
        <f t="shared" si="14"/>
        <v>4320</v>
      </c>
      <c r="AB44" s="121">
        <f t="shared" si="15"/>
        <v>382244</v>
      </c>
      <c r="AC44" s="121">
        <f t="shared" si="7"/>
        <v>36522</v>
      </c>
      <c r="AD44" s="121">
        <f t="shared" si="8"/>
        <v>0</v>
      </c>
      <c r="AE44" s="160" t="s">
        <v>442</v>
      </c>
      <c r="AF44" s="159"/>
    </row>
    <row r="45" spans="1:32" s="136" customFormat="1" ht="13.5" customHeight="1" x14ac:dyDescent="0.15">
      <c r="A45" s="119" t="s">
        <v>16</v>
      </c>
      <c r="B45" s="120" t="s">
        <v>366</v>
      </c>
      <c r="C45" s="119" t="s">
        <v>367</v>
      </c>
      <c r="D45" s="121">
        <f t="shared" si="0"/>
        <v>71436</v>
      </c>
      <c r="E45" s="121">
        <f t="shared" si="1"/>
        <v>71436</v>
      </c>
      <c r="F45" s="121">
        <v>0</v>
      </c>
      <c r="G45" s="121">
        <v>0</v>
      </c>
      <c r="H45" s="121">
        <v>0</v>
      </c>
      <c r="I45" s="121">
        <v>38864</v>
      </c>
      <c r="J45" s="121">
        <v>253000</v>
      </c>
      <c r="K45" s="121">
        <v>32572</v>
      </c>
      <c r="L45" s="121">
        <v>0</v>
      </c>
      <c r="M45" s="121">
        <f t="shared" si="3"/>
        <v>0</v>
      </c>
      <c r="N45" s="121">
        <f t="shared" si="4"/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 t="shared" si="9"/>
        <v>71436</v>
      </c>
      <c r="W45" s="121">
        <f t="shared" si="10"/>
        <v>71436</v>
      </c>
      <c r="X45" s="121">
        <f t="shared" si="11"/>
        <v>0</v>
      </c>
      <c r="Y45" s="121">
        <f t="shared" si="12"/>
        <v>0</v>
      </c>
      <c r="Z45" s="121">
        <f t="shared" si="13"/>
        <v>0</v>
      </c>
      <c r="AA45" s="121">
        <f t="shared" si="14"/>
        <v>38864</v>
      </c>
      <c r="AB45" s="121">
        <f t="shared" si="15"/>
        <v>253000</v>
      </c>
      <c r="AC45" s="121">
        <f t="shared" si="7"/>
        <v>32572</v>
      </c>
      <c r="AD45" s="121">
        <f t="shared" si="8"/>
        <v>0</v>
      </c>
      <c r="AE45" s="160" t="s">
        <v>438</v>
      </c>
      <c r="AF45" s="159"/>
    </row>
    <row r="46" spans="1:32" s="136" customFormat="1" ht="13.5" customHeight="1" x14ac:dyDescent="0.15">
      <c r="A46" s="119" t="s">
        <v>16</v>
      </c>
      <c r="B46" s="120" t="s">
        <v>385</v>
      </c>
      <c r="C46" s="119" t="s">
        <v>386</v>
      </c>
      <c r="D46" s="121">
        <f t="shared" si="0"/>
        <v>59853</v>
      </c>
      <c r="E46" s="121">
        <f t="shared" si="1"/>
        <v>36800</v>
      </c>
      <c r="F46" s="121">
        <v>0</v>
      </c>
      <c r="G46" s="121">
        <v>0</v>
      </c>
      <c r="H46" s="121">
        <v>0</v>
      </c>
      <c r="I46" s="121">
        <v>29018</v>
      </c>
      <c r="J46" s="121">
        <v>160202</v>
      </c>
      <c r="K46" s="121">
        <v>7782</v>
      </c>
      <c r="L46" s="121">
        <v>23053</v>
      </c>
      <c r="M46" s="121">
        <f t="shared" si="3"/>
        <v>0</v>
      </c>
      <c r="N46" s="121">
        <f t="shared" si="4"/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f t="shared" si="9"/>
        <v>59853</v>
      </c>
      <c r="W46" s="121">
        <f t="shared" si="10"/>
        <v>36800</v>
      </c>
      <c r="X46" s="121">
        <f t="shared" si="11"/>
        <v>0</v>
      </c>
      <c r="Y46" s="121">
        <f t="shared" si="12"/>
        <v>0</v>
      </c>
      <c r="Z46" s="121">
        <f t="shared" si="13"/>
        <v>0</v>
      </c>
      <c r="AA46" s="121">
        <f t="shared" si="14"/>
        <v>29018</v>
      </c>
      <c r="AB46" s="121">
        <f t="shared" si="15"/>
        <v>160202</v>
      </c>
      <c r="AC46" s="121">
        <f t="shared" si="7"/>
        <v>7782</v>
      </c>
      <c r="AD46" s="121">
        <f t="shared" si="8"/>
        <v>23053</v>
      </c>
      <c r="AE46" s="160" t="s">
        <v>437</v>
      </c>
      <c r="AF46" s="159"/>
    </row>
    <row r="47" spans="1:32" s="136" customFormat="1" ht="13.5" customHeight="1" x14ac:dyDescent="0.15">
      <c r="A47" s="119" t="s">
        <v>16</v>
      </c>
      <c r="B47" s="120" t="s">
        <v>439</v>
      </c>
      <c r="C47" s="119" t="s">
        <v>440</v>
      </c>
      <c r="D47" s="121">
        <f t="shared" si="0"/>
        <v>55669</v>
      </c>
      <c r="E47" s="121">
        <f t="shared" si="1"/>
        <v>19417</v>
      </c>
      <c r="F47" s="121">
        <v>15160</v>
      </c>
      <c r="G47" s="121">
        <v>4257</v>
      </c>
      <c r="H47" s="121">
        <v>0</v>
      </c>
      <c r="I47" s="121">
        <v>0</v>
      </c>
      <c r="J47" s="121">
        <v>0</v>
      </c>
      <c r="K47" s="121">
        <v>0</v>
      </c>
      <c r="L47" s="121">
        <v>36252</v>
      </c>
      <c r="M47" s="121">
        <f t="shared" si="3"/>
        <v>0</v>
      </c>
      <c r="N47" s="121">
        <f t="shared" si="4"/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f t="shared" si="9"/>
        <v>55669</v>
      </c>
      <c r="W47" s="121">
        <f t="shared" si="10"/>
        <v>19417</v>
      </c>
      <c r="X47" s="121">
        <f t="shared" si="11"/>
        <v>15160</v>
      </c>
      <c r="Y47" s="121">
        <f t="shared" si="12"/>
        <v>4257</v>
      </c>
      <c r="Z47" s="121">
        <f t="shared" si="13"/>
        <v>0</v>
      </c>
      <c r="AA47" s="121">
        <f t="shared" si="14"/>
        <v>0</v>
      </c>
      <c r="AB47" s="121">
        <f t="shared" si="15"/>
        <v>0</v>
      </c>
      <c r="AC47" s="121">
        <f t="shared" si="7"/>
        <v>0</v>
      </c>
      <c r="AD47" s="121">
        <f t="shared" si="8"/>
        <v>36252</v>
      </c>
      <c r="AE47" s="160" t="s">
        <v>441</v>
      </c>
      <c r="AF47" s="159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59"/>
      <c r="AF48" s="159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59"/>
      <c r="AF49" s="159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59"/>
      <c r="AF50" s="159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59"/>
      <c r="AF51" s="159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59"/>
      <c r="AF52" s="159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59"/>
      <c r="AF53" s="159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59"/>
      <c r="AF54" s="159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59"/>
      <c r="AF55" s="159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59"/>
      <c r="AF56" s="159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59"/>
      <c r="AF57" s="159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59"/>
      <c r="AF58" s="159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59"/>
      <c r="AF59" s="159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59"/>
      <c r="AF60" s="159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59"/>
      <c r="AF61" s="159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59"/>
      <c r="AF62" s="159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59"/>
      <c r="AF63" s="159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59"/>
      <c r="AF64" s="159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59"/>
      <c r="AF65" s="159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59"/>
      <c r="AF66" s="159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59"/>
      <c r="AF67" s="159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59"/>
      <c r="AF68" s="159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59"/>
      <c r="AF69" s="159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59"/>
      <c r="AF70" s="159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59"/>
      <c r="AF71" s="159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59"/>
      <c r="AF72" s="159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59"/>
      <c r="AF73" s="159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59"/>
      <c r="AF74" s="159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59"/>
      <c r="AF75" s="159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59"/>
      <c r="AF76" s="159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59"/>
      <c r="AF77" s="159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59"/>
      <c r="AF78" s="159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59"/>
      <c r="AF79" s="15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59"/>
      <c r="AF80" s="15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59"/>
      <c r="AF81" s="15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59"/>
      <c r="AF82" s="15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59"/>
      <c r="AF83" s="15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59"/>
      <c r="AF84" s="15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59"/>
      <c r="AF85" s="15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59"/>
      <c r="AF86" s="15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59"/>
      <c r="AF87" s="15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59"/>
      <c r="AF88" s="15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59"/>
      <c r="AF89" s="15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59"/>
      <c r="AF90" s="15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59"/>
      <c r="AF91" s="15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59"/>
      <c r="AF92" s="15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59"/>
      <c r="AF93" s="15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59"/>
      <c r="AF94" s="15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59"/>
      <c r="AF95" s="15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59"/>
      <c r="AF96" s="15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59"/>
      <c r="AF97" s="15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59"/>
      <c r="AF98" s="15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59"/>
      <c r="AF99" s="15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59"/>
      <c r="AF100" s="15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59"/>
      <c r="AF101" s="15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59"/>
      <c r="AF102" s="15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59"/>
      <c r="AF103" s="15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59"/>
      <c r="AF104" s="15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59"/>
      <c r="AF105" s="15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59"/>
      <c r="AF106" s="15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59"/>
      <c r="AF107" s="15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59"/>
      <c r="AF108" s="15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59"/>
      <c r="AF109" s="15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59"/>
      <c r="AF110" s="15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59"/>
      <c r="AF111" s="15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59"/>
      <c r="AF112" s="15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59"/>
      <c r="AF113" s="15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59"/>
      <c r="AF114" s="15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59"/>
      <c r="AF115" s="15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59"/>
      <c r="AF116" s="15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59"/>
      <c r="AF117" s="15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59"/>
      <c r="AF118" s="15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59"/>
      <c r="AF119" s="15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59"/>
      <c r="AF120" s="15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59"/>
      <c r="AF121" s="15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59"/>
      <c r="AF122" s="15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59"/>
      <c r="AF123" s="15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59"/>
      <c r="AF124" s="15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59"/>
      <c r="AF125" s="15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59"/>
      <c r="AF126" s="15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59"/>
      <c r="AF127" s="15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59"/>
      <c r="AF128" s="15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59"/>
      <c r="AF129" s="15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59"/>
      <c r="AF130" s="15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59"/>
      <c r="AF131" s="15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59"/>
      <c r="AF132" s="15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59"/>
      <c r="AF133" s="15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59"/>
      <c r="AF134" s="15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59"/>
      <c r="AF135" s="15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59"/>
      <c r="AF136" s="15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59"/>
      <c r="AF137" s="15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59"/>
      <c r="AF138" s="15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59"/>
      <c r="AF139" s="15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59"/>
      <c r="AF140" s="15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59"/>
      <c r="AF141" s="15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59"/>
      <c r="AF142" s="15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59"/>
      <c r="AF143" s="15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59"/>
      <c r="AF144" s="15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59"/>
      <c r="AF145" s="15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59"/>
      <c r="AF146" s="15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59"/>
      <c r="AF147" s="15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59"/>
      <c r="AF148" s="15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59"/>
      <c r="AF149" s="15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59"/>
      <c r="AF150" s="15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59"/>
      <c r="AF151" s="15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59"/>
      <c r="AF152" s="15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59"/>
      <c r="AF153" s="15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59"/>
      <c r="AF154" s="15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59"/>
      <c r="AF155" s="15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59"/>
      <c r="AF156" s="15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59"/>
      <c r="AF157" s="15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59"/>
      <c r="AF158" s="15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59"/>
      <c r="AF159" s="15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59"/>
      <c r="AF160" s="15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59"/>
      <c r="AF161" s="15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59"/>
      <c r="AF162" s="15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59"/>
      <c r="AF163" s="15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59"/>
      <c r="AF164" s="15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59"/>
      <c r="AF165" s="15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59"/>
      <c r="AF166" s="15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59"/>
      <c r="AF167" s="15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59"/>
      <c r="AF168" s="15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59"/>
      <c r="AF169" s="15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59"/>
      <c r="AF170" s="15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59"/>
      <c r="AF171" s="15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59"/>
      <c r="AF172" s="15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59"/>
      <c r="AF173" s="15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59"/>
      <c r="AF174" s="15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59"/>
      <c r="AF175" s="15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59"/>
      <c r="AF176" s="15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59"/>
      <c r="AF177" s="15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59"/>
      <c r="AF178" s="15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59"/>
      <c r="AF179" s="15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59"/>
      <c r="AF180" s="15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59"/>
      <c r="AF181" s="15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59"/>
      <c r="AF182" s="15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59"/>
      <c r="AF183" s="15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59"/>
      <c r="AF184" s="15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59"/>
      <c r="AF185" s="15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59"/>
      <c r="AF186" s="15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59"/>
      <c r="AF187" s="15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59"/>
      <c r="AF188" s="15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59"/>
      <c r="AF189" s="15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59"/>
      <c r="AF190" s="15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59"/>
      <c r="AF191" s="15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59"/>
      <c r="AF192" s="15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59"/>
      <c r="AF193" s="15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59"/>
      <c r="AF194" s="15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59"/>
      <c r="AF195" s="15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59"/>
      <c r="AF196" s="15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59"/>
      <c r="AF197" s="15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59"/>
      <c r="AF198" s="15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59"/>
      <c r="AF199" s="15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59"/>
      <c r="AF200" s="15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59"/>
      <c r="AF201" s="15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59"/>
      <c r="AF202" s="15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59"/>
      <c r="AF203" s="15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59"/>
      <c r="AF204" s="15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59"/>
      <c r="AF205" s="15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59"/>
      <c r="AF206" s="15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59"/>
      <c r="AF207" s="15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59"/>
      <c r="AF208" s="15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59"/>
      <c r="AF209" s="15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59"/>
      <c r="AF210" s="15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59"/>
      <c r="AF211" s="15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59"/>
      <c r="AF212" s="15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59"/>
      <c r="AF213" s="15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59"/>
      <c r="AF214" s="15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59"/>
      <c r="AF215" s="15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59"/>
      <c r="AF216" s="15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59"/>
      <c r="AF217" s="15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59"/>
      <c r="AF218" s="15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59"/>
      <c r="AF219" s="15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59"/>
      <c r="AF220" s="15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59"/>
      <c r="AF221" s="15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59"/>
      <c r="AF222" s="15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59"/>
      <c r="AF223" s="15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59"/>
      <c r="AF224" s="15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59"/>
      <c r="AF225" s="15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59"/>
      <c r="AF226" s="15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59"/>
      <c r="AF227" s="15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59"/>
      <c r="AF228" s="15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59"/>
      <c r="AF229" s="15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59"/>
      <c r="AF230" s="15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59"/>
      <c r="AF231" s="15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59"/>
      <c r="AF232" s="15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59"/>
      <c r="AF233" s="15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59"/>
      <c r="AF234" s="15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59"/>
      <c r="AF235" s="15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59"/>
      <c r="AF236" s="15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59"/>
      <c r="AF237" s="15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59"/>
      <c r="AF238" s="15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59"/>
      <c r="AF239" s="15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59"/>
      <c r="AF240" s="15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59"/>
      <c r="AF241" s="15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59"/>
      <c r="AF242" s="15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59"/>
      <c r="AF243" s="15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59"/>
      <c r="AF244" s="15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59"/>
      <c r="AF245" s="15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59"/>
      <c r="AF246" s="15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59"/>
      <c r="AF247" s="15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59"/>
      <c r="AF248" s="15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59"/>
      <c r="AF249" s="15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59"/>
      <c r="AF250" s="15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59"/>
      <c r="AF251" s="15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59"/>
      <c r="AF252" s="15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59"/>
      <c r="AF253" s="15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59"/>
      <c r="AF254" s="15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59"/>
      <c r="AF255" s="15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59"/>
      <c r="AF256" s="15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59"/>
      <c r="AF257" s="15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59"/>
      <c r="AF258" s="15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59"/>
      <c r="AF259" s="15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59"/>
      <c r="AF260" s="15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59"/>
      <c r="AF261" s="15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59"/>
      <c r="AF262" s="15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59"/>
      <c r="AF263" s="15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59"/>
      <c r="AF264" s="15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59"/>
      <c r="AF265" s="15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59"/>
      <c r="AF266" s="15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59"/>
      <c r="AF267" s="15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59"/>
      <c r="AF268" s="15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59"/>
      <c r="AF269" s="15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59"/>
      <c r="AF270" s="15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59"/>
      <c r="AF271" s="15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59"/>
      <c r="AF272" s="15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59"/>
      <c r="AF273" s="15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59"/>
      <c r="AF274" s="15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59"/>
      <c r="AF275" s="15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59"/>
      <c r="AF276" s="15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59"/>
      <c r="AF277" s="15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59"/>
      <c r="AF278" s="15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59"/>
      <c r="AF279" s="15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59"/>
      <c r="AF280" s="15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59"/>
      <c r="AF281" s="15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59"/>
      <c r="AF282" s="15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59"/>
      <c r="AF283" s="15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59"/>
      <c r="AF284" s="15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59"/>
      <c r="AF285" s="15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59"/>
      <c r="AF286" s="15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59"/>
      <c r="AF287" s="15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59"/>
      <c r="AF288" s="15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59"/>
      <c r="AF289" s="15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59"/>
      <c r="AF290" s="15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59"/>
      <c r="AF291" s="15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59"/>
      <c r="AF292" s="15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59"/>
      <c r="AF293" s="15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59"/>
      <c r="AF294" s="15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59"/>
      <c r="AF295" s="15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59"/>
      <c r="AF296" s="15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59"/>
      <c r="AF297" s="15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59"/>
      <c r="AF298" s="15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59"/>
      <c r="AF299" s="15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59"/>
      <c r="AF300" s="15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59"/>
      <c r="AF301" s="15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59"/>
      <c r="AF302" s="15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59"/>
      <c r="AF303" s="15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59"/>
      <c r="AF304" s="15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59"/>
      <c r="AF305" s="15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59"/>
      <c r="AF306" s="15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59"/>
      <c r="AF307" s="15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59"/>
      <c r="AF308" s="15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59"/>
      <c r="AF309" s="15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59"/>
      <c r="AF310" s="15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59"/>
      <c r="AF311" s="15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59"/>
      <c r="AF312" s="15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59"/>
      <c r="AF313" s="15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59"/>
      <c r="AF314" s="15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59"/>
      <c r="AF315" s="15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59"/>
      <c r="AF316" s="15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59"/>
      <c r="AF317" s="15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59"/>
      <c r="AF318" s="15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59"/>
      <c r="AF319" s="15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59"/>
      <c r="AF320" s="15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59"/>
      <c r="AF321" s="15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59"/>
      <c r="AF322" s="15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59"/>
      <c r="AF323" s="15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59"/>
      <c r="AF324" s="15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59"/>
      <c r="AF325" s="15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59"/>
      <c r="AF326" s="15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59"/>
      <c r="AF327" s="15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59"/>
      <c r="AF328" s="15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59"/>
      <c r="AF329" s="15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59"/>
      <c r="AF330" s="15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59"/>
      <c r="AF331" s="15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59"/>
      <c r="AF332" s="15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59"/>
      <c r="AF333" s="15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59"/>
      <c r="AF334" s="15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59"/>
      <c r="AF335" s="15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59"/>
      <c r="AF336" s="15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59"/>
      <c r="AF337" s="15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59"/>
      <c r="AF338" s="15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59"/>
      <c r="AF339" s="15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59"/>
      <c r="AF340" s="15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59"/>
      <c r="AF341" s="15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59"/>
      <c r="AF342" s="15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59"/>
      <c r="AF343" s="15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59"/>
      <c r="AF344" s="15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59"/>
      <c r="AF345" s="15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59"/>
      <c r="AF346" s="15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59"/>
      <c r="AF347" s="15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59"/>
      <c r="AF348" s="15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59"/>
      <c r="AF349" s="15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59"/>
      <c r="AF350" s="15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59"/>
      <c r="AF351" s="15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59"/>
      <c r="AF352" s="15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59"/>
      <c r="AF353" s="15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59"/>
      <c r="AF354" s="15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59"/>
      <c r="AF355" s="15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59"/>
      <c r="AF356" s="15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59"/>
      <c r="AF357" s="15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59"/>
      <c r="AF358" s="15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59"/>
      <c r="AF359" s="15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59"/>
      <c r="AF360" s="15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59"/>
      <c r="AF361" s="15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59"/>
      <c r="AF362" s="15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59"/>
      <c r="AF363" s="15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59"/>
      <c r="AF364" s="15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59"/>
      <c r="AF365" s="15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59"/>
      <c r="AF366" s="15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59"/>
      <c r="AF367" s="15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59"/>
      <c r="AF368" s="15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59"/>
      <c r="AF369" s="15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59"/>
      <c r="AF370" s="15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59"/>
      <c r="AF371" s="15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59"/>
      <c r="AF372" s="15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59"/>
      <c r="AF373" s="15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59"/>
      <c r="AF374" s="15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59"/>
      <c r="AF375" s="15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59"/>
      <c r="AF376" s="15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59"/>
      <c r="AF377" s="15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59"/>
      <c r="AF378" s="15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59"/>
      <c r="AF379" s="15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59"/>
      <c r="AF380" s="15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59"/>
      <c r="AF381" s="15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59"/>
      <c r="AF382" s="15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59"/>
      <c r="AF383" s="15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59"/>
      <c r="AF384" s="15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59"/>
      <c r="AF385" s="15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59"/>
      <c r="AF386" s="15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59"/>
      <c r="AF387" s="15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59"/>
      <c r="AF388" s="15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59"/>
      <c r="AF389" s="15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59"/>
      <c r="AF390" s="15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59"/>
      <c r="AF391" s="15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59"/>
      <c r="AF392" s="15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59"/>
      <c r="AF393" s="15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59"/>
      <c r="AF394" s="15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59"/>
      <c r="AF395" s="15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59"/>
      <c r="AF396" s="15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59"/>
      <c r="AF397" s="15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59"/>
      <c r="AF398" s="15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59"/>
      <c r="AF399" s="15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59"/>
      <c r="AF400" s="15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59"/>
      <c r="AF401" s="15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59"/>
      <c r="AF402" s="15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59"/>
      <c r="AF403" s="15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59"/>
      <c r="AF404" s="15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59"/>
      <c r="AF405" s="15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59"/>
      <c r="AF406" s="15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59"/>
      <c r="AF407" s="15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59"/>
      <c r="AF408" s="15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59"/>
      <c r="AF409" s="15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59"/>
      <c r="AF410" s="15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59"/>
      <c r="AF411" s="15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59"/>
      <c r="AF412" s="15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59"/>
      <c r="AF413" s="15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59"/>
      <c r="AF414" s="15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59"/>
      <c r="AF415" s="15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59"/>
      <c r="AF416" s="15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59"/>
      <c r="AF417" s="15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59"/>
      <c r="AF418" s="15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59"/>
      <c r="AF419" s="15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59"/>
      <c r="AF420" s="15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59"/>
      <c r="AF421" s="15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59"/>
      <c r="AF422" s="15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59"/>
      <c r="AF423" s="15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59"/>
      <c r="AF424" s="15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59"/>
      <c r="AF425" s="15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59"/>
      <c r="AF426" s="15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59"/>
      <c r="AF427" s="15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59"/>
      <c r="AF428" s="15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59"/>
      <c r="AF429" s="15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59"/>
      <c r="AF430" s="15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59"/>
      <c r="AF431" s="15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59"/>
      <c r="AF432" s="15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59"/>
      <c r="AF433" s="15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59"/>
      <c r="AF434" s="15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59"/>
      <c r="AF435" s="15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59"/>
      <c r="AF436" s="15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59"/>
      <c r="AF437" s="15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59"/>
      <c r="AF438" s="15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59"/>
      <c r="AF439" s="15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59"/>
      <c r="AF440" s="15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59"/>
      <c r="AF441" s="15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59"/>
      <c r="AF442" s="15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59"/>
      <c r="AF443" s="15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59"/>
      <c r="AF444" s="15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59"/>
      <c r="AF445" s="15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59"/>
      <c r="AF446" s="15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59"/>
      <c r="AF447" s="15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59"/>
      <c r="AF448" s="15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59"/>
      <c r="AF449" s="15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59"/>
      <c r="AF450" s="15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59"/>
      <c r="AF451" s="15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59"/>
      <c r="AF452" s="15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59"/>
      <c r="AF453" s="15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59"/>
      <c r="AF454" s="15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59"/>
      <c r="AF455" s="15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59"/>
      <c r="AF456" s="15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59"/>
      <c r="AF457" s="15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59"/>
      <c r="AF458" s="15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59"/>
      <c r="AF459" s="15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59"/>
      <c r="AF460" s="15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59"/>
      <c r="AF461" s="15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59"/>
      <c r="AF462" s="15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59"/>
      <c r="AF463" s="15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59"/>
      <c r="AF464" s="15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59"/>
      <c r="AF465" s="15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59"/>
      <c r="AF466" s="15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59"/>
      <c r="AF467" s="15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59"/>
      <c r="AF468" s="15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59"/>
      <c r="AF469" s="15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59"/>
      <c r="AF470" s="15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59"/>
      <c r="AF471" s="15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59"/>
      <c r="AF472" s="15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59"/>
      <c r="AF473" s="15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59"/>
      <c r="AF474" s="15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59"/>
      <c r="AF475" s="15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59"/>
      <c r="AF476" s="15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59"/>
      <c r="AF477" s="15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59"/>
      <c r="AF478" s="15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59"/>
      <c r="AF479" s="15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59"/>
      <c r="AF480" s="15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59"/>
      <c r="AF481" s="15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59"/>
      <c r="AF482" s="15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59"/>
      <c r="AF483" s="15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59"/>
      <c r="AF484" s="15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59"/>
      <c r="AF485" s="15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59"/>
      <c r="AF486" s="15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59"/>
      <c r="AF487" s="15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59"/>
      <c r="AF488" s="15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59"/>
      <c r="AF489" s="15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59"/>
      <c r="AF490" s="15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59"/>
      <c r="AF491" s="15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59"/>
      <c r="AF492" s="15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59"/>
      <c r="AF493" s="15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59"/>
      <c r="AF494" s="15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59"/>
      <c r="AF495" s="15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59"/>
      <c r="AF496" s="15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59"/>
      <c r="AF497" s="15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59"/>
      <c r="AF498" s="15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59"/>
      <c r="AF499" s="15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59"/>
      <c r="AF500" s="15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59"/>
      <c r="AF501" s="15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59"/>
      <c r="AF502" s="15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59"/>
      <c r="AF503" s="15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59"/>
      <c r="AF504" s="15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59"/>
      <c r="AF505" s="15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59"/>
      <c r="AF506" s="15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59"/>
      <c r="AF507" s="15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59"/>
      <c r="AF508" s="15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59"/>
      <c r="AF509" s="15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59"/>
      <c r="AF510" s="15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59"/>
      <c r="AF511" s="15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59"/>
      <c r="AF512" s="15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59"/>
      <c r="AF513" s="15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59"/>
      <c r="AF514" s="15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59"/>
      <c r="AF515" s="15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59"/>
      <c r="AF516" s="15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59"/>
      <c r="AF517" s="15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59"/>
      <c r="AF518" s="15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59"/>
      <c r="AF519" s="15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59"/>
      <c r="AF520" s="15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59"/>
      <c r="AF521" s="15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59"/>
      <c r="AF522" s="15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59"/>
      <c r="AF523" s="15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59"/>
      <c r="AF524" s="15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59"/>
      <c r="AF525" s="15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59"/>
      <c r="AF526" s="15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59"/>
      <c r="AF527" s="15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59"/>
      <c r="AF528" s="15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59"/>
      <c r="AF529" s="15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59"/>
      <c r="AF530" s="15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59"/>
      <c r="AF531" s="15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59"/>
      <c r="AF532" s="15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59"/>
      <c r="AF533" s="15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59"/>
      <c r="AF534" s="15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59"/>
      <c r="AF535" s="15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59"/>
      <c r="AF536" s="15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59"/>
      <c r="AF537" s="15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59"/>
      <c r="AF538" s="15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59"/>
      <c r="AF539" s="15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59"/>
      <c r="AF540" s="15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59"/>
      <c r="AF541" s="15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59"/>
      <c r="AF542" s="15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59"/>
      <c r="AF543" s="15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59"/>
      <c r="AF544" s="15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59"/>
      <c r="AF545" s="15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59"/>
      <c r="AF546" s="15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59"/>
      <c r="AF547" s="15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59"/>
      <c r="AF548" s="15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59"/>
      <c r="AF549" s="15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59"/>
      <c r="AF550" s="15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59"/>
      <c r="AF551" s="15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59"/>
      <c r="AF552" s="15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59"/>
      <c r="AF553" s="15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59"/>
      <c r="AF554" s="15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59"/>
      <c r="AF555" s="15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59"/>
      <c r="AF556" s="15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59"/>
      <c r="AF557" s="15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59"/>
      <c r="AF558" s="15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59"/>
      <c r="AF559" s="15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59"/>
      <c r="AF560" s="15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59"/>
      <c r="AF561" s="15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59"/>
      <c r="AF562" s="15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59"/>
      <c r="AF563" s="15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59"/>
      <c r="AF564" s="15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59"/>
      <c r="AF565" s="15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59"/>
      <c r="AF566" s="15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59"/>
      <c r="AF567" s="15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59"/>
      <c r="AF568" s="15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59"/>
      <c r="AF569" s="15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59"/>
      <c r="AF570" s="15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59"/>
      <c r="AF571" s="15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59"/>
      <c r="AF572" s="15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59"/>
      <c r="AF573" s="15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59"/>
      <c r="AF574" s="15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59"/>
      <c r="AF575" s="15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59"/>
      <c r="AF576" s="15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59"/>
      <c r="AF577" s="15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59"/>
      <c r="AF578" s="15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59"/>
      <c r="AF579" s="15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59"/>
      <c r="AF580" s="15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59"/>
      <c r="AF581" s="15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59"/>
      <c r="AF582" s="15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59"/>
      <c r="AF583" s="15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59"/>
      <c r="AF584" s="15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59"/>
      <c r="AF585" s="15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59"/>
      <c r="AF586" s="15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59"/>
      <c r="AF587" s="15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59"/>
      <c r="AF588" s="15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59"/>
      <c r="AF589" s="15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59"/>
      <c r="AF590" s="15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59"/>
      <c r="AF591" s="15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59"/>
      <c r="AF592" s="15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59"/>
      <c r="AF593" s="15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59"/>
      <c r="AF594" s="15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59"/>
      <c r="AF595" s="15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59"/>
      <c r="AF596" s="15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59"/>
      <c r="AF597" s="15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59"/>
      <c r="AF598" s="15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59"/>
      <c r="AF599" s="15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59"/>
      <c r="AF600" s="15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59"/>
      <c r="AF601" s="15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59"/>
      <c r="AF602" s="15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59"/>
      <c r="AF603" s="15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59"/>
      <c r="AF604" s="15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59"/>
      <c r="AF605" s="15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59"/>
      <c r="AF606" s="15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59"/>
      <c r="AF607" s="15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59"/>
      <c r="AF608" s="15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59"/>
      <c r="AF609" s="15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59"/>
      <c r="AF610" s="15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59"/>
      <c r="AF611" s="15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59"/>
      <c r="AF612" s="15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59"/>
      <c r="AF613" s="15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59"/>
      <c r="AF614" s="15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59"/>
      <c r="AF615" s="15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59"/>
      <c r="AF616" s="15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59"/>
      <c r="AF617" s="15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59"/>
      <c r="AF618" s="15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59"/>
      <c r="AF619" s="15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59"/>
      <c r="AF620" s="15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59"/>
      <c r="AF621" s="15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59"/>
      <c r="AF622" s="15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59"/>
      <c r="AF623" s="15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59"/>
      <c r="AF624" s="15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59"/>
      <c r="AF625" s="15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59"/>
      <c r="AF626" s="15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59"/>
      <c r="AF627" s="15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59"/>
      <c r="AF628" s="15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59"/>
      <c r="AF629" s="15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59"/>
      <c r="AF630" s="15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59"/>
      <c r="AF631" s="15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59"/>
      <c r="AF632" s="15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59"/>
      <c r="AF633" s="15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59"/>
      <c r="AF634" s="15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59"/>
      <c r="AF635" s="15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59"/>
      <c r="AF636" s="15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59"/>
      <c r="AF637" s="15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59"/>
      <c r="AF638" s="15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59"/>
      <c r="AF639" s="15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59"/>
      <c r="AF640" s="15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59"/>
      <c r="AF641" s="15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59"/>
      <c r="AF642" s="15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59"/>
      <c r="AF643" s="15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59"/>
      <c r="AF644" s="15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59"/>
      <c r="AF645" s="15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59"/>
      <c r="AF646" s="15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59"/>
      <c r="AF647" s="15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59"/>
      <c r="AF648" s="15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59"/>
      <c r="AF649" s="15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59"/>
      <c r="AF650" s="15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59"/>
      <c r="AF651" s="15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59"/>
      <c r="AF652" s="15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59"/>
      <c r="AF653" s="15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59"/>
      <c r="AF654" s="15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59"/>
      <c r="AF655" s="15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59"/>
      <c r="AF656" s="15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59"/>
      <c r="AF657" s="15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59"/>
      <c r="AF658" s="15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59"/>
      <c r="AF659" s="15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59"/>
      <c r="AF660" s="15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59"/>
      <c r="AF661" s="15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59"/>
      <c r="AF662" s="15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59"/>
      <c r="AF663" s="15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59"/>
      <c r="AF664" s="15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59"/>
      <c r="AF665" s="15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59"/>
      <c r="AF666" s="15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59"/>
      <c r="AF667" s="15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59"/>
      <c r="AF668" s="15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59"/>
      <c r="AF669" s="15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59"/>
      <c r="AF670" s="15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59"/>
      <c r="AF671" s="15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59"/>
      <c r="AF672" s="15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59"/>
      <c r="AF673" s="15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59"/>
      <c r="AF674" s="15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59"/>
      <c r="AF675" s="15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59"/>
      <c r="AF676" s="15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59"/>
      <c r="AF677" s="15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59"/>
      <c r="AF678" s="15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59"/>
      <c r="AF679" s="15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59"/>
      <c r="AF680" s="15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59"/>
      <c r="AF681" s="15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59"/>
      <c r="AF682" s="15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59"/>
      <c r="AF683" s="15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59"/>
      <c r="AF684" s="15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59"/>
      <c r="AF685" s="15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59"/>
      <c r="AF686" s="15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59"/>
      <c r="AF687" s="15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59"/>
      <c r="AF688" s="15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59"/>
      <c r="AF689" s="15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59"/>
      <c r="AF690" s="15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59"/>
      <c r="AF691" s="15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59"/>
      <c r="AF692" s="15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59"/>
      <c r="AF693" s="15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59"/>
      <c r="AF694" s="15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59"/>
      <c r="AF695" s="15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59"/>
      <c r="AF696" s="15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59"/>
      <c r="AF697" s="15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59"/>
      <c r="AF698" s="15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59"/>
      <c r="AF699" s="15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59"/>
      <c r="AF700" s="15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59"/>
      <c r="AF701" s="15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59"/>
      <c r="AF702" s="15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59"/>
      <c r="AF703" s="15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59"/>
      <c r="AF704" s="15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59"/>
      <c r="AF705" s="15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59"/>
      <c r="AF706" s="15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59"/>
      <c r="AF707" s="15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59"/>
      <c r="AF708" s="15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59"/>
      <c r="AF709" s="15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59"/>
      <c r="AF710" s="15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59"/>
      <c r="AF711" s="15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59"/>
      <c r="AF712" s="15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59"/>
      <c r="AF713" s="15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59"/>
      <c r="AF714" s="15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59"/>
      <c r="AF715" s="15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59"/>
      <c r="AF716" s="15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59"/>
      <c r="AF717" s="15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59"/>
      <c r="AF718" s="15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59"/>
      <c r="AF719" s="15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59"/>
      <c r="AF720" s="15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59"/>
      <c r="AF721" s="15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59"/>
      <c r="AF722" s="15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59"/>
      <c r="AF723" s="15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59"/>
      <c r="AF724" s="15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59"/>
      <c r="AF725" s="15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59"/>
      <c r="AF726" s="15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59"/>
      <c r="AF727" s="15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59"/>
      <c r="AF728" s="15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59"/>
      <c r="AF729" s="15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59"/>
      <c r="AF730" s="15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59"/>
      <c r="AF731" s="15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59"/>
      <c r="AF732" s="15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59"/>
      <c r="AF733" s="15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59"/>
      <c r="AF734" s="15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59"/>
      <c r="AF735" s="15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59"/>
      <c r="AF736" s="15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59"/>
      <c r="AF737" s="15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59"/>
      <c r="AF738" s="15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59"/>
      <c r="AF739" s="15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59"/>
      <c r="AF740" s="15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59"/>
      <c r="AF741" s="15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59"/>
      <c r="AF742" s="15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59"/>
      <c r="AF743" s="15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59"/>
      <c r="AF744" s="15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59"/>
      <c r="AF745" s="15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59"/>
      <c r="AF746" s="15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59"/>
      <c r="AF747" s="15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59"/>
      <c r="AF748" s="15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59"/>
      <c r="AF749" s="15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59"/>
      <c r="AF750" s="15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59"/>
      <c r="AF751" s="15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59"/>
      <c r="AF752" s="15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59"/>
      <c r="AF753" s="15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59"/>
      <c r="AF754" s="15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59"/>
      <c r="AF755" s="15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59"/>
      <c r="AF756" s="15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59"/>
      <c r="AF757" s="15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59"/>
      <c r="AF758" s="15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59"/>
      <c r="AF759" s="15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59"/>
      <c r="AF760" s="15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59"/>
      <c r="AF761" s="15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59"/>
      <c r="AF762" s="15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59"/>
      <c r="AF763" s="15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59"/>
      <c r="AF764" s="15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59"/>
      <c r="AF765" s="15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59"/>
      <c r="AF766" s="15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59"/>
      <c r="AF767" s="15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59"/>
      <c r="AF768" s="15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59"/>
      <c r="AF769" s="15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59"/>
      <c r="AF770" s="15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59"/>
      <c r="AF771" s="15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59"/>
      <c r="AF772" s="15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59"/>
      <c r="AF773" s="15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59"/>
      <c r="AF774" s="15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59"/>
      <c r="AF775" s="15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59"/>
      <c r="AF776" s="15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59"/>
      <c r="AF777" s="15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59"/>
      <c r="AF778" s="15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59"/>
      <c r="AF779" s="15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59"/>
      <c r="AF780" s="15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59"/>
      <c r="AF781" s="15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59"/>
      <c r="AF782" s="15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59"/>
      <c r="AF783" s="15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59"/>
      <c r="AF784" s="15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59"/>
      <c r="AF785" s="15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59"/>
      <c r="AF786" s="15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59"/>
      <c r="AF787" s="15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59"/>
      <c r="AF788" s="15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59"/>
      <c r="AF789" s="15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59"/>
      <c r="AF790" s="15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59"/>
      <c r="AF791" s="15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59"/>
      <c r="AF792" s="15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59"/>
      <c r="AF793" s="15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59"/>
      <c r="AF794" s="15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59"/>
      <c r="AF795" s="15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59"/>
      <c r="AF796" s="15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59"/>
      <c r="AF797" s="15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59"/>
      <c r="AF798" s="15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59"/>
      <c r="AF799" s="15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59"/>
      <c r="AF800" s="15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59"/>
      <c r="AF801" s="15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59"/>
      <c r="AF802" s="15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59"/>
      <c r="AF803" s="15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59"/>
      <c r="AF804" s="15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59"/>
      <c r="AF805" s="15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59"/>
      <c r="AF806" s="15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59"/>
      <c r="AF807" s="15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59"/>
      <c r="AF808" s="15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59"/>
      <c r="AF809" s="15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59"/>
      <c r="AF810" s="15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59"/>
      <c r="AF811" s="15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59"/>
      <c r="AF812" s="15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59"/>
      <c r="AF813" s="15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59"/>
      <c r="AF814" s="15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59"/>
      <c r="AF815" s="15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59"/>
      <c r="AF816" s="15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59"/>
      <c r="AF817" s="15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59"/>
      <c r="AF818" s="15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59"/>
      <c r="AF819" s="15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59"/>
      <c r="AF820" s="15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59"/>
      <c r="AF821" s="15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59"/>
      <c r="AF822" s="15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59"/>
      <c r="AF823" s="15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59"/>
      <c r="AF824" s="15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59"/>
      <c r="AF825" s="15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59"/>
      <c r="AF826" s="15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59"/>
      <c r="AF827" s="15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59"/>
      <c r="AF828" s="15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59"/>
      <c r="AF829" s="15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59"/>
      <c r="AF830" s="15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59"/>
      <c r="AF831" s="15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59"/>
      <c r="AF832" s="15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59"/>
      <c r="AF833" s="15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59"/>
      <c r="AF834" s="15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59"/>
      <c r="AF835" s="15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59"/>
      <c r="AF836" s="15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59"/>
      <c r="AF837" s="15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59"/>
      <c r="AF838" s="15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59"/>
      <c r="AF839" s="15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59"/>
      <c r="AF840" s="15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59"/>
      <c r="AF841" s="15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59"/>
      <c r="AF842" s="15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59"/>
      <c r="AF843" s="15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59"/>
      <c r="AF844" s="15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59"/>
      <c r="AF845" s="15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59"/>
      <c r="AF846" s="15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59"/>
      <c r="AF847" s="15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59"/>
      <c r="AF848" s="15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59"/>
      <c r="AF849" s="15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59"/>
      <c r="AF850" s="15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59"/>
      <c r="AF851" s="15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59"/>
      <c r="AF852" s="15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59"/>
      <c r="AF853" s="15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59"/>
      <c r="AF854" s="15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59"/>
      <c r="AF855" s="15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59"/>
      <c r="AF856" s="15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59"/>
      <c r="AF857" s="15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59"/>
      <c r="AF858" s="15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59"/>
      <c r="AF859" s="15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59"/>
      <c r="AF860" s="15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59"/>
      <c r="AF861" s="15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59"/>
      <c r="AF862" s="15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59"/>
      <c r="AF863" s="15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59"/>
      <c r="AF864" s="15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59"/>
      <c r="AF865" s="15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59"/>
      <c r="AF866" s="15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59"/>
      <c r="AF867" s="15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59"/>
      <c r="AF868" s="15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59"/>
      <c r="AF869" s="15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59"/>
      <c r="AF870" s="15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59"/>
      <c r="AF871" s="15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59"/>
      <c r="AF872" s="15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59"/>
      <c r="AF873" s="15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59"/>
      <c r="AF874" s="15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59"/>
      <c r="AF875" s="15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59"/>
      <c r="AF876" s="15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59"/>
      <c r="AF877" s="15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59"/>
      <c r="AF878" s="15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59"/>
      <c r="AF879" s="15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59"/>
      <c r="AF880" s="15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59"/>
      <c r="AF881" s="15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59"/>
      <c r="AF882" s="15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59"/>
      <c r="AF883" s="15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59"/>
      <c r="AF884" s="15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59"/>
      <c r="AF885" s="15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59"/>
      <c r="AF886" s="15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59"/>
      <c r="AF887" s="15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59"/>
      <c r="AF888" s="15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59"/>
      <c r="AF889" s="15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59"/>
      <c r="AF890" s="15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59"/>
      <c r="AF891" s="15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59"/>
      <c r="AF892" s="15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59"/>
      <c r="AF893" s="15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59"/>
      <c r="AF894" s="15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59"/>
      <c r="AF895" s="15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59"/>
      <c r="AF896" s="15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59"/>
      <c r="AF897" s="15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59"/>
      <c r="AF898" s="15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59"/>
      <c r="AF899" s="15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59"/>
      <c r="AF900" s="15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59"/>
      <c r="AF901" s="15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59"/>
      <c r="AF902" s="15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59"/>
      <c r="AF903" s="15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59"/>
      <c r="AF904" s="15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59"/>
      <c r="AF905" s="15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59"/>
      <c r="AF906" s="15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59"/>
      <c r="AF907" s="15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59"/>
      <c r="AF908" s="15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59"/>
      <c r="AF909" s="15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59"/>
      <c r="AF910" s="15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59"/>
      <c r="AF911" s="15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59"/>
      <c r="AF912" s="15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59"/>
      <c r="AF913" s="15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59"/>
      <c r="AF914" s="15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59"/>
      <c r="AF915" s="15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59"/>
      <c r="AF916" s="15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59"/>
      <c r="AF917" s="15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59"/>
      <c r="AF918" s="15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59"/>
      <c r="AF919" s="15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59"/>
      <c r="AF920" s="15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59"/>
      <c r="AF921" s="15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59"/>
      <c r="AF922" s="15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59"/>
      <c r="AF923" s="15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59"/>
      <c r="AF924" s="15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59"/>
      <c r="AF925" s="15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59"/>
      <c r="AF926" s="15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59"/>
      <c r="AF927" s="15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59"/>
      <c r="AF928" s="15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59"/>
      <c r="AF929" s="15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59"/>
      <c r="AF930" s="15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59"/>
      <c r="AF931" s="15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59"/>
      <c r="AF932" s="15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59"/>
      <c r="AF933" s="15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59"/>
      <c r="AF934" s="15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59"/>
      <c r="AF935" s="15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59"/>
      <c r="AF936" s="15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59"/>
      <c r="AF937" s="15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59"/>
      <c r="AF938" s="15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59"/>
      <c r="AF939" s="15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59"/>
      <c r="AF940" s="15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59"/>
      <c r="AF941" s="15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59"/>
      <c r="AF942" s="15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59"/>
      <c r="AF943" s="15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59"/>
      <c r="AF944" s="15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59"/>
      <c r="AF945" s="15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59"/>
      <c r="AF946" s="15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59"/>
      <c r="AF947" s="15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59"/>
      <c r="AF948" s="15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59"/>
      <c r="AF949" s="15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59"/>
      <c r="AF950" s="15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59"/>
      <c r="AF951" s="15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59"/>
      <c r="AF952" s="15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59"/>
      <c r="AF953" s="15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59"/>
      <c r="AF954" s="15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59"/>
      <c r="AF955" s="15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59"/>
      <c r="AF956" s="15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59"/>
      <c r="AF957" s="15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59"/>
      <c r="AF958" s="15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59"/>
      <c r="AF959" s="15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59"/>
      <c r="AF960" s="15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59"/>
      <c r="AF961" s="15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59"/>
      <c r="AF962" s="15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59"/>
      <c r="AF963" s="15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59"/>
      <c r="AF964" s="15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59"/>
      <c r="AF965" s="15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59"/>
      <c r="AF966" s="15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59"/>
      <c r="AF967" s="15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59"/>
      <c r="AF968" s="15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59"/>
      <c r="AF969" s="15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59"/>
      <c r="AF970" s="15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59"/>
      <c r="AF971" s="15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59"/>
      <c r="AF972" s="15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59"/>
      <c r="AF973" s="15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59"/>
      <c r="AF974" s="15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59"/>
      <c r="AF975" s="15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59"/>
      <c r="AF976" s="15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59"/>
      <c r="AF977" s="15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59"/>
      <c r="AF978" s="15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59"/>
      <c r="AF979" s="15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59"/>
      <c r="AF980" s="15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59"/>
      <c r="AF981" s="15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59"/>
      <c r="AF982" s="15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59"/>
      <c r="AF983" s="15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59"/>
      <c r="AF984" s="15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59"/>
      <c r="AF985" s="15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59"/>
      <c r="AF986" s="15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59"/>
      <c r="AF987" s="15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59"/>
      <c r="AF988" s="15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59"/>
      <c r="AF989" s="15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59"/>
      <c r="AF990" s="15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59"/>
      <c r="AF991" s="15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59"/>
      <c r="AF992" s="15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59"/>
      <c r="AF993" s="15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59"/>
      <c r="AF994" s="15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59"/>
      <c r="AF995" s="15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59"/>
      <c r="AF996" s="15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59"/>
      <c r="AF997" s="15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59"/>
      <c r="AF998" s="15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59"/>
      <c r="AF999" s="15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59"/>
      <c r="AF1000" s="159"/>
    </row>
  </sheetData>
  <sortState ref="A8:AE47">
    <sortCondition ref="A8:A47"/>
    <sortCondition ref="B8:B47"/>
    <sortCondition ref="C8:C4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20" sqref="A20:XFD20"/>
      <selection pane="topRight" activeCell="A20" sqref="A20:XFD20"/>
      <selection pane="bottomLeft" activeCell="A20" sqref="A20:XFD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62" t="s">
        <v>269</v>
      </c>
      <c r="B2" s="162" t="s">
        <v>270</v>
      </c>
      <c r="C2" s="169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63"/>
      <c r="B3" s="163"/>
      <c r="C3" s="168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63"/>
      <c r="B4" s="163"/>
      <c r="C4" s="168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61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61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61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63"/>
      <c r="B5" s="163"/>
      <c r="C5" s="168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61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61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61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63"/>
      <c r="B6" s="163"/>
      <c r="C6" s="168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神奈川県</v>
      </c>
      <c r="B7" s="139" t="str">
        <f>'廃棄物事業経費（市町村）'!B7</f>
        <v>14000</v>
      </c>
      <c r="C7" s="138" t="s">
        <v>275</v>
      </c>
      <c r="D7" s="140">
        <f t="shared" ref="D7:D47" si="0">+SUM(E7,J7)</f>
        <v>21671816</v>
      </c>
      <c r="E7" s="140">
        <f t="shared" ref="E7:E47" si="1">+SUM(F7:I7)</f>
        <v>21552014</v>
      </c>
      <c r="F7" s="140">
        <f t="shared" ref="F7:K7" si="2">SUM(F$8:F$1000)</f>
        <v>315730</v>
      </c>
      <c r="G7" s="140">
        <f t="shared" si="2"/>
        <v>15249269</v>
      </c>
      <c r="H7" s="140">
        <f t="shared" si="2"/>
        <v>5839689</v>
      </c>
      <c r="I7" s="140">
        <f t="shared" si="2"/>
        <v>147326</v>
      </c>
      <c r="J7" s="140">
        <f t="shared" si="2"/>
        <v>119802</v>
      </c>
      <c r="K7" s="140">
        <f t="shared" si="2"/>
        <v>285947</v>
      </c>
      <c r="L7" s="140">
        <f t="shared" ref="L7:L47" si="3">+SUM(M7,R7,V7,W7,AC7)</f>
        <v>102897472</v>
      </c>
      <c r="M7" s="140">
        <f t="shared" ref="M7:M47" si="4">+SUM(N7:Q7)</f>
        <v>41907619</v>
      </c>
      <c r="N7" s="140">
        <f>SUM(N$8:N$1000)</f>
        <v>10345617</v>
      </c>
      <c r="O7" s="140">
        <f>SUM(O$8:O$1000)</f>
        <v>25245735</v>
      </c>
      <c r="P7" s="140">
        <f>SUM(P$8:P$1000)</f>
        <v>6018506</v>
      </c>
      <c r="Q7" s="140">
        <f>SUM(Q$8:Q$1000)</f>
        <v>297761</v>
      </c>
      <c r="R7" s="140">
        <f t="shared" ref="R7:R47" si="5">+SUM(S7:U7)</f>
        <v>20955647</v>
      </c>
      <c r="S7" s="140">
        <f>SUM(S$8:S$1000)</f>
        <v>3540647</v>
      </c>
      <c r="T7" s="140">
        <f>SUM(T$8:T$1000)</f>
        <v>10657477</v>
      </c>
      <c r="U7" s="140">
        <f>SUM(U$8:U$1000)</f>
        <v>6757523</v>
      </c>
      <c r="V7" s="140">
        <f>SUM(V$8:V$1000)</f>
        <v>1398962</v>
      </c>
      <c r="W7" s="140">
        <f t="shared" ref="W7:W47" si="6">+SUM(X7:AA7)</f>
        <v>38539710</v>
      </c>
      <c r="X7" s="140">
        <f t="shared" ref="X7:AD7" si="7">SUM(X$8:X$1000)</f>
        <v>17337228</v>
      </c>
      <c r="Y7" s="140">
        <f t="shared" si="7"/>
        <v>17777001</v>
      </c>
      <c r="Z7" s="140">
        <f t="shared" si="7"/>
        <v>3065553</v>
      </c>
      <c r="AA7" s="140">
        <f t="shared" si="7"/>
        <v>359928</v>
      </c>
      <c r="AB7" s="140">
        <f t="shared" si="7"/>
        <v>3634099</v>
      </c>
      <c r="AC7" s="140">
        <f t="shared" si="7"/>
        <v>95534</v>
      </c>
      <c r="AD7" s="140">
        <f t="shared" si="7"/>
        <v>4503605</v>
      </c>
      <c r="AE7" s="140">
        <f t="shared" ref="AE7:AE47" si="8">+SUM(D7,L7,AD7)</f>
        <v>129072893</v>
      </c>
      <c r="AF7" s="140">
        <f t="shared" ref="AF7:AF47" si="9">+SUM(AG7,AL7)</f>
        <v>47527</v>
      </c>
      <c r="AG7" s="140">
        <f t="shared" ref="AG7:AG47" si="10">+SUM(AH7:AK7)</f>
        <v>45112</v>
      </c>
      <c r="AH7" s="140">
        <f t="shared" ref="AH7:AM7" si="11">SUM(AH$8:AH$1000)</f>
        <v>0</v>
      </c>
      <c r="AI7" s="140">
        <f t="shared" si="11"/>
        <v>45112</v>
      </c>
      <c r="AJ7" s="140">
        <f t="shared" si="11"/>
        <v>0</v>
      </c>
      <c r="AK7" s="140">
        <f t="shared" si="11"/>
        <v>0</v>
      </c>
      <c r="AL7" s="140">
        <f t="shared" si="11"/>
        <v>2415</v>
      </c>
      <c r="AM7" s="140">
        <f t="shared" si="11"/>
        <v>4941</v>
      </c>
      <c r="AN7" s="140">
        <f t="shared" ref="AN7:AN47" si="12">+SUM(AO7,AT7,AX7,AY7,BE7)</f>
        <v>5531384</v>
      </c>
      <c r="AO7" s="140">
        <f t="shared" ref="AO7:AO47" si="13">+SUM(AP7:AS7)</f>
        <v>2335225</v>
      </c>
      <c r="AP7" s="140">
        <f>SUM(AP$8:AP$1000)</f>
        <v>634812</v>
      </c>
      <c r="AQ7" s="140">
        <f>SUM(AQ$8:AQ$1000)</f>
        <v>1366505</v>
      </c>
      <c r="AR7" s="140">
        <f>SUM(AR$8:AR$1000)</f>
        <v>333908</v>
      </c>
      <c r="AS7" s="140">
        <f>SUM(AS$8:AS$1000)</f>
        <v>0</v>
      </c>
      <c r="AT7" s="140">
        <f t="shared" ref="AT7:AT47" si="14">+SUM(AU7:AW7)</f>
        <v>1127858</v>
      </c>
      <c r="AU7" s="140">
        <f>SUM(AU$8:AU$1000)</f>
        <v>328471</v>
      </c>
      <c r="AV7" s="140">
        <f>SUM(AV$8:AV$1000)</f>
        <v>709820</v>
      </c>
      <c r="AW7" s="140">
        <f>SUM(AW$8:AW$1000)</f>
        <v>89567</v>
      </c>
      <c r="AX7" s="140">
        <f>SUM(AX$8:AX$1000)</f>
        <v>101568</v>
      </c>
      <c r="AY7" s="140">
        <f t="shared" ref="AY7:AY47" si="15">+SUM(AZ7:BC7)</f>
        <v>1966449</v>
      </c>
      <c r="AZ7" s="140">
        <f t="shared" ref="AZ7:BF7" si="16">SUM(AZ$8:AZ$1000)</f>
        <v>1066425</v>
      </c>
      <c r="BA7" s="140">
        <f t="shared" si="16"/>
        <v>823893</v>
      </c>
      <c r="BB7" s="140">
        <f t="shared" si="16"/>
        <v>52671</v>
      </c>
      <c r="BC7" s="140">
        <f t="shared" si="16"/>
        <v>23460</v>
      </c>
      <c r="BD7" s="140">
        <f t="shared" si="16"/>
        <v>108428</v>
      </c>
      <c r="BE7" s="140">
        <f t="shared" si="16"/>
        <v>284</v>
      </c>
      <c r="BF7" s="140">
        <f t="shared" si="16"/>
        <v>291657</v>
      </c>
      <c r="BG7" s="140">
        <f t="shared" ref="BG7:BG47" si="17">+SUM(BF7,AN7,AF7)</f>
        <v>5870568</v>
      </c>
      <c r="BH7" s="140">
        <f t="shared" ref="BH7:CI7" si="18">SUM(D7,AF7)</f>
        <v>21719343</v>
      </c>
      <c r="BI7" s="140">
        <f t="shared" si="18"/>
        <v>21597126</v>
      </c>
      <c r="BJ7" s="140">
        <f t="shared" si="18"/>
        <v>315730</v>
      </c>
      <c r="BK7" s="140">
        <f t="shared" si="18"/>
        <v>15294381</v>
      </c>
      <c r="BL7" s="140">
        <f t="shared" si="18"/>
        <v>5839689</v>
      </c>
      <c r="BM7" s="140">
        <f t="shared" si="18"/>
        <v>147326</v>
      </c>
      <c r="BN7" s="140">
        <f t="shared" si="18"/>
        <v>122217</v>
      </c>
      <c r="BO7" s="140">
        <f t="shared" si="18"/>
        <v>290888</v>
      </c>
      <c r="BP7" s="140">
        <f t="shared" si="18"/>
        <v>108428856</v>
      </c>
      <c r="BQ7" s="140">
        <f t="shared" si="18"/>
        <v>44242844</v>
      </c>
      <c r="BR7" s="140">
        <f t="shared" si="18"/>
        <v>10980429</v>
      </c>
      <c r="BS7" s="140">
        <f t="shared" si="18"/>
        <v>26612240</v>
      </c>
      <c r="BT7" s="140">
        <f t="shared" si="18"/>
        <v>6352414</v>
      </c>
      <c r="BU7" s="140">
        <f t="shared" si="18"/>
        <v>297761</v>
      </c>
      <c r="BV7" s="140">
        <f t="shared" si="18"/>
        <v>22083505</v>
      </c>
      <c r="BW7" s="140">
        <f t="shared" si="18"/>
        <v>3869118</v>
      </c>
      <c r="BX7" s="140">
        <f t="shared" si="18"/>
        <v>11367297</v>
      </c>
      <c r="BY7" s="140">
        <f t="shared" si="18"/>
        <v>6847090</v>
      </c>
      <c r="BZ7" s="140">
        <f t="shared" si="18"/>
        <v>1500530</v>
      </c>
      <c r="CA7" s="140">
        <f t="shared" si="18"/>
        <v>40506159</v>
      </c>
      <c r="CB7" s="140">
        <f t="shared" si="18"/>
        <v>18403653</v>
      </c>
      <c r="CC7" s="140">
        <f t="shared" si="18"/>
        <v>18600894</v>
      </c>
      <c r="CD7" s="140">
        <f t="shared" si="18"/>
        <v>3118224</v>
      </c>
      <c r="CE7" s="140">
        <f t="shared" si="18"/>
        <v>383388</v>
      </c>
      <c r="CF7" s="140">
        <f t="shared" si="18"/>
        <v>3742527</v>
      </c>
      <c r="CG7" s="140">
        <f t="shared" si="18"/>
        <v>95818</v>
      </c>
      <c r="CH7" s="140">
        <f t="shared" si="18"/>
        <v>4795262</v>
      </c>
      <c r="CI7" s="140">
        <f t="shared" si="18"/>
        <v>134943461</v>
      </c>
    </row>
    <row r="8" spans="1:87" s="136" customFormat="1" ht="13.5" customHeight="1" x14ac:dyDescent="0.15">
      <c r="A8" s="119" t="s">
        <v>16</v>
      </c>
      <c r="B8" s="120" t="s">
        <v>324</v>
      </c>
      <c r="C8" s="119" t="s">
        <v>325</v>
      </c>
      <c r="D8" s="121">
        <f t="shared" si="0"/>
        <v>8755811</v>
      </c>
      <c r="E8" s="121">
        <f t="shared" si="1"/>
        <v>8755811</v>
      </c>
      <c r="F8" s="121">
        <v>62613</v>
      </c>
      <c r="G8" s="121">
        <v>4543529</v>
      </c>
      <c r="H8" s="121">
        <v>4034064</v>
      </c>
      <c r="I8" s="121">
        <v>115605</v>
      </c>
      <c r="J8" s="121">
        <v>0</v>
      </c>
      <c r="K8" s="121">
        <v>0</v>
      </c>
      <c r="L8" s="121">
        <f t="shared" si="3"/>
        <v>36178341</v>
      </c>
      <c r="M8" s="121">
        <f t="shared" si="4"/>
        <v>16976105</v>
      </c>
      <c r="N8" s="121">
        <v>5234027</v>
      </c>
      <c r="O8" s="121">
        <v>10434967</v>
      </c>
      <c r="P8" s="121">
        <v>1196786</v>
      </c>
      <c r="Q8" s="121">
        <v>110325</v>
      </c>
      <c r="R8" s="121">
        <f t="shared" si="5"/>
        <v>10199576</v>
      </c>
      <c r="S8" s="121">
        <v>1535933</v>
      </c>
      <c r="T8" s="121">
        <v>2320853</v>
      </c>
      <c r="U8" s="121">
        <v>6342790</v>
      </c>
      <c r="V8" s="121">
        <v>153899</v>
      </c>
      <c r="W8" s="121">
        <f t="shared" si="6"/>
        <v>8777919</v>
      </c>
      <c r="X8" s="121">
        <v>4687255</v>
      </c>
      <c r="Y8" s="121">
        <v>3894433</v>
      </c>
      <c r="Z8" s="121">
        <v>195797</v>
      </c>
      <c r="AA8" s="121">
        <v>434</v>
      </c>
      <c r="AB8" s="121">
        <v>0</v>
      </c>
      <c r="AC8" s="121">
        <v>70842</v>
      </c>
      <c r="AD8" s="121">
        <v>1106119</v>
      </c>
      <c r="AE8" s="121">
        <f t="shared" si="8"/>
        <v>46040271</v>
      </c>
      <c r="AF8" s="121">
        <f t="shared" si="9"/>
        <v>0</v>
      </c>
      <c r="AG8" s="121">
        <f t="shared" si="10"/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 t="shared" si="12"/>
        <v>1118500</v>
      </c>
      <c r="AO8" s="121">
        <f t="shared" si="13"/>
        <v>796634</v>
      </c>
      <c r="AP8" s="121">
        <v>204142</v>
      </c>
      <c r="AQ8" s="121">
        <v>530086</v>
      </c>
      <c r="AR8" s="121">
        <v>62406</v>
      </c>
      <c r="AS8" s="121"/>
      <c r="AT8" s="121">
        <f t="shared" si="14"/>
        <v>305587</v>
      </c>
      <c r="AU8" s="121">
        <v>232421</v>
      </c>
      <c r="AV8" s="121">
        <v>26321</v>
      </c>
      <c r="AW8" s="121">
        <v>46845</v>
      </c>
      <c r="AX8" s="121"/>
      <c r="AY8" s="121">
        <f t="shared" si="15"/>
        <v>16279</v>
      </c>
      <c r="AZ8" s="121">
        <v>798</v>
      </c>
      <c r="BA8" s="121">
        <v>15481</v>
      </c>
      <c r="BB8" s="121"/>
      <c r="BC8" s="121"/>
      <c r="BD8" s="121">
        <v>0</v>
      </c>
      <c r="BE8" s="121">
        <v>0</v>
      </c>
      <c r="BF8" s="121">
        <v>42602</v>
      </c>
      <c r="BG8" s="121">
        <f t="shared" si="17"/>
        <v>1161102</v>
      </c>
      <c r="BH8" s="121">
        <f t="shared" ref="BH8:BH47" si="19">SUM(D8,AF8)</f>
        <v>8755811</v>
      </c>
      <c r="BI8" s="121">
        <f t="shared" ref="BI8:BI47" si="20">SUM(E8,AG8)</f>
        <v>8755811</v>
      </c>
      <c r="BJ8" s="121">
        <f t="shared" ref="BJ8:BJ47" si="21">SUM(F8,AH8)</f>
        <v>62613</v>
      </c>
      <c r="BK8" s="121">
        <f t="shared" ref="BK8:BK47" si="22">SUM(G8,AI8)</f>
        <v>4543529</v>
      </c>
      <c r="BL8" s="121">
        <f t="shared" ref="BL8:BL47" si="23">SUM(H8,AJ8)</f>
        <v>4034064</v>
      </c>
      <c r="BM8" s="121">
        <f t="shared" ref="BM8:BM47" si="24">SUM(I8,AK8)</f>
        <v>115605</v>
      </c>
      <c r="BN8" s="121">
        <f t="shared" ref="BN8:BN47" si="25">SUM(J8,AL8)</f>
        <v>0</v>
      </c>
      <c r="BO8" s="121">
        <f t="shared" ref="BO8:BO47" si="26">SUM(K8,AM8)</f>
        <v>0</v>
      </c>
      <c r="BP8" s="121">
        <f t="shared" ref="BP8:BP47" si="27">SUM(L8,AN8)</f>
        <v>37296841</v>
      </c>
      <c r="BQ8" s="121">
        <f t="shared" ref="BQ8:BQ47" si="28">SUM(M8,AO8)</f>
        <v>17772739</v>
      </c>
      <c r="BR8" s="121">
        <f t="shared" ref="BR8:BR47" si="29">SUM(N8,AP8)</f>
        <v>5438169</v>
      </c>
      <c r="BS8" s="121">
        <f t="shared" ref="BS8:BS47" si="30">SUM(O8,AQ8)</f>
        <v>10965053</v>
      </c>
      <c r="BT8" s="121">
        <f t="shared" ref="BT8:BT47" si="31">SUM(P8,AR8)</f>
        <v>1259192</v>
      </c>
      <c r="BU8" s="121">
        <f t="shared" ref="BU8:BU47" si="32">SUM(Q8,AS8)</f>
        <v>110325</v>
      </c>
      <c r="BV8" s="121">
        <f t="shared" ref="BV8:BV47" si="33">SUM(R8,AT8)</f>
        <v>10505163</v>
      </c>
      <c r="BW8" s="121">
        <f t="shared" ref="BW8:BW47" si="34">SUM(S8,AU8)</f>
        <v>1768354</v>
      </c>
      <c r="BX8" s="121">
        <f t="shared" ref="BX8:BX47" si="35">SUM(T8,AV8)</f>
        <v>2347174</v>
      </c>
      <c r="BY8" s="121">
        <f t="shared" ref="BY8:BY47" si="36">SUM(U8,AW8)</f>
        <v>6389635</v>
      </c>
      <c r="BZ8" s="121">
        <f t="shared" ref="BZ8:BZ47" si="37">SUM(V8,AX8)</f>
        <v>153899</v>
      </c>
      <c r="CA8" s="121">
        <f t="shared" ref="CA8:CA47" si="38">SUM(W8,AY8)</f>
        <v>8794198</v>
      </c>
      <c r="CB8" s="121">
        <f t="shared" ref="CB8:CB47" si="39">SUM(X8,AZ8)</f>
        <v>4688053</v>
      </c>
      <c r="CC8" s="121">
        <f t="shared" ref="CC8:CC47" si="40">SUM(Y8,BA8)</f>
        <v>3909914</v>
      </c>
      <c r="CD8" s="121">
        <f t="shared" ref="CD8:CD47" si="41">SUM(Z8,BB8)</f>
        <v>195797</v>
      </c>
      <c r="CE8" s="121">
        <f t="shared" ref="CE8:CE47" si="42">SUM(AA8,BC8)</f>
        <v>434</v>
      </c>
      <c r="CF8" s="121">
        <f t="shared" ref="CF8:CF47" si="43">SUM(AB8,BD8)</f>
        <v>0</v>
      </c>
      <c r="CG8" s="121">
        <f t="shared" ref="CG8:CG47" si="44">SUM(AC8,BE8)</f>
        <v>70842</v>
      </c>
      <c r="CH8" s="121">
        <f t="shared" ref="CH8:CH47" si="45">SUM(AD8,BF8)</f>
        <v>1148721</v>
      </c>
      <c r="CI8" s="121">
        <f t="shared" ref="CI8:CI47" si="46">SUM(AE8,BG8)</f>
        <v>47201373</v>
      </c>
    </row>
    <row r="9" spans="1:87" s="136" customFormat="1" ht="13.5" customHeight="1" x14ac:dyDescent="0.15">
      <c r="A9" s="119" t="s">
        <v>16</v>
      </c>
      <c r="B9" s="120" t="s">
        <v>418</v>
      </c>
      <c r="C9" s="119" t="s">
        <v>419</v>
      </c>
      <c r="D9" s="121">
        <f t="shared" si="0"/>
        <v>2179544</v>
      </c>
      <c r="E9" s="121">
        <f t="shared" si="1"/>
        <v>2135757</v>
      </c>
      <c r="F9" s="121">
        <v>20564</v>
      </c>
      <c r="G9" s="121">
        <v>2035653</v>
      </c>
      <c r="H9" s="121">
        <v>79540</v>
      </c>
      <c r="I9" s="121">
        <v>0</v>
      </c>
      <c r="J9" s="121">
        <v>43787</v>
      </c>
      <c r="K9" s="121">
        <v>0</v>
      </c>
      <c r="L9" s="121">
        <f t="shared" si="3"/>
        <v>14660984</v>
      </c>
      <c r="M9" s="121">
        <f t="shared" si="4"/>
        <v>7482079</v>
      </c>
      <c r="N9" s="121">
        <v>582423</v>
      </c>
      <c r="O9" s="121">
        <v>5019999</v>
      </c>
      <c r="P9" s="121">
        <v>1816872</v>
      </c>
      <c r="Q9" s="121">
        <v>62785</v>
      </c>
      <c r="R9" s="121">
        <f t="shared" si="5"/>
        <v>954936</v>
      </c>
      <c r="S9" s="121">
        <v>185818</v>
      </c>
      <c r="T9" s="121">
        <v>740457</v>
      </c>
      <c r="U9" s="121">
        <v>28661</v>
      </c>
      <c r="V9" s="121">
        <v>1010784</v>
      </c>
      <c r="W9" s="121">
        <f t="shared" si="6"/>
        <v>5212304</v>
      </c>
      <c r="X9" s="121">
        <v>2117560</v>
      </c>
      <c r="Y9" s="121">
        <v>2693566</v>
      </c>
      <c r="Z9" s="121">
        <v>400684</v>
      </c>
      <c r="AA9" s="121">
        <v>494</v>
      </c>
      <c r="AB9" s="121">
        <v>0</v>
      </c>
      <c r="AC9" s="121">
        <v>881</v>
      </c>
      <c r="AD9" s="121">
        <v>88504</v>
      </c>
      <c r="AE9" s="121">
        <f t="shared" si="8"/>
        <v>16929032</v>
      </c>
      <c r="AF9" s="121">
        <f t="shared" si="9"/>
        <v>0</v>
      </c>
      <c r="AG9" s="121">
        <f t="shared" si="10"/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 t="shared" si="12"/>
        <v>818322</v>
      </c>
      <c r="AO9" s="121">
        <f t="shared" si="13"/>
        <v>685715</v>
      </c>
      <c r="AP9" s="121">
        <v>23810</v>
      </c>
      <c r="AQ9" s="121">
        <v>583267</v>
      </c>
      <c r="AR9" s="121">
        <v>78638</v>
      </c>
      <c r="AS9" s="121">
        <v>0</v>
      </c>
      <c r="AT9" s="121">
        <f t="shared" si="14"/>
        <v>36272</v>
      </c>
      <c r="AU9" s="121">
        <v>16959</v>
      </c>
      <c r="AV9" s="121">
        <v>19313</v>
      </c>
      <c r="AW9" s="121">
        <v>0</v>
      </c>
      <c r="AX9" s="121">
        <v>83903</v>
      </c>
      <c r="AY9" s="121">
        <f t="shared" si="15"/>
        <v>12432</v>
      </c>
      <c r="AZ9" s="121">
        <v>10845</v>
      </c>
      <c r="BA9" s="121">
        <v>1587</v>
      </c>
      <c r="BB9" s="121">
        <v>0</v>
      </c>
      <c r="BC9" s="121">
        <v>0</v>
      </c>
      <c r="BD9" s="121">
        <v>0</v>
      </c>
      <c r="BE9" s="121">
        <v>0</v>
      </c>
      <c r="BF9" s="121">
        <v>19801</v>
      </c>
      <c r="BG9" s="121">
        <f t="shared" si="17"/>
        <v>838123</v>
      </c>
      <c r="BH9" s="121">
        <f t="shared" si="19"/>
        <v>2179544</v>
      </c>
      <c r="BI9" s="121">
        <f t="shared" si="20"/>
        <v>2135757</v>
      </c>
      <c r="BJ9" s="121">
        <f t="shared" si="21"/>
        <v>20564</v>
      </c>
      <c r="BK9" s="121">
        <f t="shared" si="22"/>
        <v>2035653</v>
      </c>
      <c r="BL9" s="121">
        <f t="shared" si="23"/>
        <v>79540</v>
      </c>
      <c r="BM9" s="121">
        <f t="shared" si="24"/>
        <v>0</v>
      </c>
      <c r="BN9" s="121">
        <f t="shared" si="25"/>
        <v>43787</v>
      </c>
      <c r="BO9" s="121">
        <f t="shared" si="26"/>
        <v>0</v>
      </c>
      <c r="BP9" s="121">
        <f t="shared" si="27"/>
        <v>15479306</v>
      </c>
      <c r="BQ9" s="121">
        <f t="shared" si="28"/>
        <v>8167794</v>
      </c>
      <c r="BR9" s="121">
        <f t="shared" si="29"/>
        <v>606233</v>
      </c>
      <c r="BS9" s="121">
        <f t="shared" si="30"/>
        <v>5603266</v>
      </c>
      <c r="BT9" s="121">
        <f t="shared" si="31"/>
        <v>1895510</v>
      </c>
      <c r="BU9" s="121">
        <f t="shared" si="32"/>
        <v>62785</v>
      </c>
      <c r="BV9" s="121">
        <f t="shared" si="33"/>
        <v>991208</v>
      </c>
      <c r="BW9" s="121">
        <f t="shared" si="34"/>
        <v>202777</v>
      </c>
      <c r="BX9" s="121">
        <f t="shared" si="35"/>
        <v>759770</v>
      </c>
      <c r="BY9" s="121">
        <f t="shared" si="36"/>
        <v>28661</v>
      </c>
      <c r="BZ9" s="121">
        <f t="shared" si="37"/>
        <v>1094687</v>
      </c>
      <c r="CA9" s="121">
        <f t="shared" si="38"/>
        <v>5224736</v>
      </c>
      <c r="CB9" s="121">
        <f t="shared" si="39"/>
        <v>2128405</v>
      </c>
      <c r="CC9" s="121">
        <f t="shared" si="40"/>
        <v>2695153</v>
      </c>
      <c r="CD9" s="121">
        <f t="shared" si="41"/>
        <v>400684</v>
      </c>
      <c r="CE9" s="121">
        <f t="shared" si="42"/>
        <v>494</v>
      </c>
      <c r="CF9" s="121">
        <f t="shared" si="43"/>
        <v>0</v>
      </c>
      <c r="CG9" s="121">
        <f t="shared" si="44"/>
        <v>881</v>
      </c>
      <c r="CH9" s="121">
        <f t="shared" si="45"/>
        <v>108305</v>
      </c>
      <c r="CI9" s="121">
        <f t="shared" si="46"/>
        <v>17767155</v>
      </c>
    </row>
    <row r="10" spans="1:87" s="136" customFormat="1" ht="13.5" customHeight="1" x14ac:dyDescent="0.15">
      <c r="A10" s="119" t="s">
        <v>16</v>
      </c>
      <c r="B10" s="120" t="s">
        <v>412</v>
      </c>
      <c r="C10" s="119" t="s">
        <v>413</v>
      </c>
      <c r="D10" s="121">
        <f t="shared" si="0"/>
        <v>501883</v>
      </c>
      <c r="E10" s="121">
        <f t="shared" si="1"/>
        <v>501883</v>
      </c>
      <c r="F10" s="121">
        <v>0</v>
      </c>
      <c r="G10" s="121">
        <v>501883</v>
      </c>
      <c r="H10" s="121">
        <v>0</v>
      </c>
      <c r="I10" s="121">
        <v>0</v>
      </c>
      <c r="J10" s="121">
        <v>0</v>
      </c>
      <c r="K10" s="121">
        <v>0</v>
      </c>
      <c r="L10" s="121">
        <f t="shared" si="3"/>
        <v>8438764</v>
      </c>
      <c r="M10" s="121">
        <f t="shared" si="4"/>
        <v>2782041</v>
      </c>
      <c r="N10" s="121">
        <v>991390</v>
      </c>
      <c r="O10" s="121">
        <v>1214261</v>
      </c>
      <c r="P10" s="121">
        <v>537964</v>
      </c>
      <c r="Q10" s="121">
        <v>38426</v>
      </c>
      <c r="R10" s="121">
        <f t="shared" si="5"/>
        <v>1859823</v>
      </c>
      <c r="S10" s="121">
        <v>148779</v>
      </c>
      <c r="T10" s="121">
        <v>1655716</v>
      </c>
      <c r="U10" s="121">
        <v>55328</v>
      </c>
      <c r="V10" s="121">
        <v>36539</v>
      </c>
      <c r="W10" s="121">
        <f t="shared" si="6"/>
        <v>3760361</v>
      </c>
      <c r="X10" s="121">
        <v>1792690</v>
      </c>
      <c r="Y10" s="121">
        <v>1847313</v>
      </c>
      <c r="Z10" s="121">
        <v>9333</v>
      </c>
      <c r="AA10" s="121">
        <v>111025</v>
      </c>
      <c r="AB10" s="121">
        <v>0</v>
      </c>
      <c r="AC10" s="121">
        <v>0</v>
      </c>
      <c r="AD10" s="121">
        <v>227662</v>
      </c>
      <c r="AE10" s="121">
        <f t="shared" si="8"/>
        <v>9168309</v>
      </c>
      <c r="AF10" s="121">
        <f t="shared" si="9"/>
        <v>7938</v>
      </c>
      <c r="AG10" s="121">
        <f t="shared" si="10"/>
        <v>7938</v>
      </c>
      <c r="AH10" s="121">
        <v>0</v>
      </c>
      <c r="AI10" s="121">
        <v>7938</v>
      </c>
      <c r="AJ10" s="121">
        <v>0</v>
      </c>
      <c r="AK10" s="121">
        <v>0</v>
      </c>
      <c r="AL10" s="121">
        <v>0</v>
      </c>
      <c r="AM10" s="121">
        <v>0</v>
      </c>
      <c r="AN10" s="121">
        <f t="shared" si="12"/>
        <v>416712</v>
      </c>
      <c r="AO10" s="121">
        <f t="shared" si="13"/>
        <v>268982</v>
      </c>
      <c r="AP10" s="121">
        <v>46111</v>
      </c>
      <c r="AQ10" s="121">
        <v>122963</v>
      </c>
      <c r="AR10" s="121">
        <v>99908</v>
      </c>
      <c r="AS10" s="121">
        <v>0</v>
      </c>
      <c r="AT10" s="121">
        <f t="shared" si="14"/>
        <v>65350</v>
      </c>
      <c r="AU10" s="121">
        <v>15551</v>
      </c>
      <c r="AV10" s="121">
        <v>49799</v>
      </c>
      <c r="AW10" s="121">
        <v>0</v>
      </c>
      <c r="AX10" s="121">
        <v>17665</v>
      </c>
      <c r="AY10" s="121">
        <f t="shared" si="15"/>
        <v>64715</v>
      </c>
      <c r="AZ10" s="121">
        <v>25455</v>
      </c>
      <c r="BA10" s="121">
        <v>39260</v>
      </c>
      <c r="BB10" s="121">
        <v>0</v>
      </c>
      <c r="BC10" s="121">
        <v>0</v>
      </c>
      <c r="BD10" s="121">
        <v>0</v>
      </c>
      <c r="BE10" s="121">
        <v>0</v>
      </c>
      <c r="BF10" s="121">
        <v>152706</v>
      </c>
      <c r="BG10" s="121">
        <f t="shared" si="17"/>
        <v>577356</v>
      </c>
      <c r="BH10" s="121">
        <f t="shared" si="19"/>
        <v>509821</v>
      </c>
      <c r="BI10" s="121">
        <f t="shared" si="20"/>
        <v>509821</v>
      </c>
      <c r="BJ10" s="121">
        <f t="shared" si="21"/>
        <v>0</v>
      </c>
      <c r="BK10" s="121">
        <f t="shared" si="22"/>
        <v>509821</v>
      </c>
      <c r="BL10" s="121">
        <f t="shared" si="23"/>
        <v>0</v>
      </c>
      <c r="BM10" s="121">
        <f t="shared" si="24"/>
        <v>0</v>
      </c>
      <c r="BN10" s="121">
        <f t="shared" si="25"/>
        <v>0</v>
      </c>
      <c r="BO10" s="121">
        <f t="shared" si="26"/>
        <v>0</v>
      </c>
      <c r="BP10" s="121">
        <f t="shared" si="27"/>
        <v>8855476</v>
      </c>
      <c r="BQ10" s="121">
        <f t="shared" si="28"/>
        <v>3051023</v>
      </c>
      <c r="BR10" s="121">
        <f t="shared" si="29"/>
        <v>1037501</v>
      </c>
      <c r="BS10" s="121">
        <f t="shared" si="30"/>
        <v>1337224</v>
      </c>
      <c r="BT10" s="121">
        <f t="shared" si="31"/>
        <v>637872</v>
      </c>
      <c r="BU10" s="121">
        <f t="shared" si="32"/>
        <v>38426</v>
      </c>
      <c r="BV10" s="121">
        <f t="shared" si="33"/>
        <v>1925173</v>
      </c>
      <c r="BW10" s="121">
        <f t="shared" si="34"/>
        <v>164330</v>
      </c>
      <c r="BX10" s="121">
        <f t="shared" si="35"/>
        <v>1705515</v>
      </c>
      <c r="BY10" s="121">
        <f t="shared" si="36"/>
        <v>55328</v>
      </c>
      <c r="BZ10" s="121">
        <f t="shared" si="37"/>
        <v>54204</v>
      </c>
      <c r="CA10" s="121">
        <f t="shared" si="38"/>
        <v>3825076</v>
      </c>
      <c r="CB10" s="121">
        <f t="shared" si="39"/>
        <v>1818145</v>
      </c>
      <c r="CC10" s="121">
        <f t="shared" si="40"/>
        <v>1886573</v>
      </c>
      <c r="CD10" s="121">
        <f t="shared" si="41"/>
        <v>9333</v>
      </c>
      <c r="CE10" s="121">
        <f t="shared" si="42"/>
        <v>111025</v>
      </c>
      <c r="CF10" s="121">
        <f t="shared" si="43"/>
        <v>0</v>
      </c>
      <c r="CG10" s="121">
        <f t="shared" si="44"/>
        <v>0</v>
      </c>
      <c r="CH10" s="121">
        <f t="shared" si="45"/>
        <v>380368</v>
      </c>
      <c r="CI10" s="121">
        <f t="shared" si="46"/>
        <v>9745665</v>
      </c>
    </row>
    <row r="11" spans="1:87" s="136" customFormat="1" ht="13.5" customHeight="1" x14ac:dyDescent="0.15">
      <c r="A11" s="119" t="s">
        <v>16</v>
      </c>
      <c r="B11" s="120" t="s">
        <v>424</v>
      </c>
      <c r="C11" s="119" t="s">
        <v>425</v>
      </c>
      <c r="D11" s="121">
        <f t="shared" si="0"/>
        <v>345710</v>
      </c>
      <c r="E11" s="121">
        <f t="shared" si="1"/>
        <v>345710</v>
      </c>
      <c r="F11" s="121">
        <v>0</v>
      </c>
      <c r="G11" s="121">
        <v>276050</v>
      </c>
      <c r="H11" s="121">
        <v>69660</v>
      </c>
      <c r="I11" s="121">
        <v>0</v>
      </c>
      <c r="J11" s="121">
        <v>0</v>
      </c>
      <c r="K11" s="121">
        <v>0</v>
      </c>
      <c r="L11" s="121">
        <f t="shared" si="3"/>
        <v>5654800</v>
      </c>
      <c r="M11" s="121">
        <f t="shared" si="4"/>
        <v>2196869</v>
      </c>
      <c r="N11" s="121">
        <v>599985</v>
      </c>
      <c r="O11" s="121">
        <v>1033821</v>
      </c>
      <c r="P11" s="121">
        <v>563063</v>
      </c>
      <c r="Q11" s="121">
        <v>0</v>
      </c>
      <c r="R11" s="121">
        <f t="shared" si="5"/>
        <v>716202</v>
      </c>
      <c r="S11" s="121">
        <v>70605</v>
      </c>
      <c r="T11" s="121">
        <v>615478</v>
      </c>
      <c r="U11" s="121">
        <v>30119</v>
      </c>
      <c r="V11" s="121">
        <v>51758</v>
      </c>
      <c r="W11" s="121">
        <f t="shared" si="6"/>
        <v>2688357</v>
      </c>
      <c r="X11" s="121">
        <v>874752</v>
      </c>
      <c r="Y11" s="121">
        <v>1435614</v>
      </c>
      <c r="Z11" s="121">
        <v>377991</v>
      </c>
      <c r="AA11" s="121">
        <v>0</v>
      </c>
      <c r="AB11" s="121">
        <v>0</v>
      </c>
      <c r="AC11" s="121">
        <v>1614</v>
      </c>
      <c r="AD11" s="121">
        <v>1257501</v>
      </c>
      <c r="AE11" s="121">
        <f t="shared" si="8"/>
        <v>7258011</v>
      </c>
      <c r="AF11" s="121">
        <f t="shared" si="9"/>
        <v>0</v>
      </c>
      <c r="AG11" s="121">
        <f t="shared" si="10"/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 t="shared" si="12"/>
        <v>366036</v>
      </c>
      <c r="AO11" s="121">
        <f t="shared" si="13"/>
        <v>36922</v>
      </c>
      <c r="AP11" s="121">
        <v>36922</v>
      </c>
      <c r="AQ11" s="121">
        <v>0</v>
      </c>
      <c r="AR11" s="121">
        <v>0</v>
      </c>
      <c r="AS11" s="121">
        <v>0</v>
      </c>
      <c r="AT11" s="121">
        <f t="shared" si="14"/>
        <v>24326</v>
      </c>
      <c r="AU11" s="121">
        <v>129</v>
      </c>
      <c r="AV11" s="121">
        <v>24197</v>
      </c>
      <c r="AW11" s="121">
        <v>0</v>
      </c>
      <c r="AX11" s="121">
        <v>0</v>
      </c>
      <c r="AY11" s="121">
        <f t="shared" si="15"/>
        <v>304788</v>
      </c>
      <c r="AZ11" s="121">
        <v>112690</v>
      </c>
      <c r="BA11" s="121">
        <v>192098</v>
      </c>
      <c r="BB11" s="121">
        <v>0</v>
      </c>
      <c r="BC11" s="121">
        <v>0</v>
      </c>
      <c r="BD11" s="121">
        <v>0</v>
      </c>
      <c r="BE11" s="121">
        <v>0</v>
      </c>
      <c r="BF11" s="121">
        <v>41412</v>
      </c>
      <c r="BG11" s="121">
        <f t="shared" si="17"/>
        <v>407448</v>
      </c>
      <c r="BH11" s="121">
        <f t="shared" si="19"/>
        <v>345710</v>
      </c>
      <c r="BI11" s="121">
        <f t="shared" si="20"/>
        <v>345710</v>
      </c>
      <c r="BJ11" s="121">
        <f t="shared" si="21"/>
        <v>0</v>
      </c>
      <c r="BK11" s="121">
        <f t="shared" si="22"/>
        <v>276050</v>
      </c>
      <c r="BL11" s="121">
        <f t="shared" si="23"/>
        <v>69660</v>
      </c>
      <c r="BM11" s="121">
        <f t="shared" si="24"/>
        <v>0</v>
      </c>
      <c r="BN11" s="121">
        <f t="shared" si="25"/>
        <v>0</v>
      </c>
      <c r="BO11" s="121">
        <f t="shared" si="26"/>
        <v>0</v>
      </c>
      <c r="BP11" s="121">
        <f t="shared" si="27"/>
        <v>6020836</v>
      </c>
      <c r="BQ11" s="121">
        <f t="shared" si="28"/>
        <v>2233791</v>
      </c>
      <c r="BR11" s="121">
        <f t="shared" si="29"/>
        <v>636907</v>
      </c>
      <c r="BS11" s="121">
        <f t="shared" si="30"/>
        <v>1033821</v>
      </c>
      <c r="BT11" s="121">
        <f t="shared" si="31"/>
        <v>563063</v>
      </c>
      <c r="BU11" s="121">
        <f t="shared" si="32"/>
        <v>0</v>
      </c>
      <c r="BV11" s="121">
        <f t="shared" si="33"/>
        <v>740528</v>
      </c>
      <c r="BW11" s="121">
        <f t="shared" si="34"/>
        <v>70734</v>
      </c>
      <c r="BX11" s="121">
        <f t="shared" si="35"/>
        <v>639675</v>
      </c>
      <c r="BY11" s="121">
        <f t="shared" si="36"/>
        <v>30119</v>
      </c>
      <c r="BZ11" s="121">
        <f t="shared" si="37"/>
        <v>51758</v>
      </c>
      <c r="CA11" s="121">
        <f t="shared" si="38"/>
        <v>2993145</v>
      </c>
      <c r="CB11" s="121">
        <f t="shared" si="39"/>
        <v>987442</v>
      </c>
      <c r="CC11" s="121">
        <f t="shared" si="40"/>
        <v>1627712</v>
      </c>
      <c r="CD11" s="121">
        <f t="shared" si="41"/>
        <v>377991</v>
      </c>
      <c r="CE11" s="121">
        <f t="shared" si="42"/>
        <v>0</v>
      </c>
      <c r="CF11" s="121">
        <f t="shared" si="43"/>
        <v>0</v>
      </c>
      <c r="CG11" s="121">
        <f t="shared" si="44"/>
        <v>1614</v>
      </c>
      <c r="CH11" s="121">
        <f t="shared" si="45"/>
        <v>1298913</v>
      </c>
      <c r="CI11" s="121">
        <f t="shared" si="46"/>
        <v>7665459</v>
      </c>
    </row>
    <row r="12" spans="1:87" s="136" customFormat="1" ht="13.5" customHeight="1" x14ac:dyDescent="0.15">
      <c r="A12" s="119" t="s">
        <v>16</v>
      </c>
      <c r="B12" s="120" t="s">
        <v>400</v>
      </c>
      <c r="C12" s="119" t="s">
        <v>401</v>
      </c>
      <c r="D12" s="121">
        <f t="shared" si="0"/>
        <v>953531</v>
      </c>
      <c r="E12" s="121">
        <f t="shared" si="1"/>
        <v>953531</v>
      </c>
      <c r="F12" s="121">
        <v>0</v>
      </c>
      <c r="G12" s="121">
        <v>953531</v>
      </c>
      <c r="H12" s="121">
        <v>0</v>
      </c>
      <c r="I12" s="121">
        <v>0</v>
      </c>
      <c r="J12" s="121">
        <v>0</v>
      </c>
      <c r="K12" s="121">
        <v>0</v>
      </c>
      <c r="L12" s="121">
        <f t="shared" si="3"/>
        <v>2521298</v>
      </c>
      <c r="M12" s="121">
        <f t="shared" si="4"/>
        <v>1360460</v>
      </c>
      <c r="N12" s="121">
        <v>194210</v>
      </c>
      <c r="O12" s="121">
        <v>1129847</v>
      </c>
      <c r="P12" s="121">
        <v>23722</v>
      </c>
      <c r="Q12" s="121">
        <v>12681</v>
      </c>
      <c r="R12" s="121">
        <f t="shared" si="5"/>
        <v>196014</v>
      </c>
      <c r="S12" s="121">
        <v>133670</v>
      </c>
      <c r="T12" s="121">
        <v>38903</v>
      </c>
      <c r="U12" s="121">
        <v>23441</v>
      </c>
      <c r="V12" s="121">
        <v>0</v>
      </c>
      <c r="W12" s="121">
        <f t="shared" si="6"/>
        <v>964824</v>
      </c>
      <c r="X12" s="121">
        <v>99799</v>
      </c>
      <c r="Y12" s="121">
        <v>820670</v>
      </c>
      <c r="Z12" s="121">
        <v>44355</v>
      </c>
      <c r="AA12" s="121">
        <v>0</v>
      </c>
      <c r="AB12" s="121">
        <v>0</v>
      </c>
      <c r="AC12" s="121">
        <v>0</v>
      </c>
      <c r="AD12" s="121">
        <v>1080648</v>
      </c>
      <c r="AE12" s="121">
        <f t="shared" si="8"/>
        <v>4555477</v>
      </c>
      <c r="AF12" s="121">
        <f t="shared" si="9"/>
        <v>0</v>
      </c>
      <c r="AG12" s="121">
        <f t="shared" si="10"/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 t="shared" si="12"/>
        <v>61807</v>
      </c>
      <c r="AO12" s="121">
        <f t="shared" si="13"/>
        <v>1738</v>
      </c>
      <c r="AP12" s="121">
        <v>1738</v>
      </c>
      <c r="AQ12" s="121">
        <v>0</v>
      </c>
      <c r="AR12" s="121">
        <v>0</v>
      </c>
      <c r="AS12" s="121">
        <v>0</v>
      </c>
      <c r="AT12" s="121">
        <f t="shared" si="14"/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 t="shared" si="15"/>
        <v>60069</v>
      </c>
      <c r="AZ12" s="121">
        <v>60069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14780</v>
      </c>
      <c r="BG12" s="121">
        <f t="shared" si="17"/>
        <v>76587</v>
      </c>
      <c r="BH12" s="121">
        <f t="shared" si="19"/>
        <v>953531</v>
      </c>
      <c r="BI12" s="121">
        <f t="shared" si="20"/>
        <v>953531</v>
      </c>
      <c r="BJ12" s="121">
        <f t="shared" si="21"/>
        <v>0</v>
      </c>
      <c r="BK12" s="121">
        <f t="shared" si="22"/>
        <v>953531</v>
      </c>
      <c r="BL12" s="121">
        <f t="shared" si="23"/>
        <v>0</v>
      </c>
      <c r="BM12" s="121">
        <f t="shared" si="24"/>
        <v>0</v>
      </c>
      <c r="BN12" s="121">
        <f t="shared" si="25"/>
        <v>0</v>
      </c>
      <c r="BO12" s="121">
        <f t="shared" si="26"/>
        <v>0</v>
      </c>
      <c r="BP12" s="121">
        <f t="shared" si="27"/>
        <v>2583105</v>
      </c>
      <c r="BQ12" s="121">
        <f t="shared" si="28"/>
        <v>1362198</v>
      </c>
      <c r="BR12" s="121">
        <f t="shared" si="29"/>
        <v>195948</v>
      </c>
      <c r="BS12" s="121">
        <f t="shared" si="30"/>
        <v>1129847</v>
      </c>
      <c r="BT12" s="121">
        <f t="shared" si="31"/>
        <v>23722</v>
      </c>
      <c r="BU12" s="121">
        <f t="shared" si="32"/>
        <v>12681</v>
      </c>
      <c r="BV12" s="121">
        <f t="shared" si="33"/>
        <v>196014</v>
      </c>
      <c r="BW12" s="121">
        <f t="shared" si="34"/>
        <v>133670</v>
      </c>
      <c r="BX12" s="121">
        <f t="shared" si="35"/>
        <v>38903</v>
      </c>
      <c r="BY12" s="121">
        <f t="shared" si="36"/>
        <v>23441</v>
      </c>
      <c r="BZ12" s="121">
        <f t="shared" si="37"/>
        <v>0</v>
      </c>
      <c r="CA12" s="121">
        <f t="shared" si="38"/>
        <v>1024893</v>
      </c>
      <c r="CB12" s="121">
        <f t="shared" si="39"/>
        <v>159868</v>
      </c>
      <c r="CC12" s="121">
        <f t="shared" si="40"/>
        <v>820670</v>
      </c>
      <c r="CD12" s="121">
        <f t="shared" si="41"/>
        <v>44355</v>
      </c>
      <c r="CE12" s="121">
        <f t="shared" si="42"/>
        <v>0</v>
      </c>
      <c r="CF12" s="121">
        <f t="shared" si="43"/>
        <v>0</v>
      </c>
      <c r="CG12" s="121">
        <f t="shared" si="44"/>
        <v>0</v>
      </c>
      <c r="CH12" s="121">
        <f t="shared" si="45"/>
        <v>1095428</v>
      </c>
      <c r="CI12" s="121">
        <f t="shared" si="46"/>
        <v>4632064</v>
      </c>
    </row>
    <row r="13" spans="1:87" s="136" customFormat="1" ht="13.5" customHeight="1" x14ac:dyDescent="0.15">
      <c r="A13" s="119" t="s">
        <v>16</v>
      </c>
      <c r="B13" s="120" t="s">
        <v>427</v>
      </c>
      <c r="C13" s="119" t="s">
        <v>428</v>
      </c>
      <c r="D13" s="121">
        <f t="shared" si="0"/>
        <v>248772</v>
      </c>
      <c r="E13" s="121">
        <f t="shared" si="1"/>
        <v>248275</v>
      </c>
      <c r="F13" s="121">
        <v>0</v>
      </c>
      <c r="G13" s="121">
        <v>248275</v>
      </c>
      <c r="H13" s="121">
        <v>0</v>
      </c>
      <c r="I13" s="121">
        <v>0</v>
      </c>
      <c r="J13" s="121">
        <v>497</v>
      </c>
      <c r="K13" s="121">
        <v>0</v>
      </c>
      <c r="L13" s="121">
        <f t="shared" si="3"/>
        <v>3332747</v>
      </c>
      <c r="M13" s="121">
        <f t="shared" si="4"/>
        <v>1189875</v>
      </c>
      <c r="N13" s="121">
        <v>370520</v>
      </c>
      <c r="O13" s="121">
        <v>730674</v>
      </c>
      <c r="P13" s="121">
        <v>88681</v>
      </c>
      <c r="Q13" s="121">
        <v>0</v>
      </c>
      <c r="R13" s="121">
        <f t="shared" si="5"/>
        <v>489854</v>
      </c>
      <c r="S13" s="121">
        <v>26623</v>
      </c>
      <c r="T13" s="121">
        <v>448912</v>
      </c>
      <c r="U13" s="121">
        <v>14319</v>
      </c>
      <c r="V13" s="121">
        <v>0</v>
      </c>
      <c r="W13" s="121">
        <f t="shared" si="6"/>
        <v>1639823</v>
      </c>
      <c r="X13" s="121">
        <v>802542</v>
      </c>
      <c r="Y13" s="121">
        <v>309789</v>
      </c>
      <c r="Z13" s="121">
        <v>521294</v>
      </c>
      <c r="AA13" s="121">
        <v>6198</v>
      </c>
      <c r="AB13" s="121">
        <v>0</v>
      </c>
      <c r="AC13" s="121">
        <v>13195</v>
      </c>
      <c r="AD13" s="121">
        <v>230926</v>
      </c>
      <c r="AE13" s="121">
        <f t="shared" si="8"/>
        <v>3812445</v>
      </c>
      <c r="AF13" s="121">
        <f t="shared" si="9"/>
        <v>0</v>
      </c>
      <c r="AG13" s="121">
        <f t="shared" si="10"/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 t="shared" si="12"/>
        <v>96426</v>
      </c>
      <c r="AO13" s="121">
        <f t="shared" si="13"/>
        <v>51599</v>
      </c>
      <c r="AP13" s="121">
        <v>21831</v>
      </c>
      <c r="AQ13" s="121">
        <v>0</v>
      </c>
      <c r="AR13" s="121">
        <v>29768</v>
      </c>
      <c r="AS13" s="121">
        <v>0</v>
      </c>
      <c r="AT13" s="121">
        <f t="shared" si="14"/>
        <v>20032</v>
      </c>
      <c r="AU13" s="121">
        <v>0</v>
      </c>
      <c r="AV13" s="121">
        <v>20032</v>
      </c>
      <c r="AW13" s="121">
        <v>0</v>
      </c>
      <c r="AX13" s="121">
        <v>0</v>
      </c>
      <c r="AY13" s="121">
        <f t="shared" si="15"/>
        <v>24795</v>
      </c>
      <c r="AZ13" s="121">
        <v>21016</v>
      </c>
      <c r="BA13" s="121">
        <v>3779</v>
      </c>
      <c r="BB13" s="121">
        <v>0</v>
      </c>
      <c r="BC13" s="121">
        <v>0</v>
      </c>
      <c r="BD13" s="121">
        <v>0</v>
      </c>
      <c r="BE13" s="121">
        <v>0</v>
      </c>
      <c r="BF13" s="121">
        <v>92</v>
      </c>
      <c r="BG13" s="121">
        <f t="shared" si="17"/>
        <v>96518</v>
      </c>
      <c r="BH13" s="121">
        <f t="shared" si="19"/>
        <v>248772</v>
      </c>
      <c r="BI13" s="121">
        <f t="shared" si="20"/>
        <v>248275</v>
      </c>
      <c r="BJ13" s="121">
        <f t="shared" si="21"/>
        <v>0</v>
      </c>
      <c r="BK13" s="121">
        <f t="shared" si="22"/>
        <v>248275</v>
      </c>
      <c r="BL13" s="121">
        <f t="shared" si="23"/>
        <v>0</v>
      </c>
      <c r="BM13" s="121">
        <f t="shared" si="24"/>
        <v>0</v>
      </c>
      <c r="BN13" s="121">
        <f t="shared" si="25"/>
        <v>497</v>
      </c>
      <c r="BO13" s="121">
        <f t="shared" si="26"/>
        <v>0</v>
      </c>
      <c r="BP13" s="121">
        <f t="shared" si="27"/>
        <v>3429173</v>
      </c>
      <c r="BQ13" s="121">
        <f t="shared" si="28"/>
        <v>1241474</v>
      </c>
      <c r="BR13" s="121">
        <f t="shared" si="29"/>
        <v>392351</v>
      </c>
      <c r="BS13" s="121">
        <f t="shared" si="30"/>
        <v>730674</v>
      </c>
      <c r="BT13" s="121">
        <f t="shared" si="31"/>
        <v>118449</v>
      </c>
      <c r="BU13" s="121">
        <f t="shared" si="32"/>
        <v>0</v>
      </c>
      <c r="BV13" s="121">
        <f t="shared" si="33"/>
        <v>509886</v>
      </c>
      <c r="BW13" s="121">
        <f t="shared" si="34"/>
        <v>26623</v>
      </c>
      <c r="BX13" s="121">
        <f t="shared" si="35"/>
        <v>468944</v>
      </c>
      <c r="BY13" s="121">
        <f t="shared" si="36"/>
        <v>14319</v>
      </c>
      <c r="BZ13" s="121">
        <f t="shared" si="37"/>
        <v>0</v>
      </c>
      <c r="CA13" s="121">
        <f t="shared" si="38"/>
        <v>1664618</v>
      </c>
      <c r="CB13" s="121">
        <f t="shared" si="39"/>
        <v>823558</v>
      </c>
      <c r="CC13" s="121">
        <f t="shared" si="40"/>
        <v>313568</v>
      </c>
      <c r="CD13" s="121">
        <f t="shared" si="41"/>
        <v>521294</v>
      </c>
      <c r="CE13" s="121">
        <f t="shared" si="42"/>
        <v>6198</v>
      </c>
      <c r="CF13" s="121">
        <f t="shared" si="43"/>
        <v>0</v>
      </c>
      <c r="CG13" s="121">
        <f t="shared" si="44"/>
        <v>13195</v>
      </c>
      <c r="CH13" s="121">
        <f t="shared" si="45"/>
        <v>231018</v>
      </c>
      <c r="CI13" s="121">
        <f t="shared" si="46"/>
        <v>3908963</v>
      </c>
    </row>
    <row r="14" spans="1:87" s="136" customFormat="1" ht="13.5" customHeight="1" x14ac:dyDescent="0.15">
      <c r="A14" s="119" t="s">
        <v>16</v>
      </c>
      <c r="B14" s="120" t="s">
        <v>376</v>
      </c>
      <c r="C14" s="119" t="s">
        <v>377</v>
      </c>
      <c r="D14" s="121">
        <f t="shared" si="0"/>
        <v>516938</v>
      </c>
      <c r="E14" s="121">
        <f t="shared" si="1"/>
        <v>484276</v>
      </c>
      <c r="F14" s="121">
        <v>0</v>
      </c>
      <c r="G14" s="121">
        <v>462580</v>
      </c>
      <c r="H14" s="121">
        <v>21696</v>
      </c>
      <c r="I14" s="121">
        <v>0</v>
      </c>
      <c r="J14" s="121">
        <v>32662</v>
      </c>
      <c r="K14" s="121">
        <v>0</v>
      </c>
      <c r="L14" s="121">
        <f t="shared" si="3"/>
        <v>6388088</v>
      </c>
      <c r="M14" s="121">
        <f t="shared" si="4"/>
        <v>1970655</v>
      </c>
      <c r="N14" s="121">
        <v>597748</v>
      </c>
      <c r="O14" s="121">
        <v>1127194</v>
      </c>
      <c r="P14" s="121">
        <v>241316</v>
      </c>
      <c r="Q14" s="121">
        <v>4397</v>
      </c>
      <c r="R14" s="121">
        <f t="shared" si="5"/>
        <v>1164631</v>
      </c>
      <c r="S14" s="121">
        <v>685866</v>
      </c>
      <c r="T14" s="121">
        <v>413080</v>
      </c>
      <c r="U14" s="121">
        <v>65685</v>
      </c>
      <c r="V14" s="121">
        <v>0</v>
      </c>
      <c r="W14" s="121">
        <f t="shared" si="6"/>
        <v>3252802</v>
      </c>
      <c r="X14" s="121">
        <v>1436446</v>
      </c>
      <c r="Y14" s="121">
        <v>1747851</v>
      </c>
      <c r="Z14" s="121">
        <v>62389</v>
      </c>
      <c r="AA14" s="121">
        <v>6116</v>
      </c>
      <c r="AB14" s="121">
        <v>0</v>
      </c>
      <c r="AC14" s="121">
        <v>0</v>
      </c>
      <c r="AD14" s="121">
        <v>0</v>
      </c>
      <c r="AE14" s="121">
        <f t="shared" si="8"/>
        <v>6905026</v>
      </c>
      <c r="AF14" s="121">
        <f t="shared" si="9"/>
        <v>0</v>
      </c>
      <c r="AG14" s="121">
        <f t="shared" si="10"/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 t="shared" si="12"/>
        <v>187578</v>
      </c>
      <c r="AO14" s="121">
        <f t="shared" si="13"/>
        <v>103589</v>
      </c>
      <c r="AP14" s="121">
        <v>55080</v>
      </c>
      <c r="AQ14" s="121">
        <v>0</v>
      </c>
      <c r="AR14" s="121">
        <v>48509</v>
      </c>
      <c r="AS14" s="121">
        <v>0</v>
      </c>
      <c r="AT14" s="121">
        <f t="shared" si="14"/>
        <v>63485</v>
      </c>
      <c r="AU14" s="121">
        <v>0</v>
      </c>
      <c r="AV14" s="121">
        <v>63485</v>
      </c>
      <c r="AW14" s="121">
        <v>0</v>
      </c>
      <c r="AX14" s="121">
        <v>0</v>
      </c>
      <c r="AY14" s="121">
        <f t="shared" si="15"/>
        <v>20504</v>
      </c>
      <c r="AZ14" s="121">
        <v>446</v>
      </c>
      <c r="BA14" s="121">
        <v>20058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f t="shared" si="17"/>
        <v>187578</v>
      </c>
      <c r="BH14" s="121">
        <f t="shared" si="19"/>
        <v>516938</v>
      </c>
      <c r="BI14" s="121">
        <f t="shared" si="20"/>
        <v>484276</v>
      </c>
      <c r="BJ14" s="121">
        <f t="shared" si="21"/>
        <v>0</v>
      </c>
      <c r="BK14" s="121">
        <f t="shared" si="22"/>
        <v>462580</v>
      </c>
      <c r="BL14" s="121">
        <f t="shared" si="23"/>
        <v>21696</v>
      </c>
      <c r="BM14" s="121">
        <f t="shared" si="24"/>
        <v>0</v>
      </c>
      <c r="BN14" s="121">
        <f t="shared" si="25"/>
        <v>32662</v>
      </c>
      <c r="BO14" s="121">
        <f t="shared" si="26"/>
        <v>0</v>
      </c>
      <c r="BP14" s="121">
        <f t="shared" si="27"/>
        <v>6575666</v>
      </c>
      <c r="BQ14" s="121">
        <f t="shared" si="28"/>
        <v>2074244</v>
      </c>
      <c r="BR14" s="121">
        <f t="shared" si="29"/>
        <v>652828</v>
      </c>
      <c r="BS14" s="121">
        <f t="shared" si="30"/>
        <v>1127194</v>
      </c>
      <c r="BT14" s="121">
        <f t="shared" si="31"/>
        <v>289825</v>
      </c>
      <c r="BU14" s="121">
        <f t="shared" si="32"/>
        <v>4397</v>
      </c>
      <c r="BV14" s="121">
        <f t="shared" si="33"/>
        <v>1228116</v>
      </c>
      <c r="BW14" s="121">
        <f t="shared" si="34"/>
        <v>685866</v>
      </c>
      <c r="BX14" s="121">
        <f t="shared" si="35"/>
        <v>476565</v>
      </c>
      <c r="BY14" s="121">
        <f t="shared" si="36"/>
        <v>65685</v>
      </c>
      <c r="BZ14" s="121">
        <f t="shared" si="37"/>
        <v>0</v>
      </c>
      <c r="CA14" s="121">
        <f t="shared" si="38"/>
        <v>3273306</v>
      </c>
      <c r="CB14" s="121">
        <f t="shared" si="39"/>
        <v>1436892</v>
      </c>
      <c r="CC14" s="121">
        <f t="shared" si="40"/>
        <v>1767909</v>
      </c>
      <c r="CD14" s="121">
        <f t="shared" si="41"/>
        <v>62389</v>
      </c>
      <c r="CE14" s="121">
        <f t="shared" si="42"/>
        <v>6116</v>
      </c>
      <c r="CF14" s="121">
        <f t="shared" si="43"/>
        <v>0</v>
      </c>
      <c r="CG14" s="121">
        <f t="shared" si="44"/>
        <v>0</v>
      </c>
      <c r="CH14" s="121">
        <f t="shared" si="45"/>
        <v>0</v>
      </c>
      <c r="CI14" s="121">
        <f t="shared" si="46"/>
        <v>7092604</v>
      </c>
    </row>
    <row r="15" spans="1:87" s="136" customFormat="1" ht="13.5" customHeight="1" x14ac:dyDescent="0.15">
      <c r="A15" s="119" t="s">
        <v>16</v>
      </c>
      <c r="B15" s="120" t="s">
        <v>393</v>
      </c>
      <c r="C15" s="119" t="s">
        <v>394</v>
      </c>
      <c r="D15" s="121">
        <f t="shared" si="0"/>
        <v>0</v>
      </c>
      <c r="E15" s="121">
        <f t="shared" si="1"/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 t="shared" si="3"/>
        <v>2264919</v>
      </c>
      <c r="M15" s="121">
        <f t="shared" si="4"/>
        <v>524990</v>
      </c>
      <c r="N15" s="121">
        <v>146110</v>
      </c>
      <c r="O15" s="121">
        <v>253967</v>
      </c>
      <c r="P15" s="121">
        <v>109884</v>
      </c>
      <c r="Q15" s="121">
        <v>15029</v>
      </c>
      <c r="R15" s="121">
        <f t="shared" si="5"/>
        <v>451123</v>
      </c>
      <c r="S15" s="121">
        <v>24313</v>
      </c>
      <c r="T15" s="121">
        <v>416552</v>
      </c>
      <c r="U15" s="121">
        <v>10258</v>
      </c>
      <c r="V15" s="121">
        <v>25514</v>
      </c>
      <c r="W15" s="121">
        <f t="shared" si="6"/>
        <v>1254614</v>
      </c>
      <c r="X15" s="121">
        <v>571876</v>
      </c>
      <c r="Y15" s="121">
        <v>431760</v>
      </c>
      <c r="Z15" s="121">
        <v>250978</v>
      </c>
      <c r="AA15" s="121">
        <v>0</v>
      </c>
      <c r="AB15" s="121">
        <v>0</v>
      </c>
      <c r="AC15" s="121">
        <v>8678</v>
      </c>
      <c r="AD15" s="121">
        <v>64959</v>
      </c>
      <c r="AE15" s="121">
        <f t="shared" si="8"/>
        <v>2329878</v>
      </c>
      <c r="AF15" s="121">
        <f t="shared" si="9"/>
        <v>0</v>
      </c>
      <c r="AG15" s="121">
        <f t="shared" si="10"/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 t="shared" si="12"/>
        <v>545152</v>
      </c>
      <c r="AO15" s="121">
        <f t="shared" si="13"/>
        <v>18240</v>
      </c>
      <c r="AP15" s="121">
        <v>18240</v>
      </c>
      <c r="AQ15" s="121">
        <v>0</v>
      </c>
      <c r="AR15" s="121">
        <v>0</v>
      </c>
      <c r="AS15" s="121">
        <v>0</v>
      </c>
      <c r="AT15" s="121">
        <f t="shared" si="14"/>
        <v>210937</v>
      </c>
      <c r="AU15" s="121">
        <v>0</v>
      </c>
      <c r="AV15" s="121">
        <v>210937</v>
      </c>
      <c r="AW15" s="121">
        <v>0</v>
      </c>
      <c r="AX15" s="121">
        <v>0</v>
      </c>
      <c r="AY15" s="121">
        <f t="shared" si="15"/>
        <v>315975</v>
      </c>
      <c r="AZ15" s="121">
        <v>299886</v>
      </c>
      <c r="BA15" s="121">
        <v>16089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f t="shared" si="17"/>
        <v>545152</v>
      </c>
      <c r="BH15" s="121">
        <f t="shared" si="19"/>
        <v>0</v>
      </c>
      <c r="BI15" s="121">
        <f t="shared" si="20"/>
        <v>0</v>
      </c>
      <c r="BJ15" s="121">
        <f t="shared" si="21"/>
        <v>0</v>
      </c>
      <c r="BK15" s="121">
        <f t="shared" si="22"/>
        <v>0</v>
      </c>
      <c r="BL15" s="121">
        <f t="shared" si="23"/>
        <v>0</v>
      </c>
      <c r="BM15" s="121">
        <f t="shared" si="24"/>
        <v>0</v>
      </c>
      <c r="BN15" s="121">
        <f t="shared" si="25"/>
        <v>0</v>
      </c>
      <c r="BO15" s="121">
        <f t="shared" si="26"/>
        <v>0</v>
      </c>
      <c r="BP15" s="121">
        <f t="shared" si="27"/>
        <v>2810071</v>
      </c>
      <c r="BQ15" s="121">
        <f t="shared" si="28"/>
        <v>543230</v>
      </c>
      <c r="BR15" s="121">
        <f t="shared" si="29"/>
        <v>164350</v>
      </c>
      <c r="BS15" s="121">
        <f t="shared" si="30"/>
        <v>253967</v>
      </c>
      <c r="BT15" s="121">
        <f t="shared" si="31"/>
        <v>109884</v>
      </c>
      <c r="BU15" s="121">
        <f t="shared" si="32"/>
        <v>15029</v>
      </c>
      <c r="BV15" s="121">
        <f t="shared" si="33"/>
        <v>662060</v>
      </c>
      <c r="BW15" s="121">
        <f t="shared" si="34"/>
        <v>24313</v>
      </c>
      <c r="BX15" s="121">
        <f t="shared" si="35"/>
        <v>627489</v>
      </c>
      <c r="BY15" s="121">
        <f t="shared" si="36"/>
        <v>10258</v>
      </c>
      <c r="BZ15" s="121">
        <f t="shared" si="37"/>
        <v>25514</v>
      </c>
      <c r="CA15" s="121">
        <f t="shared" si="38"/>
        <v>1570589</v>
      </c>
      <c r="CB15" s="121">
        <f t="shared" si="39"/>
        <v>871762</v>
      </c>
      <c r="CC15" s="121">
        <f t="shared" si="40"/>
        <v>447849</v>
      </c>
      <c r="CD15" s="121">
        <f t="shared" si="41"/>
        <v>250978</v>
      </c>
      <c r="CE15" s="121">
        <f t="shared" si="42"/>
        <v>0</v>
      </c>
      <c r="CF15" s="121">
        <f t="shared" si="43"/>
        <v>0</v>
      </c>
      <c r="CG15" s="121">
        <f t="shared" si="44"/>
        <v>8678</v>
      </c>
      <c r="CH15" s="121">
        <f t="shared" si="45"/>
        <v>64959</v>
      </c>
      <c r="CI15" s="121">
        <f t="shared" si="46"/>
        <v>2875030</v>
      </c>
    </row>
    <row r="16" spans="1:87" s="136" customFormat="1" ht="13.5" customHeight="1" x14ac:dyDescent="0.15">
      <c r="A16" s="119" t="s">
        <v>16</v>
      </c>
      <c r="B16" s="120" t="s">
        <v>358</v>
      </c>
      <c r="C16" s="119" t="s">
        <v>359</v>
      </c>
      <c r="D16" s="121">
        <f t="shared" si="0"/>
        <v>2090831</v>
      </c>
      <c r="E16" s="121">
        <f t="shared" si="1"/>
        <v>2086932</v>
      </c>
      <c r="F16" s="121">
        <v>0</v>
      </c>
      <c r="G16" s="121">
        <v>2086932</v>
      </c>
      <c r="H16" s="121">
        <v>0</v>
      </c>
      <c r="I16" s="121">
        <v>0</v>
      </c>
      <c r="J16" s="121">
        <v>3899</v>
      </c>
      <c r="K16" s="121">
        <v>0</v>
      </c>
      <c r="L16" s="121">
        <f t="shared" si="3"/>
        <v>3063601</v>
      </c>
      <c r="M16" s="121">
        <f t="shared" si="4"/>
        <v>1221469</v>
      </c>
      <c r="N16" s="121">
        <v>223051</v>
      </c>
      <c r="O16" s="121">
        <v>870961</v>
      </c>
      <c r="P16" s="121">
        <v>95593</v>
      </c>
      <c r="Q16" s="121">
        <v>31864</v>
      </c>
      <c r="R16" s="121">
        <f t="shared" si="5"/>
        <v>772656</v>
      </c>
      <c r="S16" s="121">
        <v>87242</v>
      </c>
      <c r="T16" s="121">
        <v>601215</v>
      </c>
      <c r="U16" s="121">
        <v>84199</v>
      </c>
      <c r="V16" s="121">
        <v>7452</v>
      </c>
      <c r="W16" s="121">
        <f t="shared" si="6"/>
        <v>1062024</v>
      </c>
      <c r="X16" s="121">
        <v>521305</v>
      </c>
      <c r="Y16" s="121">
        <v>391964</v>
      </c>
      <c r="Z16" s="121">
        <v>141641</v>
      </c>
      <c r="AA16" s="121">
        <v>7114</v>
      </c>
      <c r="AB16" s="121">
        <v>0</v>
      </c>
      <c r="AC16" s="121">
        <v>0</v>
      </c>
      <c r="AD16" s="121">
        <v>6656</v>
      </c>
      <c r="AE16" s="121">
        <f t="shared" si="8"/>
        <v>5161088</v>
      </c>
      <c r="AF16" s="121">
        <f t="shared" si="9"/>
        <v>0</v>
      </c>
      <c r="AG16" s="121">
        <f t="shared" si="10"/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 t="shared" si="12"/>
        <v>247798</v>
      </c>
      <c r="AO16" s="121">
        <f t="shared" si="13"/>
        <v>17770</v>
      </c>
      <c r="AP16" s="121">
        <v>17770</v>
      </c>
      <c r="AQ16" s="121">
        <v>0</v>
      </c>
      <c r="AR16" s="121">
        <v>0</v>
      </c>
      <c r="AS16" s="121">
        <v>0</v>
      </c>
      <c r="AT16" s="121">
        <f t="shared" si="14"/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 t="shared" si="15"/>
        <v>230028</v>
      </c>
      <c r="AZ16" s="121">
        <v>145800</v>
      </c>
      <c r="BA16" s="121">
        <v>75889</v>
      </c>
      <c r="BB16" s="121">
        <v>7959</v>
      </c>
      <c r="BC16" s="121">
        <v>380</v>
      </c>
      <c r="BD16" s="121">
        <v>0</v>
      </c>
      <c r="BE16" s="121">
        <v>0</v>
      </c>
      <c r="BF16" s="121">
        <v>4726</v>
      </c>
      <c r="BG16" s="121">
        <f t="shared" si="17"/>
        <v>252524</v>
      </c>
      <c r="BH16" s="121">
        <f t="shared" si="19"/>
        <v>2090831</v>
      </c>
      <c r="BI16" s="121">
        <f t="shared" si="20"/>
        <v>2086932</v>
      </c>
      <c r="BJ16" s="121">
        <f t="shared" si="21"/>
        <v>0</v>
      </c>
      <c r="BK16" s="121">
        <f t="shared" si="22"/>
        <v>2086932</v>
      </c>
      <c r="BL16" s="121">
        <f t="shared" si="23"/>
        <v>0</v>
      </c>
      <c r="BM16" s="121">
        <f t="shared" si="24"/>
        <v>0</v>
      </c>
      <c r="BN16" s="121">
        <f t="shared" si="25"/>
        <v>3899</v>
      </c>
      <c r="BO16" s="121">
        <f t="shared" si="26"/>
        <v>0</v>
      </c>
      <c r="BP16" s="121">
        <f t="shared" si="27"/>
        <v>3311399</v>
      </c>
      <c r="BQ16" s="121">
        <f t="shared" si="28"/>
        <v>1239239</v>
      </c>
      <c r="BR16" s="121">
        <f t="shared" si="29"/>
        <v>240821</v>
      </c>
      <c r="BS16" s="121">
        <f t="shared" si="30"/>
        <v>870961</v>
      </c>
      <c r="BT16" s="121">
        <f t="shared" si="31"/>
        <v>95593</v>
      </c>
      <c r="BU16" s="121">
        <f t="shared" si="32"/>
        <v>31864</v>
      </c>
      <c r="BV16" s="121">
        <f t="shared" si="33"/>
        <v>772656</v>
      </c>
      <c r="BW16" s="121">
        <f t="shared" si="34"/>
        <v>87242</v>
      </c>
      <c r="BX16" s="121">
        <f t="shared" si="35"/>
        <v>601215</v>
      </c>
      <c r="BY16" s="121">
        <f t="shared" si="36"/>
        <v>84199</v>
      </c>
      <c r="BZ16" s="121">
        <f t="shared" si="37"/>
        <v>7452</v>
      </c>
      <c r="CA16" s="121">
        <f t="shared" si="38"/>
        <v>1292052</v>
      </c>
      <c r="CB16" s="121">
        <f t="shared" si="39"/>
        <v>667105</v>
      </c>
      <c r="CC16" s="121">
        <f t="shared" si="40"/>
        <v>467853</v>
      </c>
      <c r="CD16" s="121">
        <f t="shared" si="41"/>
        <v>149600</v>
      </c>
      <c r="CE16" s="121">
        <f t="shared" si="42"/>
        <v>7494</v>
      </c>
      <c r="CF16" s="121">
        <f t="shared" si="43"/>
        <v>0</v>
      </c>
      <c r="CG16" s="121">
        <f t="shared" si="44"/>
        <v>0</v>
      </c>
      <c r="CH16" s="121">
        <f t="shared" si="45"/>
        <v>11382</v>
      </c>
      <c r="CI16" s="121">
        <f t="shared" si="46"/>
        <v>5413612</v>
      </c>
    </row>
    <row r="17" spans="1:87" s="136" customFormat="1" ht="13.5" customHeight="1" x14ac:dyDescent="0.15">
      <c r="A17" s="119" t="s">
        <v>16</v>
      </c>
      <c r="B17" s="120" t="s">
        <v>390</v>
      </c>
      <c r="C17" s="119" t="s">
        <v>391</v>
      </c>
      <c r="D17" s="121">
        <f t="shared" si="0"/>
        <v>0</v>
      </c>
      <c r="E17" s="121">
        <f t="shared" si="1"/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 t="shared" si="3"/>
        <v>914499</v>
      </c>
      <c r="M17" s="121">
        <f t="shared" si="4"/>
        <v>496016</v>
      </c>
      <c r="N17" s="121">
        <v>71373</v>
      </c>
      <c r="O17" s="121">
        <v>198129</v>
      </c>
      <c r="P17" s="121">
        <v>222207</v>
      </c>
      <c r="Q17" s="121">
        <v>4307</v>
      </c>
      <c r="R17" s="121">
        <f t="shared" si="5"/>
        <v>154140</v>
      </c>
      <c r="S17" s="121">
        <v>11541</v>
      </c>
      <c r="T17" s="121">
        <v>142344</v>
      </c>
      <c r="U17" s="121">
        <v>255</v>
      </c>
      <c r="V17" s="121">
        <v>0</v>
      </c>
      <c r="W17" s="121">
        <f t="shared" si="6"/>
        <v>264343</v>
      </c>
      <c r="X17" s="121">
        <v>64863</v>
      </c>
      <c r="Y17" s="121">
        <v>118442</v>
      </c>
      <c r="Z17" s="121">
        <v>79204</v>
      </c>
      <c r="AA17" s="121">
        <v>1834</v>
      </c>
      <c r="AB17" s="121">
        <v>0</v>
      </c>
      <c r="AC17" s="121">
        <v>0</v>
      </c>
      <c r="AD17" s="121">
        <v>54225</v>
      </c>
      <c r="AE17" s="121">
        <f t="shared" si="8"/>
        <v>968724</v>
      </c>
      <c r="AF17" s="121">
        <f t="shared" si="9"/>
        <v>0</v>
      </c>
      <c r="AG17" s="121">
        <f t="shared" si="10"/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 t="shared" si="12"/>
        <v>25274</v>
      </c>
      <c r="AO17" s="121">
        <f t="shared" si="13"/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 t="shared" si="14"/>
        <v>7228</v>
      </c>
      <c r="AU17" s="121">
        <v>91</v>
      </c>
      <c r="AV17" s="121">
        <v>7137</v>
      </c>
      <c r="AW17" s="121">
        <v>0</v>
      </c>
      <c r="AX17" s="121">
        <v>0</v>
      </c>
      <c r="AY17" s="121">
        <f t="shared" si="15"/>
        <v>18046</v>
      </c>
      <c r="AZ17" s="121">
        <v>7844</v>
      </c>
      <c r="BA17" s="121">
        <v>10202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 t="shared" si="17"/>
        <v>25274</v>
      </c>
      <c r="BH17" s="121">
        <f t="shared" si="19"/>
        <v>0</v>
      </c>
      <c r="BI17" s="121">
        <f t="shared" si="20"/>
        <v>0</v>
      </c>
      <c r="BJ17" s="121">
        <f t="shared" si="21"/>
        <v>0</v>
      </c>
      <c r="BK17" s="121">
        <f t="shared" si="22"/>
        <v>0</v>
      </c>
      <c r="BL17" s="121">
        <f t="shared" si="23"/>
        <v>0</v>
      </c>
      <c r="BM17" s="121">
        <f t="shared" si="24"/>
        <v>0</v>
      </c>
      <c r="BN17" s="121">
        <f t="shared" si="25"/>
        <v>0</v>
      </c>
      <c r="BO17" s="121">
        <f t="shared" si="26"/>
        <v>0</v>
      </c>
      <c r="BP17" s="121">
        <f t="shared" si="27"/>
        <v>939773</v>
      </c>
      <c r="BQ17" s="121">
        <f t="shared" si="28"/>
        <v>496016</v>
      </c>
      <c r="BR17" s="121">
        <f t="shared" si="29"/>
        <v>71373</v>
      </c>
      <c r="BS17" s="121">
        <f t="shared" si="30"/>
        <v>198129</v>
      </c>
      <c r="BT17" s="121">
        <f t="shared" si="31"/>
        <v>222207</v>
      </c>
      <c r="BU17" s="121">
        <f t="shared" si="32"/>
        <v>4307</v>
      </c>
      <c r="BV17" s="121">
        <f t="shared" si="33"/>
        <v>161368</v>
      </c>
      <c r="BW17" s="121">
        <f t="shared" si="34"/>
        <v>11632</v>
      </c>
      <c r="BX17" s="121">
        <f t="shared" si="35"/>
        <v>149481</v>
      </c>
      <c r="BY17" s="121">
        <f t="shared" si="36"/>
        <v>255</v>
      </c>
      <c r="BZ17" s="121">
        <f t="shared" si="37"/>
        <v>0</v>
      </c>
      <c r="CA17" s="121">
        <f t="shared" si="38"/>
        <v>282389</v>
      </c>
      <c r="CB17" s="121">
        <f t="shared" si="39"/>
        <v>72707</v>
      </c>
      <c r="CC17" s="121">
        <f t="shared" si="40"/>
        <v>128644</v>
      </c>
      <c r="CD17" s="121">
        <f t="shared" si="41"/>
        <v>79204</v>
      </c>
      <c r="CE17" s="121">
        <f t="shared" si="42"/>
        <v>1834</v>
      </c>
      <c r="CF17" s="121">
        <f t="shared" si="43"/>
        <v>0</v>
      </c>
      <c r="CG17" s="121">
        <f t="shared" si="44"/>
        <v>0</v>
      </c>
      <c r="CH17" s="121">
        <f t="shared" si="45"/>
        <v>54225</v>
      </c>
      <c r="CI17" s="121">
        <f t="shared" si="46"/>
        <v>993998</v>
      </c>
    </row>
    <row r="18" spans="1:87" s="136" customFormat="1" ht="13.5" customHeight="1" x14ac:dyDescent="0.15">
      <c r="A18" s="119" t="s">
        <v>16</v>
      </c>
      <c r="B18" s="120" t="s">
        <v>346</v>
      </c>
      <c r="C18" s="119" t="s">
        <v>347</v>
      </c>
      <c r="D18" s="121">
        <f t="shared" si="0"/>
        <v>269889</v>
      </c>
      <c r="E18" s="121">
        <f t="shared" si="1"/>
        <v>269168</v>
      </c>
      <c r="F18" s="121">
        <v>0</v>
      </c>
      <c r="G18" s="121">
        <v>41135</v>
      </c>
      <c r="H18" s="121">
        <v>228033</v>
      </c>
      <c r="I18" s="121">
        <v>0</v>
      </c>
      <c r="J18" s="121">
        <v>721</v>
      </c>
      <c r="K18" s="121">
        <v>0</v>
      </c>
      <c r="L18" s="121">
        <f t="shared" si="3"/>
        <v>702607</v>
      </c>
      <c r="M18" s="121">
        <f t="shared" si="4"/>
        <v>270365</v>
      </c>
      <c r="N18" s="121">
        <v>22368</v>
      </c>
      <c r="O18" s="121">
        <v>144439</v>
      </c>
      <c r="P18" s="121">
        <v>102170</v>
      </c>
      <c r="Q18" s="121">
        <v>1388</v>
      </c>
      <c r="R18" s="121">
        <f t="shared" si="5"/>
        <v>209537</v>
      </c>
      <c r="S18" s="121">
        <v>40007</v>
      </c>
      <c r="T18" s="121">
        <v>157187</v>
      </c>
      <c r="U18" s="121">
        <v>12343</v>
      </c>
      <c r="V18" s="121">
        <v>0</v>
      </c>
      <c r="W18" s="121">
        <f t="shared" si="6"/>
        <v>222705</v>
      </c>
      <c r="X18" s="121">
        <v>9285</v>
      </c>
      <c r="Y18" s="121">
        <v>162101</v>
      </c>
      <c r="Z18" s="121">
        <v>51319</v>
      </c>
      <c r="AA18" s="121">
        <v>0</v>
      </c>
      <c r="AB18" s="121">
        <v>0</v>
      </c>
      <c r="AC18" s="121">
        <v>0</v>
      </c>
      <c r="AD18" s="121">
        <v>51630</v>
      </c>
      <c r="AE18" s="121">
        <f t="shared" si="8"/>
        <v>1024126</v>
      </c>
      <c r="AF18" s="121">
        <f t="shared" si="9"/>
        <v>0</v>
      </c>
      <c r="AG18" s="121">
        <f t="shared" si="10"/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 t="shared" si="12"/>
        <v>378130</v>
      </c>
      <c r="AO18" s="121">
        <f t="shared" si="13"/>
        <v>37246</v>
      </c>
      <c r="AP18" s="121">
        <v>37246</v>
      </c>
      <c r="AQ18" s="121">
        <v>0</v>
      </c>
      <c r="AR18" s="121">
        <v>0</v>
      </c>
      <c r="AS18" s="121">
        <v>0</v>
      </c>
      <c r="AT18" s="121">
        <f t="shared" si="14"/>
        <v>172</v>
      </c>
      <c r="AU18" s="121">
        <v>54</v>
      </c>
      <c r="AV18" s="121">
        <v>118</v>
      </c>
      <c r="AW18" s="121">
        <v>0</v>
      </c>
      <c r="AX18" s="121">
        <v>0</v>
      </c>
      <c r="AY18" s="121">
        <f t="shared" si="15"/>
        <v>340712</v>
      </c>
      <c r="AZ18" s="121">
        <v>49614</v>
      </c>
      <c r="BA18" s="121">
        <v>291098</v>
      </c>
      <c r="BB18" s="121">
        <v>0</v>
      </c>
      <c r="BC18" s="121">
        <v>0</v>
      </c>
      <c r="BD18" s="121">
        <v>0</v>
      </c>
      <c r="BE18" s="121">
        <v>0</v>
      </c>
      <c r="BF18" s="121">
        <v>2971</v>
      </c>
      <c r="BG18" s="121">
        <f t="shared" si="17"/>
        <v>381101</v>
      </c>
      <c r="BH18" s="121">
        <f t="shared" si="19"/>
        <v>269889</v>
      </c>
      <c r="BI18" s="121">
        <f t="shared" si="20"/>
        <v>269168</v>
      </c>
      <c r="BJ18" s="121">
        <f t="shared" si="21"/>
        <v>0</v>
      </c>
      <c r="BK18" s="121">
        <f t="shared" si="22"/>
        <v>41135</v>
      </c>
      <c r="BL18" s="121">
        <f t="shared" si="23"/>
        <v>228033</v>
      </c>
      <c r="BM18" s="121">
        <f t="shared" si="24"/>
        <v>0</v>
      </c>
      <c r="BN18" s="121">
        <f t="shared" si="25"/>
        <v>721</v>
      </c>
      <c r="BO18" s="121">
        <f t="shared" si="26"/>
        <v>0</v>
      </c>
      <c r="BP18" s="121">
        <f t="shared" si="27"/>
        <v>1080737</v>
      </c>
      <c r="BQ18" s="121">
        <f t="shared" si="28"/>
        <v>307611</v>
      </c>
      <c r="BR18" s="121">
        <f t="shared" si="29"/>
        <v>59614</v>
      </c>
      <c r="BS18" s="121">
        <f t="shared" si="30"/>
        <v>144439</v>
      </c>
      <c r="BT18" s="121">
        <f t="shared" si="31"/>
        <v>102170</v>
      </c>
      <c r="BU18" s="121">
        <f t="shared" si="32"/>
        <v>1388</v>
      </c>
      <c r="BV18" s="121">
        <f t="shared" si="33"/>
        <v>209709</v>
      </c>
      <c r="BW18" s="121">
        <f t="shared" si="34"/>
        <v>40061</v>
      </c>
      <c r="BX18" s="121">
        <f t="shared" si="35"/>
        <v>157305</v>
      </c>
      <c r="BY18" s="121">
        <f t="shared" si="36"/>
        <v>12343</v>
      </c>
      <c r="BZ18" s="121">
        <f t="shared" si="37"/>
        <v>0</v>
      </c>
      <c r="CA18" s="121">
        <f t="shared" si="38"/>
        <v>563417</v>
      </c>
      <c r="CB18" s="121">
        <f t="shared" si="39"/>
        <v>58899</v>
      </c>
      <c r="CC18" s="121">
        <f t="shared" si="40"/>
        <v>453199</v>
      </c>
      <c r="CD18" s="121">
        <f t="shared" si="41"/>
        <v>51319</v>
      </c>
      <c r="CE18" s="121">
        <f t="shared" si="42"/>
        <v>0</v>
      </c>
      <c r="CF18" s="121">
        <f t="shared" si="43"/>
        <v>0</v>
      </c>
      <c r="CG18" s="121">
        <f t="shared" si="44"/>
        <v>0</v>
      </c>
      <c r="CH18" s="121">
        <f t="shared" si="45"/>
        <v>54601</v>
      </c>
      <c r="CI18" s="121">
        <f t="shared" si="46"/>
        <v>1405227</v>
      </c>
    </row>
    <row r="19" spans="1:87" s="136" customFormat="1" ht="13.5" customHeight="1" x14ac:dyDescent="0.15">
      <c r="A19" s="119" t="s">
        <v>16</v>
      </c>
      <c r="B19" s="120" t="s">
        <v>368</v>
      </c>
      <c r="C19" s="119" t="s">
        <v>369</v>
      </c>
      <c r="D19" s="121">
        <f t="shared" si="0"/>
        <v>0</v>
      </c>
      <c r="E19" s="121">
        <f t="shared" si="1"/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 t="shared" si="3"/>
        <v>978979</v>
      </c>
      <c r="M19" s="121">
        <f t="shared" si="4"/>
        <v>284044</v>
      </c>
      <c r="N19" s="121">
        <v>62403</v>
      </c>
      <c r="O19" s="121">
        <v>221641</v>
      </c>
      <c r="P19" s="121">
        <v>0</v>
      </c>
      <c r="Q19" s="121">
        <v>0</v>
      </c>
      <c r="R19" s="121">
        <f t="shared" si="5"/>
        <v>37157</v>
      </c>
      <c r="S19" s="121">
        <v>37157</v>
      </c>
      <c r="T19" s="121">
        <v>0</v>
      </c>
      <c r="U19" s="121">
        <v>0</v>
      </c>
      <c r="V19" s="121">
        <v>0</v>
      </c>
      <c r="W19" s="121">
        <f t="shared" si="6"/>
        <v>657778</v>
      </c>
      <c r="X19" s="121">
        <v>537193</v>
      </c>
      <c r="Y19" s="121">
        <v>118341</v>
      </c>
      <c r="Z19" s="121">
        <v>2244</v>
      </c>
      <c r="AA19" s="121">
        <v>0</v>
      </c>
      <c r="AB19" s="121">
        <v>833381</v>
      </c>
      <c r="AC19" s="121">
        <v>0</v>
      </c>
      <c r="AD19" s="121">
        <v>16743</v>
      </c>
      <c r="AE19" s="121">
        <f t="shared" si="8"/>
        <v>995722</v>
      </c>
      <c r="AF19" s="121">
        <f t="shared" si="9"/>
        <v>0</v>
      </c>
      <c r="AG19" s="121">
        <f t="shared" si="10"/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 t="shared" si="12"/>
        <v>24675</v>
      </c>
      <c r="AO19" s="121">
        <f t="shared" si="13"/>
        <v>1271</v>
      </c>
      <c r="AP19" s="121">
        <v>1271</v>
      </c>
      <c r="AQ19" s="121">
        <v>0</v>
      </c>
      <c r="AR19" s="121">
        <v>0</v>
      </c>
      <c r="AS19" s="121">
        <v>0</v>
      </c>
      <c r="AT19" s="121">
        <f t="shared" si="14"/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 t="shared" si="15"/>
        <v>23404</v>
      </c>
      <c r="AZ19" s="121">
        <v>23404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1515</v>
      </c>
      <c r="BG19" s="121">
        <f t="shared" si="17"/>
        <v>26190</v>
      </c>
      <c r="BH19" s="121">
        <f t="shared" si="19"/>
        <v>0</v>
      </c>
      <c r="BI19" s="121">
        <f t="shared" si="20"/>
        <v>0</v>
      </c>
      <c r="BJ19" s="121">
        <f t="shared" si="21"/>
        <v>0</v>
      </c>
      <c r="BK19" s="121">
        <f t="shared" si="22"/>
        <v>0</v>
      </c>
      <c r="BL19" s="121">
        <f t="shared" si="23"/>
        <v>0</v>
      </c>
      <c r="BM19" s="121">
        <f t="shared" si="24"/>
        <v>0</v>
      </c>
      <c r="BN19" s="121">
        <f t="shared" si="25"/>
        <v>0</v>
      </c>
      <c r="BO19" s="121">
        <f t="shared" si="26"/>
        <v>0</v>
      </c>
      <c r="BP19" s="121">
        <f t="shared" si="27"/>
        <v>1003654</v>
      </c>
      <c r="BQ19" s="121">
        <f t="shared" si="28"/>
        <v>285315</v>
      </c>
      <c r="BR19" s="121">
        <f t="shared" si="29"/>
        <v>63674</v>
      </c>
      <c r="BS19" s="121">
        <f t="shared" si="30"/>
        <v>221641</v>
      </c>
      <c r="BT19" s="121">
        <f t="shared" si="31"/>
        <v>0</v>
      </c>
      <c r="BU19" s="121">
        <f t="shared" si="32"/>
        <v>0</v>
      </c>
      <c r="BV19" s="121">
        <f t="shared" si="33"/>
        <v>37157</v>
      </c>
      <c r="BW19" s="121">
        <f t="shared" si="34"/>
        <v>37157</v>
      </c>
      <c r="BX19" s="121">
        <f t="shared" si="35"/>
        <v>0</v>
      </c>
      <c r="BY19" s="121">
        <f t="shared" si="36"/>
        <v>0</v>
      </c>
      <c r="BZ19" s="121">
        <f t="shared" si="37"/>
        <v>0</v>
      </c>
      <c r="CA19" s="121">
        <f t="shared" si="38"/>
        <v>681182</v>
      </c>
      <c r="CB19" s="121">
        <f t="shared" si="39"/>
        <v>560597</v>
      </c>
      <c r="CC19" s="121">
        <f t="shared" si="40"/>
        <v>118341</v>
      </c>
      <c r="CD19" s="121">
        <f t="shared" si="41"/>
        <v>2244</v>
      </c>
      <c r="CE19" s="121">
        <f t="shared" si="42"/>
        <v>0</v>
      </c>
      <c r="CF19" s="121">
        <f t="shared" si="43"/>
        <v>833381</v>
      </c>
      <c r="CG19" s="121">
        <f t="shared" si="44"/>
        <v>0</v>
      </c>
      <c r="CH19" s="121">
        <f t="shared" si="45"/>
        <v>18258</v>
      </c>
      <c r="CI19" s="121">
        <f t="shared" si="46"/>
        <v>1021912</v>
      </c>
    </row>
    <row r="20" spans="1:87" s="137" customFormat="1" ht="13.5" customHeight="1" x14ac:dyDescent="0.15">
      <c r="A20" s="211" t="s">
        <v>16</v>
      </c>
      <c r="B20" s="212" t="s">
        <v>330</v>
      </c>
      <c r="C20" s="211" t="s">
        <v>331</v>
      </c>
      <c r="D20" s="213">
        <f t="shared" si="0"/>
        <v>0</v>
      </c>
      <c r="E20" s="213">
        <f t="shared" si="1"/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f t="shared" si="3"/>
        <v>3073586</v>
      </c>
      <c r="M20" s="213">
        <f t="shared" si="4"/>
        <v>1013876</v>
      </c>
      <c r="N20" s="213">
        <v>121970</v>
      </c>
      <c r="O20" s="213">
        <v>724197</v>
      </c>
      <c r="P20" s="213">
        <v>167709</v>
      </c>
      <c r="Q20" s="213">
        <v>0</v>
      </c>
      <c r="R20" s="213">
        <f t="shared" si="5"/>
        <v>913795</v>
      </c>
      <c r="S20" s="213">
        <v>199653</v>
      </c>
      <c r="T20" s="213">
        <v>714142</v>
      </c>
      <c r="U20" s="213">
        <v>0</v>
      </c>
      <c r="V20" s="213">
        <v>22777</v>
      </c>
      <c r="W20" s="213">
        <f t="shared" si="6"/>
        <v>1123138</v>
      </c>
      <c r="X20" s="213">
        <v>659348</v>
      </c>
      <c r="Y20" s="213">
        <v>267091</v>
      </c>
      <c r="Z20" s="213">
        <v>192631</v>
      </c>
      <c r="AA20" s="213">
        <v>4068</v>
      </c>
      <c r="AB20" s="213">
        <v>0</v>
      </c>
      <c r="AC20" s="213">
        <v>0</v>
      </c>
      <c r="AD20" s="213">
        <v>50460</v>
      </c>
      <c r="AE20" s="213">
        <f t="shared" si="8"/>
        <v>3124046</v>
      </c>
      <c r="AF20" s="213">
        <f t="shared" si="9"/>
        <v>0</v>
      </c>
      <c r="AG20" s="213">
        <f t="shared" si="10"/>
        <v>0</v>
      </c>
      <c r="AH20" s="213">
        <v>0</v>
      </c>
      <c r="AI20" s="213">
        <v>0</v>
      </c>
      <c r="AJ20" s="213">
        <v>0</v>
      </c>
      <c r="AK20" s="213">
        <v>0</v>
      </c>
      <c r="AL20" s="213">
        <v>0</v>
      </c>
      <c r="AM20" s="213">
        <v>0</v>
      </c>
      <c r="AN20" s="213">
        <f t="shared" si="12"/>
        <v>149389</v>
      </c>
      <c r="AO20" s="213">
        <f t="shared" si="13"/>
        <v>5000</v>
      </c>
      <c r="AP20" s="213">
        <v>5000</v>
      </c>
      <c r="AQ20" s="213">
        <v>0</v>
      </c>
      <c r="AR20" s="213">
        <v>0</v>
      </c>
      <c r="AS20" s="213">
        <v>0</v>
      </c>
      <c r="AT20" s="213">
        <f t="shared" si="14"/>
        <v>35852</v>
      </c>
      <c r="AU20" s="213">
        <v>0</v>
      </c>
      <c r="AV20" s="213">
        <v>35852</v>
      </c>
      <c r="AW20" s="213">
        <v>0</v>
      </c>
      <c r="AX20" s="213">
        <v>0</v>
      </c>
      <c r="AY20" s="213">
        <f t="shared" si="15"/>
        <v>108537</v>
      </c>
      <c r="AZ20" s="213">
        <v>74957</v>
      </c>
      <c r="BA20" s="213">
        <v>33580</v>
      </c>
      <c r="BB20" s="213">
        <v>0</v>
      </c>
      <c r="BC20" s="213">
        <v>0</v>
      </c>
      <c r="BD20" s="213">
        <v>0</v>
      </c>
      <c r="BE20" s="213">
        <v>0</v>
      </c>
      <c r="BF20" s="213">
        <v>1517</v>
      </c>
      <c r="BG20" s="213">
        <f t="shared" si="17"/>
        <v>150906</v>
      </c>
      <c r="BH20" s="213">
        <f t="shared" si="19"/>
        <v>0</v>
      </c>
      <c r="BI20" s="213">
        <f t="shared" si="20"/>
        <v>0</v>
      </c>
      <c r="BJ20" s="213">
        <f t="shared" si="21"/>
        <v>0</v>
      </c>
      <c r="BK20" s="213">
        <f t="shared" si="22"/>
        <v>0</v>
      </c>
      <c r="BL20" s="213">
        <f t="shared" si="23"/>
        <v>0</v>
      </c>
      <c r="BM20" s="213">
        <f t="shared" si="24"/>
        <v>0</v>
      </c>
      <c r="BN20" s="213">
        <f t="shared" si="25"/>
        <v>0</v>
      </c>
      <c r="BO20" s="213">
        <f t="shared" si="26"/>
        <v>0</v>
      </c>
      <c r="BP20" s="213">
        <f t="shared" si="27"/>
        <v>3222975</v>
      </c>
      <c r="BQ20" s="213">
        <f t="shared" si="28"/>
        <v>1018876</v>
      </c>
      <c r="BR20" s="213">
        <f t="shared" si="29"/>
        <v>126970</v>
      </c>
      <c r="BS20" s="213">
        <f t="shared" si="30"/>
        <v>724197</v>
      </c>
      <c r="BT20" s="213">
        <f t="shared" si="31"/>
        <v>167709</v>
      </c>
      <c r="BU20" s="213">
        <f t="shared" si="32"/>
        <v>0</v>
      </c>
      <c r="BV20" s="213">
        <f t="shared" si="33"/>
        <v>949647</v>
      </c>
      <c r="BW20" s="213">
        <f t="shared" si="34"/>
        <v>199653</v>
      </c>
      <c r="BX20" s="213">
        <f t="shared" si="35"/>
        <v>749994</v>
      </c>
      <c r="BY20" s="213">
        <f t="shared" si="36"/>
        <v>0</v>
      </c>
      <c r="BZ20" s="213">
        <f t="shared" si="37"/>
        <v>22777</v>
      </c>
      <c r="CA20" s="213">
        <f t="shared" si="38"/>
        <v>1231675</v>
      </c>
      <c r="CB20" s="213">
        <f t="shared" si="39"/>
        <v>734305</v>
      </c>
      <c r="CC20" s="213">
        <f t="shared" si="40"/>
        <v>300671</v>
      </c>
      <c r="CD20" s="213">
        <f t="shared" si="41"/>
        <v>192631</v>
      </c>
      <c r="CE20" s="213">
        <f t="shared" si="42"/>
        <v>4068</v>
      </c>
      <c r="CF20" s="213">
        <f t="shared" si="43"/>
        <v>0</v>
      </c>
      <c r="CG20" s="213">
        <f t="shared" si="44"/>
        <v>0</v>
      </c>
      <c r="CH20" s="213">
        <f t="shared" si="45"/>
        <v>51977</v>
      </c>
      <c r="CI20" s="213">
        <f t="shared" si="46"/>
        <v>3274952</v>
      </c>
    </row>
    <row r="21" spans="1:87" s="136" customFormat="1" ht="13.5" customHeight="1" x14ac:dyDescent="0.15">
      <c r="A21" s="119" t="s">
        <v>16</v>
      </c>
      <c r="B21" s="120" t="s">
        <v>349</v>
      </c>
      <c r="C21" s="119" t="s">
        <v>350</v>
      </c>
      <c r="D21" s="121">
        <f t="shared" si="0"/>
        <v>0</v>
      </c>
      <c r="E21" s="121">
        <f t="shared" si="1"/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 t="shared" si="3"/>
        <v>2985779</v>
      </c>
      <c r="M21" s="121">
        <f t="shared" si="4"/>
        <v>705916</v>
      </c>
      <c r="N21" s="121">
        <v>228157</v>
      </c>
      <c r="O21" s="121">
        <v>394183</v>
      </c>
      <c r="P21" s="121">
        <v>83576</v>
      </c>
      <c r="Q21" s="121">
        <v>0</v>
      </c>
      <c r="R21" s="121">
        <f t="shared" si="5"/>
        <v>623430</v>
      </c>
      <c r="S21" s="121">
        <v>126602</v>
      </c>
      <c r="T21" s="121">
        <v>482603</v>
      </c>
      <c r="U21" s="121">
        <v>14225</v>
      </c>
      <c r="V21" s="121">
        <v>44467</v>
      </c>
      <c r="W21" s="121">
        <f t="shared" si="6"/>
        <v>1611966</v>
      </c>
      <c r="X21" s="121">
        <v>824635</v>
      </c>
      <c r="Y21" s="121">
        <v>758550</v>
      </c>
      <c r="Z21" s="121">
        <v>28781</v>
      </c>
      <c r="AA21" s="121">
        <v>0</v>
      </c>
      <c r="AB21" s="121">
        <v>0</v>
      </c>
      <c r="AC21" s="121">
        <v>0</v>
      </c>
      <c r="AD21" s="121">
        <v>4643</v>
      </c>
      <c r="AE21" s="121">
        <f t="shared" si="8"/>
        <v>2990422</v>
      </c>
      <c r="AF21" s="121">
        <f t="shared" si="9"/>
        <v>0</v>
      </c>
      <c r="AG21" s="121">
        <f t="shared" si="10"/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 t="shared" si="12"/>
        <v>42128</v>
      </c>
      <c r="AO21" s="121">
        <f t="shared" si="13"/>
        <v>5986</v>
      </c>
      <c r="AP21" s="121">
        <v>5986</v>
      </c>
      <c r="AQ21" s="121">
        <v>0</v>
      </c>
      <c r="AR21" s="121">
        <v>0</v>
      </c>
      <c r="AS21" s="121">
        <v>0</v>
      </c>
      <c r="AT21" s="121">
        <f t="shared" si="14"/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 t="shared" si="15"/>
        <v>36142</v>
      </c>
      <c r="AZ21" s="121">
        <v>36142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668</v>
      </c>
      <c r="BG21" s="121">
        <f t="shared" si="17"/>
        <v>42796</v>
      </c>
      <c r="BH21" s="121">
        <f t="shared" si="19"/>
        <v>0</v>
      </c>
      <c r="BI21" s="121">
        <f t="shared" si="20"/>
        <v>0</v>
      </c>
      <c r="BJ21" s="121">
        <f t="shared" si="21"/>
        <v>0</v>
      </c>
      <c r="BK21" s="121">
        <f t="shared" si="22"/>
        <v>0</v>
      </c>
      <c r="BL21" s="121">
        <f t="shared" si="23"/>
        <v>0</v>
      </c>
      <c r="BM21" s="121">
        <f t="shared" si="24"/>
        <v>0</v>
      </c>
      <c r="BN21" s="121">
        <f t="shared" si="25"/>
        <v>0</v>
      </c>
      <c r="BO21" s="121">
        <f t="shared" si="26"/>
        <v>0</v>
      </c>
      <c r="BP21" s="121">
        <f t="shared" si="27"/>
        <v>3027907</v>
      </c>
      <c r="BQ21" s="121">
        <f t="shared" si="28"/>
        <v>711902</v>
      </c>
      <c r="BR21" s="121">
        <f t="shared" si="29"/>
        <v>234143</v>
      </c>
      <c r="BS21" s="121">
        <f t="shared" si="30"/>
        <v>394183</v>
      </c>
      <c r="BT21" s="121">
        <f t="shared" si="31"/>
        <v>83576</v>
      </c>
      <c r="BU21" s="121">
        <f t="shared" si="32"/>
        <v>0</v>
      </c>
      <c r="BV21" s="121">
        <f t="shared" si="33"/>
        <v>623430</v>
      </c>
      <c r="BW21" s="121">
        <f t="shared" si="34"/>
        <v>126602</v>
      </c>
      <c r="BX21" s="121">
        <f t="shared" si="35"/>
        <v>482603</v>
      </c>
      <c r="BY21" s="121">
        <f t="shared" si="36"/>
        <v>14225</v>
      </c>
      <c r="BZ21" s="121">
        <f t="shared" si="37"/>
        <v>44467</v>
      </c>
      <c r="CA21" s="121">
        <f t="shared" si="38"/>
        <v>1648108</v>
      </c>
      <c r="CB21" s="121">
        <f t="shared" si="39"/>
        <v>860777</v>
      </c>
      <c r="CC21" s="121">
        <f t="shared" si="40"/>
        <v>758550</v>
      </c>
      <c r="CD21" s="121">
        <f t="shared" si="41"/>
        <v>28781</v>
      </c>
      <c r="CE21" s="121">
        <f t="shared" si="42"/>
        <v>0</v>
      </c>
      <c r="CF21" s="121">
        <f t="shared" si="43"/>
        <v>0</v>
      </c>
      <c r="CG21" s="121">
        <f t="shared" si="44"/>
        <v>0</v>
      </c>
      <c r="CH21" s="121">
        <f t="shared" si="45"/>
        <v>5311</v>
      </c>
      <c r="CI21" s="121">
        <f t="shared" si="46"/>
        <v>3033218</v>
      </c>
    </row>
    <row r="22" spans="1:87" s="136" customFormat="1" ht="13.5" customHeight="1" x14ac:dyDescent="0.15">
      <c r="A22" s="119" t="s">
        <v>16</v>
      </c>
      <c r="B22" s="120" t="s">
        <v>396</v>
      </c>
      <c r="C22" s="119" t="s">
        <v>397</v>
      </c>
      <c r="D22" s="121">
        <f t="shared" si="0"/>
        <v>0</v>
      </c>
      <c r="E22" s="121">
        <f t="shared" si="1"/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 t="shared" si="3"/>
        <v>643005</v>
      </c>
      <c r="M22" s="121">
        <f t="shared" si="4"/>
        <v>373587</v>
      </c>
      <c r="N22" s="121">
        <v>47418</v>
      </c>
      <c r="O22" s="121">
        <v>326169</v>
      </c>
      <c r="P22" s="121">
        <v>0</v>
      </c>
      <c r="Q22" s="121">
        <v>0</v>
      </c>
      <c r="R22" s="121">
        <f t="shared" si="5"/>
        <v>43452</v>
      </c>
      <c r="S22" s="121">
        <v>33407</v>
      </c>
      <c r="T22" s="121">
        <v>3782</v>
      </c>
      <c r="U22" s="121">
        <v>6263</v>
      </c>
      <c r="V22" s="121">
        <v>0</v>
      </c>
      <c r="W22" s="121">
        <f t="shared" si="6"/>
        <v>225966</v>
      </c>
      <c r="X22" s="121">
        <v>201570</v>
      </c>
      <c r="Y22" s="121">
        <v>23671</v>
      </c>
      <c r="Z22" s="121">
        <v>0</v>
      </c>
      <c r="AA22" s="121">
        <v>725</v>
      </c>
      <c r="AB22" s="121">
        <v>525000</v>
      </c>
      <c r="AC22" s="121">
        <v>0</v>
      </c>
      <c r="AD22" s="121">
        <v>91302</v>
      </c>
      <c r="AE22" s="121">
        <f t="shared" si="8"/>
        <v>734307</v>
      </c>
      <c r="AF22" s="121">
        <f t="shared" si="9"/>
        <v>0</v>
      </c>
      <c r="AG22" s="121">
        <f t="shared" si="10"/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 t="shared" si="12"/>
        <v>122612</v>
      </c>
      <c r="AO22" s="121">
        <f t="shared" si="13"/>
        <v>22445</v>
      </c>
      <c r="AP22" s="121">
        <v>22445</v>
      </c>
      <c r="AQ22" s="121">
        <v>0</v>
      </c>
      <c r="AR22" s="121">
        <v>0</v>
      </c>
      <c r="AS22" s="121">
        <v>0</v>
      </c>
      <c r="AT22" s="121">
        <f t="shared" si="14"/>
        <v>23852</v>
      </c>
      <c r="AU22" s="121">
        <v>23852</v>
      </c>
      <c r="AV22" s="121">
        <v>0</v>
      </c>
      <c r="AW22" s="121">
        <v>0</v>
      </c>
      <c r="AX22" s="121">
        <v>0</v>
      </c>
      <c r="AY22" s="121">
        <f t="shared" si="15"/>
        <v>76315</v>
      </c>
      <c r="AZ22" s="121">
        <v>37090</v>
      </c>
      <c r="BA22" s="121">
        <v>32400</v>
      </c>
      <c r="BB22" s="121">
        <v>0</v>
      </c>
      <c r="BC22" s="121">
        <v>6825</v>
      </c>
      <c r="BD22" s="121">
        <v>0</v>
      </c>
      <c r="BE22" s="121">
        <v>0</v>
      </c>
      <c r="BF22" s="121">
        <v>5366</v>
      </c>
      <c r="BG22" s="121">
        <f t="shared" si="17"/>
        <v>127978</v>
      </c>
      <c r="BH22" s="121">
        <f t="shared" si="19"/>
        <v>0</v>
      </c>
      <c r="BI22" s="121">
        <f t="shared" si="20"/>
        <v>0</v>
      </c>
      <c r="BJ22" s="121">
        <f t="shared" si="21"/>
        <v>0</v>
      </c>
      <c r="BK22" s="121">
        <f t="shared" si="22"/>
        <v>0</v>
      </c>
      <c r="BL22" s="121">
        <f t="shared" si="23"/>
        <v>0</v>
      </c>
      <c r="BM22" s="121">
        <f t="shared" si="24"/>
        <v>0</v>
      </c>
      <c r="BN22" s="121">
        <f t="shared" si="25"/>
        <v>0</v>
      </c>
      <c r="BO22" s="121">
        <f t="shared" si="26"/>
        <v>0</v>
      </c>
      <c r="BP22" s="121">
        <f t="shared" si="27"/>
        <v>765617</v>
      </c>
      <c r="BQ22" s="121">
        <f t="shared" si="28"/>
        <v>396032</v>
      </c>
      <c r="BR22" s="121">
        <f t="shared" si="29"/>
        <v>69863</v>
      </c>
      <c r="BS22" s="121">
        <f t="shared" si="30"/>
        <v>326169</v>
      </c>
      <c r="BT22" s="121">
        <f t="shared" si="31"/>
        <v>0</v>
      </c>
      <c r="BU22" s="121">
        <f t="shared" si="32"/>
        <v>0</v>
      </c>
      <c r="BV22" s="121">
        <f t="shared" si="33"/>
        <v>67304</v>
      </c>
      <c r="BW22" s="121">
        <f t="shared" si="34"/>
        <v>57259</v>
      </c>
      <c r="BX22" s="121">
        <f t="shared" si="35"/>
        <v>3782</v>
      </c>
      <c r="BY22" s="121">
        <f t="shared" si="36"/>
        <v>6263</v>
      </c>
      <c r="BZ22" s="121">
        <f t="shared" si="37"/>
        <v>0</v>
      </c>
      <c r="CA22" s="121">
        <f t="shared" si="38"/>
        <v>302281</v>
      </c>
      <c r="CB22" s="121">
        <f t="shared" si="39"/>
        <v>238660</v>
      </c>
      <c r="CC22" s="121">
        <f t="shared" si="40"/>
        <v>56071</v>
      </c>
      <c r="CD22" s="121">
        <f t="shared" si="41"/>
        <v>0</v>
      </c>
      <c r="CE22" s="121">
        <f t="shared" si="42"/>
        <v>7550</v>
      </c>
      <c r="CF22" s="121">
        <f t="shared" si="43"/>
        <v>525000</v>
      </c>
      <c r="CG22" s="121">
        <f t="shared" si="44"/>
        <v>0</v>
      </c>
      <c r="CH22" s="121">
        <f t="shared" si="45"/>
        <v>96668</v>
      </c>
      <c r="CI22" s="121">
        <f t="shared" si="46"/>
        <v>862285</v>
      </c>
    </row>
    <row r="23" spans="1:87" s="136" customFormat="1" ht="13.5" customHeight="1" x14ac:dyDescent="0.15">
      <c r="A23" s="119" t="s">
        <v>16</v>
      </c>
      <c r="B23" s="120" t="s">
        <v>341</v>
      </c>
      <c r="C23" s="119" t="s">
        <v>342</v>
      </c>
      <c r="D23" s="121">
        <f t="shared" si="0"/>
        <v>0</v>
      </c>
      <c r="E23" s="121">
        <f t="shared" si="1"/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89203</v>
      </c>
      <c r="L23" s="121">
        <f t="shared" si="3"/>
        <v>827491</v>
      </c>
      <c r="M23" s="121">
        <f t="shared" si="4"/>
        <v>390980</v>
      </c>
      <c r="N23" s="121">
        <v>122223</v>
      </c>
      <c r="O23" s="121">
        <v>268757</v>
      </c>
      <c r="P23" s="121">
        <v>0</v>
      </c>
      <c r="Q23" s="121">
        <v>0</v>
      </c>
      <c r="R23" s="121">
        <f t="shared" si="5"/>
        <v>145431</v>
      </c>
      <c r="S23" s="121">
        <v>61284</v>
      </c>
      <c r="T23" s="121">
        <v>84147</v>
      </c>
      <c r="U23" s="121">
        <v>0</v>
      </c>
      <c r="V23" s="121">
        <v>18317</v>
      </c>
      <c r="W23" s="121">
        <f t="shared" si="6"/>
        <v>272763</v>
      </c>
      <c r="X23" s="121">
        <v>204572</v>
      </c>
      <c r="Y23" s="121">
        <v>68191</v>
      </c>
      <c r="Z23" s="121">
        <v>0</v>
      </c>
      <c r="AA23" s="121">
        <v>0</v>
      </c>
      <c r="AB23" s="121">
        <v>525771</v>
      </c>
      <c r="AC23" s="121">
        <v>0</v>
      </c>
      <c r="AD23" s="121">
        <v>0</v>
      </c>
      <c r="AE23" s="121">
        <f t="shared" si="8"/>
        <v>827491</v>
      </c>
      <c r="AF23" s="121">
        <f t="shared" si="9"/>
        <v>0</v>
      </c>
      <c r="AG23" s="121">
        <f t="shared" si="10"/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 t="shared" si="12"/>
        <v>32700</v>
      </c>
      <c r="AO23" s="121">
        <f t="shared" si="13"/>
        <v>30029</v>
      </c>
      <c r="AP23" s="121">
        <v>12112</v>
      </c>
      <c r="AQ23" s="121">
        <v>17917</v>
      </c>
      <c r="AR23" s="121">
        <v>0</v>
      </c>
      <c r="AS23" s="121">
        <v>0</v>
      </c>
      <c r="AT23" s="121">
        <f t="shared" si="14"/>
        <v>2671</v>
      </c>
      <c r="AU23" s="121">
        <v>2130</v>
      </c>
      <c r="AV23" s="121">
        <v>541</v>
      </c>
      <c r="AW23" s="121">
        <v>0</v>
      </c>
      <c r="AX23" s="121">
        <v>0</v>
      </c>
      <c r="AY23" s="121">
        <f t="shared" si="15"/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8137</v>
      </c>
      <c r="BE23" s="121">
        <v>0</v>
      </c>
      <c r="BF23" s="121">
        <v>0</v>
      </c>
      <c r="BG23" s="121">
        <f t="shared" si="17"/>
        <v>32700</v>
      </c>
      <c r="BH23" s="121">
        <f t="shared" si="19"/>
        <v>0</v>
      </c>
      <c r="BI23" s="121">
        <f t="shared" si="20"/>
        <v>0</v>
      </c>
      <c r="BJ23" s="121">
        <f t="shared" si="21"/>
        <v>0</v>
      </c>
      <c r="BK23" s="121">
        <f t="shared" si="22"/>
        <v>0</v>
      </c>
      <c r="BL23" s="121">
        <f t="shared" si="23"/>
        <v>0</v>
      </c>
      <c r="BM23" s="121">
        <f t="shared" si="24"/>
        <v>0</v>
      </c>
      <c r="BN23" s="121">
        <f t="shared" si="25"/>
        <v>0</v>
      </c>
      <c r="BO23" s="121">
        <f t="shared" si="26"/>
        <v>89203</v>
      </c>
      <c r="BP23" s="121">
        <f t="shared" si="27"/>
        <v>860191</v>
      </c>
      <c r="BQ23" s="121">
        <f t="shared" si="28"/>
        <v>421009</v>
      </c>
      <c r="BR23" s="121">
        <f t="shared" si="29"/>
        <v>134335</v>
      </c>
      <c r="BS23" s="121">
        <f t="shared" si="30"/>
        <v>286674</v>
      </c>
      <c r="BT23" s="121">
        <f t="shared" si="31"/>
        <v>0</v>
      </c>
      <c r="BU23" s="121">
        <f t="shared" si="32"/>
        <v>0</v>
      </c>
      <c r="BV23" s="121">
        <f t="shared" si="33"/>
        <v>148102</v>
      </c>
      <c r="BW23" s="121">
        <f t="shared" si="34"/>
        <v>63414</v>
      </c>
      <c r="BX23" s="121">
        <f t="shared" si="35"/>
        <v>84688</v>
      </c>
      <c r="BY23" s="121">
        <f t="shared" si="36"/>
        <v>0</v>
      </c>
      <c r="BZ23" s="121">
        <f t="shared" si="37"/>
        <v>18317</v>
      </c>
      <c r="CA23" s="121">
        <f t="shared" si="38"/>
        <v>272763</v>
      </c>
      <c r="CB23" s="121">
        <f t="shared" si="39"/>
        <v>204572</v>
      </c>
      <c r="CC23" s="121">
        <f t="shared" si="40"/>
        <v>68191</v>
      </c>
      <c r="CD23" s="121">
        <f t="shared" si="41"/>
        <v>0</v>
      </c>
      <c r="CE23" s="121">
        <f t="shared" si="42"/>
        <v>0</v>
      </c>
      <c r="CF23" s="121">
        <f t="shared" si="43"/>
        <v>533908</v>
      </c>
      <c r="CG23" s="121">
        <f t="shared" si="44"/>
        <v>0</v>
      </c>
      <c r="CH23" s="121">
        <f t="shared" si="45"/>
        <v>0</v>
      </c>
      <c r="CI23" s="121">
        <f t="shared" si="46"/>
        <v>860191</v>
      </c>
    </row>
    <row r="24" spans="1:87" s="136" customFormat="1" ht="13.5" customHeight="1" x14ac:dyDescent="0.15">
      <c r="A24" s="119" t="s">
        <v>16</v>
      </c>
      <c r="B24" s="120" t="s">
        <v>373</v>
      </c>
      <c r="C24" s="119" t="s">
        <v>374</v>
      </c>
      <c r="D24" s="121">
        <f t="shared" si="0"/>
        <v>0</v>
      </c>
      <c r="E24" s="121">
        <f t="shared" si="1"/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93536</v>
      </c>
      <c r="L24" s="121">
        <f t="shared" si="3"/>
        <v>980698</v>
      </c>
      <c r="M24" s="121">
        <f t="shared" si="4"/>
        <v>550721</v>
      </c>
      <c r="N24" s="121">
        <v>83333</v>
      </c>
      <c r="O24" s="121">
        <v>467388</v>
      </c>
      <c r="P24" s="121">
        <v>0</v>
      </c>
      <c r="Q24" s="121">
        <v>0</v>
      </c>
      <c r="R24" s="121">
        <f t="shared" si="5"/>
        <v>99756</v>
      </c>
      <c r="S24" s="121">
        <v>70104</v>
      </c>
      <c r="T24" s="121">
        <v>29652</v>
      </c>
      <c r="U24" s="121">
        <v>0</v>
      </c>
      <c r="V24" s="121">
        <v>0</v>
      </c>
      <c r="W24" s="121">
        <f t="shared" si="6"/>
        <v>330221</v>
      </c>
      <c r="X24" s="121">
        <v>192923</v>
      </c>
      <c r="Y24" s="121">
        <v>137298</v>
      </c>
      <c r="Z24" s="121">
        <v>0</v>
      </c>
      <c r="AA24" s="121">
        <v>0</v>
      </c>
      <c r="AB24" s="121">
        <v>551308</v>
      </c>
      <c r="AC24" s="121">
        <v>0</v>
      </c>
      <c r="AD24" s="121">
        <v>6076</v>
      </c>
      <c r="AE24" s="121">
        <f t="shared" si="8"/>
        <v>986774</v>
      </c>
      <c r="AF24" s="121">
        <f t="shared" si="9"/>
        <v>0</v>
      </c>
      <c r="AG24" s="121">
        <f t="shared" si="10"/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 t="shared" si="12"/>
        <v>67687</v>
      </c>
      <c r="AO24" s="121">
        <f t="shared" si="13"/>
        <v>62465</v>
      </c>
      <c r="AP24" s="121">
        <v>15396</v>
      </c>
      <c r="AQ24" s="121">
        <v>47069</v>
      </c>
      <c r="AR24" s="121">
        <v>0</v>
      </c>
      <c r="AS24" s="121">
        <v>0</v>
      </c>
      <c r="AT24" s="121">
        <f t="shared" si="14"/>
        <v>4822</v>
      </c>
      <c r="AU24" s="121">
        <v>4822</v>
      </c>
      <c r="AV24" s="121">
        <v>0</v>
      </c>
      <c r="AW24" s="121">
        <v>0</v>
      </c>
      <c r="AX24" s="121">
        <v>0</v>
      </c>
      <c r="AY24" s="121">
        <f t="shared" si="15"/>
        <v>400</v>
      </c>
      <c r="AZ24" s="121">
        <v>400</v>
      </c>
      <c r="BA24" s="121">
        <v>0</v>
      </c>
      <c r="BB24" s="121">
        <v>0</v>
      </c>
      <c r="BC24" s="121">
        <v>0</v>
      </c>
      <c r="BD24" s="121">
        <v>8532</v>
      </c>
      <c r="BE24" s="121">
        <v>0</v>
      </c>
      <c r="BF24" s="121">
        <v>0</v>
      </c>
      <c r="BG24" s="121">
        <f t="shared" si="17"/>
        <v>67687</v>
      </c>
      <c r="BH24" s="121">
        <f t="shared" si="19"/>
        <v>0</v>
      </c>
      <c r="BI24" s="121">
        <f t="shared" si="20"/>
        <v>0</v>
      </c>
      <c r="BJ24" s="121">
        <f t="shared" si="21"/>
        <v>0</v>
      </c>
      <c r="BK24" s="121">
        <f t="shared" si="22"/>
        <v>0</v>
      </c>
      <c r="BL24" s="121">
        <f t="shared" si="23"/>
        <v>0</v>
      </c>
      <c r="BM24" s="121">
        <f t="shared" si="24"/>
        <v>0</v>
      </c>
      <c r="BN24" s="121">
        <f t="shared" si="25"/>
        <v>0</v>
      </c>
      <c r="BO24" s="121">
        <f t="shared" si="26"/>
        <v>93536</v>
      </c>
      <c r="BP24" s="121">
        <f t="shared" si="27"/>
        <v>1048385</v>
      </c>
      <c r="BQ24" s="121">
        <f t="shared" si="28"/>
        <v>613186</v>
      </c>
      <c r="BR24" s="121">
        <f t="shared" si="29"/>
        <v>98729</v>
      </c>
      <c r="BS24" s="121">
        <f t="shared" si="30"/>
        <v>514457</v>
      </c>
      <c r="BT24" s="121">
        <f t="shared" si="31"/>
        <v>0</v>
      </c>
      <c r="BU24" s="121">
        <f t="shared" si="32"/>
        <v>0</v>
      </c>
      <c r="BV24" s="121">
        <f t="shared" si="33"/>
        <v>104578</v>
      </c>
      <c r="BW24" s="121">
        <f t="shared" si="34"/>
        <v>74926</v>
      </c>
      <c r="BX24" s="121">
        <f t="shared" si="35"/>
        <v>29652</v>
      </c>
      <c r="BY24" s="121">
        <f t="shared" si="36"/>
        <v>0</v>
      </c>
      <c r="BZ24" s="121">
        <f t="shared" si="37"/>
        <v>0</v>
      </c>
      <c r="CA24" s="121">
        <f t="shared" si="38"/>
        <v>330621</v>
      </c>
      <c r="CB24" s="121">
        <f t="shared" si="39"/>
        <v>193323</v>
      </c>
      <c r="CC24" s="121">
        <f t="shared" si="40"/>
        <v>137298</v>
      </c>
      <c r="CD24" s="121">
        <f t="shared" si="41"/>
        <v>0</v>
      </c>
      <c r="CE24" s="121">
        <f t="shared" si="42"/>
        <v>0</v>
      </c>
      <c r="CF24" s="121">
        <f t="shared" si="43"/>
        <v>559840</v>
      </c>
      <c r="CG24" s="121">
        <f t="shared" si="44"/>
        <v>0</v>
      </c>
      <c r="CH24" s="121">
        <f t="shared" si="45"/>
        <v>6076</v>
      </c>
      <c r="CI24" s="121">
        <f t="shared" si="46"/>
        <v>1054461</v>
      </c>
    </row>
    <row r="25" spans="1:87" s="136" customFormat="1" ht="13.5" customHeight="1" x14ac:dyDescent="0.15">
      <c r="A25" s="119" t="s">
        <v>16</v>
      </c>
      <c r="B25" s="120" t="s">
        <v>433</v>
      </c>
      <c r="C25" s="119" t="s">
        <v>434</v>
      </c>
      <c r="D25" s="121">
        <f t="shared" si="0"/>
        <v>133596</v>
      </c>
      <c r="E25" s="121">
        <f t="shared" si="1"/>
        <v>133596</v>
      </c>
      <c r="F25" s="121">
        <v>0</v>
      </c>
      <c r="G25" s="121">
        <v>133596</v>
      </c>
      <c r="H25" s="121">
        <v>0</v>
      </c>
      <c r="I25" s="121">
        <v>0</v>
      </c>
      <c r="J25" s="121">
        <v>0</v>
      </c>
      <c r="K25" s="121">
        <v>0</v>
      </c>
      <c r="L25" s="121">
        <f t="shared" si="3"/>
        <v>490695</v>
      </c>
      <c r="M25" s="121">
        <f t="shared" si="4"/>
        <v>75764</v>
      </c>
      <c r="N25" s="121">
        <v>8953</v>
      </c>
      <c r="O25" s="121">
        <v>0</v>
      </c>
      <c r="P25" s="121">
        <v>54539</v>
      </c>
      <c r="Q25" s="121">
        <v>12272</v>
      </c>
      <c r="R25" s="121">
        <f t="shared" si="5"/>
        <v>69057</v>
      </c>
      <c r="S25" s="121">
        <v>0</v>
      </c>
      <c r="T25" s="121">
        <v>59927</v>
      </c>
      <c r="U25" s="121">
        <v>9130</v>
      </c>
      <c r="V25" s="121">
        <v>0</v>
      </c>
      <c r="W25" s="121">
        <f t="shared" si="6"/>
        <v>345874</v>
      </c>
      <c r="X25" s="121">
        <v>238225</v>
      </c>
      <c r="Y25" s="121">
        <v>21046</v>
      </c>
      <c r="Z25" s="121">
        <v>69597</v>
      </c>
      <c r="AA25" s="121">
        <v>17006</v>
      </c>
      <c r="AB25" s="121">
        <v>0</v>
      </c>
      <c r="AC25" s="121">
        <v>0</v>
      </c>
      <c r="AD25" s="121">
        <v>0</v>
      </c>
      <c r="AE25" s="121">
        <f t="shared" si="8"/>
        <v>624291</v>
      </c>
      <c r="AF25" s="121">
        <f t="shared" si="9"/>
        <v>0</v>
      </c>
      <c r="AG25" s="121">
        <f t="shared" si="10"/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2698</v>
      </c>
      <c r="AN25" s="121">
        <f t="shared" si="12"/>
        <v>28397</v>
      </c>
      <c r="AO25" s="121">
        <f t="shared" si="13"/>
        <v>7787</v>
      </c>
      <c r="AP25" s="121">
        <v>7787</v>
      </c>
      <c r="AQ25" s="121">
        <v>0</v>
      </c>
      <c r="AR25" s="121">
        <v>0</v>
      </c>
      <c r="AS25" s="121">
        <v>0</v>
      </c>
      <c r="AT25" s="121">
        <f t="shared" si="14"/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 t="shared" si="15"/>
        <v>20520</v>
      </c>
      <c r="AZ25" s="121">
        <v>20520</v>
      </c>
      <c r="BA25" s="121">
        <v>0</v>
      </c>
      <c r="BB25" s="121">
        <v>0</v>
      </c>
      <c r="BC25" s="121">
        <v>0</v>
      </c>
      <c r="BD25" s="121">
        <v>46451</v>
      </c>
      <c r="BE25" s="121">
        <v>90</v>
      </c>
      <c r="BF25" s="121">
        <v>0</v>
      </c>
      <c r="BG25" s="121">
        <f t="shared" si="17"/>
        <v>28397</v>
      </c>
      <c r="BH25" s="121">
        <f t="shared" si="19"/>
        <v>133596</v>
      </c>
      <c r="BI25" s="121">
        <f t="shared" si="20"/>
        <v>133596</v>
      </c>
      <c r="BJ25" s="121">
        <f t="shared" si="21"/>
        <v>0</v>
      </c>
      <c r="BK25" s="121">
        <f t="shared" si="22"/>
        <v>133596</v>
      </c>
      <c r="BL25" s="121">
        <f t="shared" si="23"/>
        <v>0</v>
      </c>
      <c r="BM25" s="121">
        <f t="shared" si="24"/>
        <v>0</v>
      </c>
      <c r="BN25" s="121">
        <f t="shared" si="25"/>
        <v>0</v>
      </c>
      <c r="BO25" s="121">
        <f t="shared" si="26"/>
        <v>2698</v>
      </c>
      <c r="BP25" s="121">
        <f t="shared" si="27"/>
        <v>519092</v>
      </c>
      <c r="BQ25" s="121">
        <f t="shared" si="28"/>
        <v>83551</v>
      </c>
      <c r="BR25" s="121">
        <f t="shared" si="29"/>
        <v>16740</v>
      </c>
      <c r="BS25" s="121">
        <f t="shared" si="30"/>
        <v>0</v>
      </c>
      <c r="BT25" s="121">
        <f t="shared" si="31"/>
        <v>54539</v>
      </c>
      <c r="BU25" s="121">
        <f t="shared" si="32"/>
        <v>12272</v>
      </c>
      <c r="BV25" s="121">
        <f t="shared" si="33"/>
        <v>69057</v>
      </c>
      <c r="BW25" s="121">
        <f t="shared" si="34"/>
        <v>0</v>
      </c>
      <c r="BX25" s="121">
        <f t="shared" si="35"/>
        <v>59927</v>
      </c>
      <c r="BY25" s="121">
        <f t="shared" si="36"/>
        <v>9130</v>
      </c>
      <c r="BZ25" s="121">
        <f t="shared" si="37"/>
        <v>0</v>
      </c>
      <c r="CA25" s="121">
        <f t="shared" si="38"/>
        <v>366394</v>
      </c>
      <c r="CB25" s="121">
        <f t="shared" si="39"/>
        <v>258745</v>
      </c>
      <c r="CC25" s="121">
        <f t="shared" si="40"/>
        <v>21046</v>
      </c>
      <c r="CD25" s="121">
        <f t="shared" si="41"/>
        <v>69597</v>
      </c>
      <c r="CE25" s="121">
        <f t="shared" si="42"/>
        <v>17006</v>
      </c>
      <c r="CF25" s="121">
        <f t="shared" si="43"/>
        <v>46451</v>
      </c>
      <c r="CG25" s="121">
        <f t="shared" si="44"/>
        <v>90</v>
      </c>
      <c r="CH25" s="121">
        <f t="shared" si="45"/>
        <v>0</v>
      </c>
      <c r="CI25" s="121">
        <f t="shared" si="46"/>
        <v>652688</v>
      </c>
    </row>
    <row r="26" spans="1:87" s="136" customFormat="1" ht="13.5" customHeight="1" x14ac:dyDescent="0.15">
      <c r="A26" s="119" t="s">
        <v>16</v>
      </c>
      <c r="B26" s="120" t="s">
        <v>352</v>
      </c>
      <c r="C26" s="119" t="s">
        <v>353</v>
      </c>
      <c r="D26" s="121">
        <f t="shared" si="0"/>
        <v>0</v>
      </c>
      <c r="E26" s="121">
        <f t="shared" si="1"/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73455</v>
      </c>
      <c r="L26" s="121">
        <f t="shared" si="3"/>
        <v>489574</v>
      </c>
      <c r="M26" s="121">
        <f t="shared" si="4"/>
        <v>285345</v>
      </c>
      <c r="N26" s="121">
        <v>59152</v>
      </c>
      <c r="O26" s="121">
        <v>226193</v>
      </c>
      <c r="P26" s="121">
        <v>0</v>
      </c>
      <c r="Q26" s="121">
        <v>0</v>
      </c>
      <c r="R26" s="121">
        <f t="shared" si="5"/>
        <v>15913</v>
      </c>
      <c r="S26" s="121">
        <v>15913</v>
      </c>
      <c r="T26" s="121">
        <v>0</v>
      </c>
      <c r="U26" s="121">
        <v>0</v>
      </c>
      <c r="V26" s="121">
        <v>0</v>
      </c>
      <c r="W26" s="121">
        <f t="shared" si="6"/>
        <v>188316</v>
      </c>
      <c r="X26" s="121">
        <v>186729</v>
      </c>
      <c r="Y26" s="121">
        <v>0</v>
      </c>
      <c r="Z26" s="121">
        <v>1587</v>
      </c>
      <c r="AA26" s="121">
        <v>0</v>
      </c>
      <c r="AB26" s="121">
        <v>432946</v>
      </c>
      <c r="AC26" s="121">
        <v>0</v>
      </c>
      <c r="AD26" s="121">
        <v>46402</v>
      </c>
      <c r="AE26" s="121">
        <f t="shared" si="8"/>
        <v>535976</v>
      </c>
      <c r="AF26" s="121">
        <f t="shared" si="9"/>
        <v>0</v>
      </c>
      <c r="AG26" s="121">
        <f t="shared" si="10"/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 t="shared" si="12"/>
        <v>49690</v>
      </c>
      <c r="AO26" s="121">
        <f t="shared" si="13"/>
        <v>49453</v>
      </c>
      <c r="AP26" s="121">
        <v>11830</v>
      </c>
      <c r="AQ26" s="121">
        <v>37623</v>
      </c>
      <c r="AR26" s="121">
        <v>0</v>
      </c>
      <c r="AS26" s="121">
        <v>0</v>
      </c>
      <c r="AT26" s="121">
        <f t="shared" si="14"/>
        <v>237</v>
      </c>
      <c r="AU26" s="121">
        <v>237</v>
      </c>
      <c r="AV26" s="121">
        <v>0</v>
      </c>
      <c r="AW26" s="121">
        <v>0</v>
      </c>
      <c r="AX26" s="121">
        <v>0</v>
      </c>
      <c r="AY26" s="121">
        <f t="shared" si="15"/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6700</v>
      </c>
      <c r="BE26" s="121">
        <v>0</v>
      </c>
      <c r="BF26" s="121">
        <v>1194</v>
      </c>
      <c r="BG26" s="121">
        <f t="shared" si="17"/>
        <v>50884</v>
      </c>
      <c r="BH26" s="121">
        <f t="shared" si="19"/>
        <v>0</v>
      </c>
      <c r="BI26" s="121">
        <f t="shared" si="20"/>
        <v>0</v>
      </c>
      <c r="BJ26" s="121">
        <f t="shared" si="21"/>
        <v>0</v>
      </c>
      <c r="BK26" s="121">
        <f t="shared" si="22"/>
        <v>0</v>
      </c>
      <c r="BL26" s="121">
        <f t="shared" si="23"/>
        <v>0</v>
      </c>
      <c r="BM26" s="121">
        <f t="shared" si="24"/>
        <v>0</v>
      </c>
      <c r="BN26" s="121">
        <f t="shared" si="25"/>
        <v>0</v>
      </c>
      <c r="BO26" s="121">
        <f t="shared" si="26"/>
        <v>73455</v>
      </c>
      <c r="BP26" s="121">
        <f t="shared" si="27"/>
        <v>539264</v>
      </c>
      <c r="BQ26" s="121">
        <f t="shared" si="28"/>
        <v>334798</v>
      </c>
      <c r="BR26" s="121">
        <f t="shared" si="29"/>
        <v>70982</v>
      </c>
      <c r="BS26" s="121">
        <f t="shared" si="30"/>
        <v>263816</v>
      </c>
      <c r="BT26" s="121">
        <f t="shared" si="31"/>
        <v>0</v>
      </c>
      <c r="BU26" s="121">
        <f t="shared" si="32"/>
        <v>0</v>
      </c>
      <c r="BV26" s="121">
        <f t="shared" si="33"/>
        <v>16150</v>
      </c>
      <c r="BW26" s="121">
        <f t="shared" si="34"/>
        <v>16150</v>
      </c>
      <c r="BX26" s="121">
        <f t="shared" si="35"/>
        <v>0</v>
      </c>
      <c r="BY26" s="121">
        <f t="shared" si="36"/>
        <v>0</v>
      </c>
      <c r="BZ26" s="121">
        <f t="shared" si="37"/>
        <v>0</v>
      </c>
      <c r="CA26" s="121">
        <f t="shared" si="38"/>
        <v>188316</v>
      </c>
      <c r="CB26" s="121">
        <f t="shared" si="39"/>
        <v>186729</v>
      </c>
      <c r="CC26" s="121">
        <f t="shared" si="40"/>
        <v>0</v>
      </c>
      <c r="CD26" s="121">
        <f t="shared" si="41"/>
        <v>1587</v>
      </c>
      <c r="CE26" s="121">
        <f t="shared" si="42"/>
        <v>0</v>
      </c>
      <c r="CF26" s="121">
        <f t="shared" si="43"/>
        <v>439646</v>
      </c>
      <c r="CG26" s="121">
        <f t="shared" si="44"/>
        <v>0</v>
      </c>
      <c r="CH26" s="121">
        <f t="shared" si="45"/>
        <v>47596</v>
      </c>
      <c r="CI26" s="121">
        <f t="shared" si="46"/>
        <v>586860</v>
      </c>
    </row>
    <row r="27" spans="1:87" s="136" customFormat="1" ht="13.5" customHeight="1" x14ac:dyDescent="0.15">
      <c r="A27" s="119" t="s">
        <v>16</v>
      </c>
      <c r="B27" s="120" t="s">
        <v>338</v>
      </c>
      <c r="C27" s="119" t="s">
        <v>339</v>
      </c>
      <c r="D27" s="121">
        <f t="shared" si="0"/>
        <v>0</v>
      </c>
      <c r="E27" s="121">
        <f t="shared" si="1"/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 t="shared" si="3"/>
        <v>719304</v>
      </c>
      <c r="M27" s="121">
        <f t="shared" si="4"/>
        <v>306864</v>
      </c>
      <c r="N27" s="121">
        <v>32924</v>
      </c>
      <c r="O27" s="121">
        <v>226681</v>
      </c>
      <c r="P27" s="121">
        <v>47259</v>
      </c>
      <c r="Q27" s="121">
        <v>0</v>
      </c>
      <c r="R27" s="121">
        <f t="shared" si="5"/>
        <v>38780</v>
      </c>
      <c r="S27" s="121">
        <v>15018</v>
      </c>
      <c r="T27" s="121">
        <v>23762</v>
      </c>
      <c r="U27" s="121">
        <v>0</v>
      </c>
      <c r="V27" s="121">
        <v>10859</v>
      </c>
      <c r="W27" s="121">
        <f t="shared" si="6"/>
        <v>362801</v>
      </c>
      <c r="X27" s="121">
        <v>32789</v>
      </c>
      <c r="Y27" s="121">
        <v>48153</v>
      </c>
      <c r="Z27" s="121">
        <v>281859</v>
      </c>
      <c r="AA27" s="121">
        <v>0</v>
      </c>
      <c r="AB27" s="121">
        <v>0</v>
      </c>
      <c r="AC27" s="121">
        <v>0</v>
      </c>
      <c r="AD27" s="121">
        <v>0</v>
      </c>
      <c r="AE27" s="121">
        <f t="shared" si="8"/>
        <v>719304</v>
      </c>
      <c r="AF27" s="121">
        <f t="shared" si="9"/>
        <v>0</v>
      </c>
      <c r="AG27" s="121">
        <f t="shared" si="10"/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 t="shared" si="12"/>
        <v>53855</v>
      </c>
      <c r="AO27" s="121">
        <f t="shared" si="13"/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 t="shared" si="14"/>
        <v>42722</v>
      </c>
      <c r="AU27" s="121">
        <v>0</v>
      </c>
      <c r="AV27" s="121">
        <v>0</v>
      </c>
      <c r="AW27" s="121">
        <v>42722</v>
      </c>
      <c r="AX27" s="121">
        <v>0</v>
      </c>
      <c r="AY27" s="121">
        <f t="shared" si="15"/>
        <v>11133</v>
      </c>
      <c r="AZ27" s="121">
        <v>0</v>
      </c>
      <c r="BA27" s="121">
        <v>0</v>
      </c>
      <c r="BB27" s="121">
        <v>11133</v>
      </c>
      <c r="BC27" s="121">
        <v>0</v>
      </c>
      <c r="BD27" s="121">
        <v>0</v>
      </c>
      <c r="BE27" s="121">
        <v>0</v>
      </c>
      <c r="BF27" s="121">
        <v>989</v>
      </c>
      <c r="BG27" s="121">
        <f t="shared" si="17"/>
        <v>54844</v>
      </c>
      <c r="BH27" s="121">
        <f t="shared" si="19"/>
        <v>0</v>
      </c>
      <c r="BI27" s="121">
        <f t="shared" si="20"/>
        <v>0</v>
      </c>
      <c r="BJ27" s="121">
        <f t="shared" si="21"/>
        <v>0</v>
      </c>
      <c r="BK27" s="121">
        <f t="shared" si="22"/>
        <v>0</v>
      </c>
      <c r="BL27" s="121">
        <f t="shared" si="23"/>
        <v>0</v>
      </c>
      <c r="BM27" s="121">
        <f t="shared" si="24"/>
        <v>0</v>
      </c>
      <c r="BN27" s="121">
        <f t="shared" si="25"/>
        <v>0</v>
      </c>
      <c r="BO27" s="121">
        <f t="shared" si="26"/>
        <v>0</v>
      </c>
      <c r="BP27" s="121">
        <f t="shared" si="27"/>
        <v>773159</v>
      </c>
      <c r="BQ27" s="121">
        <f t="shared" si="28"/>
        <v>306864</v>
      </c>
      <c r="BR27" s="121">
        <f t="shared" si="29"/>
        <v>32924</v>
      </c>
      <c r="BS27" s="121">
        <f t="shared" si="30"/>
        <v>226681</v>
      </c>
      <c r="BT27" s="121">
        <f t="shared" si="31"/>
        <v>47259</v>
      </c>
      <c r="BU27" s="121">
        <f t="shared" si="32"/>
        <v>0</v>
      </c>
      <c r="BV27" s="121">
        <f t="shared" si="33"/>
        <v>81502</v>
      </c>
      <c r="BW27" s="121">
        <f t="shared" si="34"/>
        <v>15018</v>
      </c>
      <c r="BX27" s="121">
        <f t="shared" si="35"/>
        <v>23762</v>
      </c>
      <c r="BY27" s="121">
        <f t="shared" si="36"/>
        <v>42722</v>
      </c>
      <c r="BZ27" s="121">
        <f t="shared" si="37"/>
        <v>10859</v>
      </c>
      <c r="CA27" s="121">
        <f t="shared" si="38"/>
        <v>373934</v>
      </c>
      <c r="CB27" s="121">
        <f t="shared" si="39"/>
        <v>32789</v>
      </c>
      <c r="CC27" s="121">
        <f t="shared" si="40"/>
        <v>48153</v>
      </c>
      <c r="CD27" s="121">
        <f t="shared" si="41"/>
        <v>292992</v>
      </c>
      <c r="CE27" s="121">
        <f t="shared" si="42"/>
        <v>0</v>
      </c>
      <c r="CF27" s="121">
        <f t="shared" si="43"/>
        <v>0</v>
      </c>
      <c r="CG27" s="121">
        <f t="shared" si="44"/>
        <v>0</v>
      </c>
      <c r="CH27" s="121">
        <f t="shared" si="45"/>
        <v>989</v>
      </c>
      <c r="CI27" s="121">
        <f t="shared" si="46"/>
        <v>774148</v>
      </c>
    </row>
    <row r="28" spans="1:87" s="136" customFormat="1" ht="13.5" customHeight="1" x14ac:dyDescent="0.15">
      <c r="A28" s="119" t="s">
        <v>16</v>
      </c>
      <c r="B28" s="120" t="s">
        <v>403</v>
      </c>
      <c r="C28" s="119" t="s">
        <v>404</v>
      </c>
      <c r="D28" s="121">
        <f t="shared" si="0"/>
        <v>174768</v>
      </c>
      <c r="E28" s="121">
        <f t="shared" si="1"/>
        <v>174768</v>
      </c>
      <c r="F28" s="121">
        <v>0</v>
      </c>
      <c r="G28" s="121">
        <v>174768</v>
      </c>
      <c r="H28" s="121">
        <v>0</v>
      </c>
      <c r="I28" s="121">
        <v>0</v>
      </c>
      <c r="J28" s="121">
        <v>0</v>
      </c>
      <c r="K28" s="121">
        <v>0</v>
      </c>
      <c r="L28" s="121">
        <f t="shared" si="3"/>
        <v>591583</v>
      </c>
      <c r="M28" s="121">
        <f t="shared" si="4"/>
        <v>33334</v>
      </c>
      <c r="N28" s="121">
        <v>33334</v>
      </c>
      <c r="O28" s="121">
        <v>0</v>
      </c>
      <c r="P28" s="121">
        <v>0</v>
      </c>
      <c r="Q28" s="121">
        <v>0</v>
      </c>
      <c r="R28" s="121">
        <f t="shared" si="5"/>
        <v>108722</v>
      </c>
      <c r="S28" s="121">
        <v>0</v>
      </c>
      <c r="T28" s="121">
        <v>108481</v>
      </c>
      <c r="U28" s="121">
        <v>241</v>
      </c>
      <c r="V28" s="121">
        <v>0</v>
      </c>
      <c r="W28" s="121">
        <f t="shared" si="6"/>
        <v>449203</v>
      </c>
      <c r="X28" s="121">
        <v>179368</v>
      </c>
      <c r="Y28" s="121">
        <v>196354</v>
      </c>
      <c r="Z28" s="121">
        <v>72887</v>
      </c>
      <c r="AA28" s="121">
        <v>594</v>
      </c>
      <c r="AB28" s="121">
        <v>0</v>
      </c>
      <c r="AC28" s="121">
        <v>324</v>
      </c>
      <c r="AD28" s="121">
        <v>1239</v>
      </c>
      <c r="AE28" s="121">
        <f t="shared" si="8"/>
        <v>767590</v>
      </c>
      <c r="AF28" s="121">
        <f t="shared" si="9"/>
        <v>0</v>
      </c>
      <c r="AG28" s="121">
        <f t="shared" si="10"/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 t="shared" si="12"/>
        <v>56256</v>
      </c>
      <c r="AO28" s="121">
        <f t="shared" si="13"/>
        <v>13146</v>
      </c>
      <c r="AP28" s="121">
        <v>4382</v>
      </c>
      <c r="AQ28" s="121">
        <v>0</v>
      </c>
      <c r="AR28" s="121">
        <v>8764</v>
      </c>
      <c r="AS28" s="121">
        <v>0</v>
      </c>
      <c r="AT28" s="121">
        <f t="shared" si="14"/>
        <v>13346</v>
      </c>
      <c r="AU28" s="121">
        <v>209</v>
      </c>
      <c r="AV28" s="121">
        <v>13137</v>
      </c>
      <c r="AW28" s="121">
        <v>0</v>
      </c>
      <c r="AX28" s="121">
        <v>0</v>
      </c>
      <c r="AY28" s="121">
        <f t="shared" si="15"/>
        <v>29764</v>
      </c>
      <c r="AZ28" s="121">
        <v>25726</v>
      </c>
      <c r="BA28" s="121">
        <v>2273</v>
      </c>
      <c r="BB28" s="121">
        <v>1631</v>
      </c>
      <c r="BC28" s="121">
        <v>134</v>
      </c>
      <c r="BD28" s="121">
        <v>0</v>
      </c>
      <c r="BE28" s="121">
        <v>0</v>
      </c>
      <c r="BF28" s="121">
        <v>8</v>
      </c>
      <c r="BG28" s="121">
        <f t="shared" si="17"/>
        <v>56264</v>
      </c>
      <c r="BH28" s="121">
        <f t="shared" si="19"/>
        <v>174768</v>
      </c>
      <c r="BI28" s="121">
        <f t="shared" si="20"/>
        <v>174768</v>
      </c>
      <c r="BJ28" s="121">
        <f t="shared" si="21"/>
        <v>0</v>
      </c>
      <c r="BK28" s="121">
        <f t="shared" si="22"/>
        <v>174768</v>
      </c>
      <c r="BL28" s="121">
        <f t="shared" si="23"/>
        <v>0</v>
      </c>
      <c r="BM28" s="121">
        <f t="shared" si="24"/>
        <v>0</v>
      </c>
      <c r="BN28" s="121">
        <f t="shared" si="25"/>
        <v>0</v>
      </c>
      <c r="BO28" s="121">
        <f t="shared" si="26"/>
        <v>0</v>
      </c>
      <c r="BP28" s="121">
        <f t="shared" si="27"/>
        <v>647839</v>
      </c>
      <c r="BQ28" s="121">
        <f t="shared" si="28"/>
        <v>46480</v>
      </c>
      <c r="BR28" s="121">
        <f t="shared" si="29"/>
        <v>37716</v>
      </c>
      <c r="BS28" s="121">
        <f t="shared" si="30"/>
        <v>0</v>
      </c>
      <c r="BT28" s="121">
        <f t="shared" si="31"/>
        <v>8764</v>
      </c>
      <c r="BU28" s="121">
        <f t="shared" si="32"/>
        <v>0</v>
      </c>
      <c r="BV28" s="121">
        <f t="shared" si="33"/>
        <v>122068</v>
      </c>
      <c r="BW28" s="121">
        <f t="shared" si="34"/>
        <v>209</v>
      </c>
      <c r="BX28" s="121">
        <f t="shared" si="35"/>
        <v>121618</v>
      </c>
      <c r="BY28" s="121">
        <f t="shared" si="36"/>
        <v>241</v>
      </c>
      <c r="BZ28" s="121">
        <f t="shared" si="37"/>
        <v>0</v>
      </c>
      <c r="CA28" s="121">
        <f t="shared" si="38"/>
        <v>478967</v>
      </c>
      <c r="CB28" s="121">
        <f t="shared" si="39"/>
        <v>205094</v>
      </c>
      <c r="CC28" s="121">
        <f t="shared" si="40"/>
        <v>198627</v>
      </c>
      <c r="CD28" s="121">
        <f t="shared" si="41"/>
        <v>74518</v>
      </c>
      <c r="CE28" s="121">
        <f t="shared" si="42"/>
        <v>728</v>
      </c>
      <c r="CF28" s="121">
        <f t="shared" si="43"/>
        <v>0</v>
      </c>
      <c r="CG28" s="121">
        <f t="shared" si="44"/>
        <v>324</v>
      </c>
      <c r="CH28" s="121">
        <f t="shared" si="45"/>
        <v>1247</v>
      </c>
      <c r="CI28" s="121">
        <f t="shared" si="46"/>
        <v>823854</v>
      </c>
    </row>
    <row r="29" spans="1:87" s="136" customFormat="1" ht="13.5" customHeight="1" x14ac:dyDescent="0.15">
      <c r="A29" s="119" t="s">
        <v>16</v>
      </c>
      <c r="B29" s="120" t="s">
        <v>355</v>
      </c>
      <c r="C29" s="119" t="s">
        <v>356</v>
      </c>
      <c r="D29" s="121">
        <f t="shared" si="0"/>
        <v>440925</v>
      </c>
      <c r="E29" s="121">
        <f t="shared" si="1"/>
        <v>440925</v>
      </c>
      <c r="F29" s="121">
        <v>229043</v>
      </c>
      <c r="G29" s="121">
        <v>211882</v>
      </c>
      <c r="H29" s="121">
        <v>0</v>
      </c>
      <c r="I29" s="121">
        <v>0</v>
      </c>
      <c r="J29" s="121">
        <v>0</v>
      </c>
      <c r="K29" s="121">
        <v>0</v>
      </c>
      <c r="L29" s="121">
        <f t="shared" si="3"/>
        <v>317389</v>
      </c>
      <c r="M29" s="121">
        <f t="shared" si="4"/>
        <v>31217</v>
      </c>
      <c r="N29" s="121">
        <v>26626</v>
      </c>
      <c r="O29" s="121">
        <v>4591</v>
      </c>
      <c r="P29" s="121">
        <v>0</v>
      </c>
      <c r="Q29" s="121">
        <v>0</v>
      </c>
      <c r="R29" s="121">
        <f t="shared" si="5"/>
        <v>17547</v>
      </c>
      <c r="S29" s="121">
        <v>3726</v>
      </c>
      <c r="T29" s="121">
        <v>13287</v>
      </c>
      <c r="U29" s="121">
        <v>534</v>
      </c>
      <c r="V29" s="121">
        <v>0</v>
      </c>
      <c r="W29" s="121">
        <f t="shared" si="6"/>
        <v>268625</v>
      </c>
      <c r="X29" s="121">
        <v>222718</v>
      </c>
      <c r="Y29" s="121">
        <v>29456</v>
      </c>
      <c r="Z29" s="121">
        <v>16451</v>
      </c>
      <c r="AA29" s="121">
        <v>0</v>
      </c>
      <c r="AB29" s="121">
        <v>0</v>
      </c>
      <c r="AC29" s="121">
        <v>0</v>
      </c>
      <c r="AD29" s="121">
        <v>0</v>
      </c>
      <c r="AE29" s="121">
        <f t="shared" si="8"/>
        <v>758314</v>
      </c>
      <c r="AF29" s="121">
        <f t="shared" si="9"/>
        <v>0</v>
      </c>
      <c r="AG29" s="121">
        <f t="shared" si="10"/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 t="shared" si="12"/>
        <v>164106</v>
      </c>
      <c r="AO29" s="121">
        <f t="shared" si="13"/>
        <v>14691</v>
      </c>
      <c r="AP29" s="121">
        <v>10100</v>
      </c>
      <c r="AQ29" s="121">
        <v>0</v>
      </c>
      <c r="AR29" s="121">
        <v>4591</v>
      </c>
      <c r="AS29" s="121">
        <v>0</v>
      </c>
      <c r="AT29" s="121">
        <f t="shared" si="14"/>
        <v>81304</v>
      </c>
      <c r="AU29" s="121">
        <v>4610</v>
      </c>
      <c r="AV29" s="121">
        <v>76694</v>
      </c>
      <c r="AW29" s="121">
        <v>0</v>
      </c>
      <c r="AX29" s="121">
        <v>0</v>
      </c>
      <c r="AY29" s="121">
        <f t="shared" si="15"/>
        <v>68111</v>
      </c>
      <c r="AZ29" s="121">
        <v>41854</v>
      </c>
      <c r="BA29" s="121">
        <v>26257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 t="shared" si="17"/>
        <v>164106</v>
      </c>
      <c r="BH29" s="121">
        <f t="shared" si="19"/>
        <v>440925</v>
      </c>
      <c r="BI29" s="121">
        <f t="shared" si="20"/>
        <v>440925</v>
      </c>
      <c r="BJ29" s="121">
        <f t="shared" si="21"/>
        <v>229043</v>
      </c>
      <c r="BK29" s="121">
        <f t="shared" si="22"/>
        <v>211882</v>
      </c>
      <c r="BL29" s="121">
        <f t="shared" si="23"/>
        <v>0</v>
      </c>
      <c r="BM29" s="121">
        <f t="shared" si="24"/>
        <v>0</v>
      </c>
      <c r="BN29" s="121">
        <f t="shared" si="25"/>
        <v>0</v>
      </c>
      <c r="BO29" s="121">
        <f t="shared" si="26"/>
        <v>0</v>
      </c>
      <c r="BP29" s="121">
        <f t="shared" si="27"/>
        <v>481495</v>
      </c>
      <c r="BQ29" s="121">
        <f t="shared" si="28"/>
        <v>45908</v>
      </c>
      <c r="BR29" s="121">
        <f t="shared" si="29"/>
        <v>36726</v>
      </c>
      <c r="BS29" s="121">
        <f t="shared" si="30"/>
        <v>4591</v>
      </c>
      <c r="BT29" s="121">
        <f t="shared" si="31"/>
        <v>4591</v>
      </c>
      <c r="BU29" s="121">
        <f t="shared" si="32"/>
        <v>0</v>
      </c>
      <c r="BV29" s="121">
        <f t="shared" si="33"/>
        <v>98851</v>
      </c>
      <c r="BW29" s="121">
        <f t="shared" si="34"/>
        <v>8336</v>
      </c>
      <c r="BX29" s="121">
        <f t="shared" si="35"/>
        <v>89981</v>
      </c>
      <c r="BY29" s="121">
        <f t="shared" si="36"/>
        <v>534</v>
      </c>
      <c r="BZ29" s="121">
        <f t="shared" si="37"/>
        <v>0</v>
      </c>
      <c r="CA29" s="121">
        <f t="shared" si="38"/>
        <v>336736</v>
      </c>
      <c r="CB29" s="121">
        <f t="shared" si="39"/>
        <v>264572</v>
      </c>
      <c r="CC29" s="121">
        <f t="shared" si="40"/>
        <v>55713</v>
      </c>
      <c r="CD29" s="121">
        <f t="shared" si="41"/>
        <v>16451</v>
      </c>
      <c r="CE29" s="121">
        <f t="shared" si="42"/>
        <v>0</v>
      </c>
      <c r="CF29" s="121">
        <f t="shared" si="43"/>
        <v>0</v>
      </c>
      <c r="CG29" s="121">
        <f t="shared" si="44"/>
        <v>0</v>
      </c>
      <c r="CH29" s="121">
        <f t="shared" si="45"/>
        <v>0</v>
      </c>
      <c r="CI29" s="121">
        <f t="shared" si="46"/>
        <v>922420</v>
      </c>
    </row>
    <row r="30" spans="1:87" s="136" customFormat="1" ht="13.5" customHeight="1" x14ac:dyDescent="0.15">
      <c r="A30" s="119" t="s">
        <v>16</v>
      </c>
      <c r="B30" s="120" t="s">
        <v>409</v>
      </c>
      <c r="C30" s="119" t="s">
        <v>410</v>
      </c>
      <c r="D30" s="121">
        <f t="shared" si="0"/>
        <v>36289</v>
      </c>
      <c r="E30" s="121">
        <f t="shared" si="1"/>
        <v>36289</v>
      </c>
      <c r="F30" s="121">
        <v>3510</v>
      </c>
      <c r="G30" s="121">
        <v>0</v>
      </c>
      <c r="H30" s="121">
        <v>1058</v>
      </c>
      <c r="I30" s="121">
        <v>31721</v>
      </c>
      <c r="J30" s="121">
        <v>0</v>
      </c>
      <c r="K30" s="121">
        <v>0</v>
      </c>
      <c r="L30" s="121">
        <f t="shared" si="3"/>
        <v>454752</v>
      </c>
      <c r="M30" s="121">
        <f t="shared" si="4"/>
        <v>25742</v>
      </c>
      <c r="N30" s="121">
        <v>25742</v>
      </c>
      <c r="O30" s="121">
        <v>0</v>
      </c>
      <c r="P30" s="121">
        <v>0</v>
      </c>
      <c r="Q30" s="121">
        <v>0</v>
      </c>
      <c r="R30" s="121">
        <f t="shared" si="5"/>
        <v>3862</v>
      </c>
      <c r="S30" s="121">
        <v>647</v>
      </c>
      <c r="T30" s="121">
        <v>2925</v>
      </c>
      <c r="U30" s="121">
        <v>290</v>
      </c>
      <c r="V30" s="121">
        <v>0</v>
      </c>
      <c r="W30" s="121">
        <f t="shared" si="6"/>
        <v>425148</v>
      </c>
      <c r="X30" s="121">
        <v>219963</v>
      </c>
      <c r="Y30" s="121">
        <v>125629</v>
      </c>
      <c r="Z30" s="121">
        <v>2573</v>
      </c>
      <c r="AA30" s="121">
        <v>76983</v>
      </c>
      <c r="AB30" s="121">
        <v>0</v>
      </c>
      <c r="AC30" s="121">
        <v>0</v>
      </c>
      <c r="AD30" s="121">
        <v>0</v>
      </c>
      <c r="AE30" s="121">
        <f t="shared" si="8"/>
        <v>491041</v>
      </c>
      <c r="AF30" s="121">
        <f t="shared" si="9"/>
        <v>10807</v>
      </c>
      <c r="AG30" s="121">
        <f t="shared" si="10"/>
        <v>8392</v>
      </c>
      <c r="AH30" s="121">
        <v>0</v>
      </c>
      <c r="AI30" s="121">
        <v>8392</v>
      </c>
      <c r="AJ30" s="121">
        <v>0</v>
      </c>
      <c r="AK30" s="121">
        <v>0</v>
      </c>
      <c r="AL30" s="121">
        <v>2415</v>
      </c>
      <c r="AM30" s="121">
        <v>0</v>
      </c>
      <c r="AN30" s="121">
        <f t="shared" si="12"/>
        <v>37718</v>
      </c>
      <c r="AO30" s="121">
        <f t="shared" si="13"/>
        <v>5030</v>
      </c>
      <c r="AP30" s="121">
        <v>5030</v>
      </c>
      <c r="AQ30" s="121">
        <v>0</v>
      </c>
      <c r="AR30" s="121">
        <v>0</v>
      </c>
      <c r="AS30" s="121">
        <v>0</v>
      </c>
      <c r="AT30" s="121">
        <f t="shared" si="14"/>
        <v>10309</v>
      </c>
      <c r="AU30" s="121">
        <v>0</v>
      </c>
      <c r="AV30" s="121">
        <v>10309</v>
      </c>
      <c r="AW30" s="121">
        <v>0</v>
      </c>
      <c r="AX30" s="121">
        <v>0</v>
      </c>
      <c r="AY30" s="121">
        <f t="shared" si="15"/>
        <v>22379</v>
      </c>
      <c r="AZ30" s="121">
        <v>12928</v>
      </c>
      <c r="BA30" s="121">
        <v>7752</v>
      </c>
      <c r="BB30" s="121">
        <v>1699</v>
      </c>
      <c r="BC30" s="121">
        <v>0</v>
      </c>
      <c r="BD30" s="121">
        <v>0</v>
      </c>
      <c r="BE30" s="121">
        <v>0</v>
      </c>
      <c r="BF30" s="121">
        <v>0</v>
      </c>
      <c r="BG30" s="121">
        <f t="shared" si="17"/>
        <v>48525</v>
      </c>
      <c r="BH30" s="121">
        <f t="shared" si="19"/>
        <v>47096</v>
      </c>
      <c r="BI30" s="121">
        <f t="shared" si="20"/>
        <v>44681</v>
      </c>
      <c r="BJ30" s="121">
        <f t="shared" si="21"/>
        <v>3510</v>
      </c>
      <c r="BK30" s="121">
        <f t="shared" si="22"/>
        <v>8392</v>
      </c>
      <c r="BL30" s="121">
        <f t="shared" si="23"/>
        <v>1058</v>
      </c>
      <c r="BM30" s="121">
        <f t="shared" si="24"/>
        <v>31721</v>
      </c>
      <c r="BN30" s="121">
        <f t="shared" si="25"/>
        <v>2415</v>
      </c>
      <c r="BO30" s="121">
        <f t="shared" si="26"/>
        <v>0</v>
      </c>
      <c r="BP30" s="121">
        <f t="shared" si="27"/>
        <v>492470</v>
      </c>
      <c r="BQ30" s="121">
        <f t="shared" si="28"/>
        <v>30772</v>
      </c>
      <c r="BR30" s="121">
        <f t="shared" si="29"/>
        <v>30772</v>
      </c>
      <c r="BS30" s="121">
        <f t="shared" si="30"/>
        <v>0</v>
      </c>
      <c r="BT30" s="121">
        <f t="shared" si="31"/>
        <v>0</v>
      </c>
      <c r="BU30" s="121">
        <f t="shared" si="32"/>
        <v>0</v>
      </c>
      <c r="BV30" s="121">
        <f t="shared" si="33"/>
        <v>14171</v>
      </c>
      <c r="BW30" s="121">
        <f t="shared" si="34"/>
        <v>647</v>
      </c>
      <c r="BX30" s="121">
        <f t="shared" si="35"/>
        <v>13234</v>
      </c>
      <c r="BY30" s="121">
        <f t="shared" si="36"/>
        <v>290</v>
      </c>
      <c r="BZ30" s="121">
        <f t="shared" si="37"/>
        <v>0</v>
      </c>
      <c r="CA30" s="121">
        <f t="shared" si="38"/>
        <v>447527</v>
      </c>
      <c r="CB30" s="121">
        <f t="shared" si="39"/>
        <v>232891</v>
      </c>
      <c r="CC30" s="121">
        <f t="shared" si="40"/>
        <v>133381</v>
      </c>
      <c r="CD30" s="121">
        <f t="shared" si="41"/>
        <v>4272</v>
      </c>
      <c r="CE30" s="121">
        <f t="shared" si="42"/>
        <v>76983</v>
      </c>
      <c r="CF30" s="121">
        <f t="shared" si="43"/>
        <v>0</v>
      </c>
      <c r="CG30" s="121">
        <f t="shared" si="44"/>
        <v>0</v>
      </c>
      <c r="CH30" s="121">
        <f t="shared" si="45"/>
        <v>0</v>
      </c>
      <c r="CI30" s="121">
        <f t="shared" si="46"/>
        <v>539566</v>
      </c>
    </row>
    <row r="31" spans="1:87" s="136" customFormat="1" ht="13.5" customHeight="1" x14ac:dyDescent="0.15">
      <c r="A31" s="119" t="s">
        <v>16</v>
      </c>
      <c r="B31" s="120" t="s">
        <v>361</v>
      </c>
      <c r="C31" s="119" t="s">
        <v>362</v>
      </c>
      <c r="D31" s="121">
        <f t="shared" si="0"/>
        <v>0</v>
      </c>
      <c r="E31" s="121">
        <f t="shared" si="1"/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 t="shared" si="3"/>
        <v>53974</v>
      </c>
      <c r="M31" s="121">
        <f t="shared" si="4"/>
        <v>4154</v>
      </c>
      <c r="N31" s="121">
        <v>4154</v>
      </c>
      <c r="O31" s="121">
        <v>0</v>
      </c>
      <c r="P31" s="121">
        <v>0</v>
      </c>
      <c r="Q31" s="121">
        <v>0</v>
      </c>
      <c r="R31" s="121">
        <f t="shared" si="5"/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 t="shared" si="6"/>
        <v>49820</v>
      </c>
      <c r="X31" s="121">
        <v>49820</v>
      </c>
      <c r="Y31" s="121">
        <v>0</v>
      </c>
      <c r="Z31" s="121">
        <v>0</v>
      </c>
      <c r="AA31" s="121">
        <v>0</v>
      </c>
      <c r="AB31" s="121">
        <v>70180</v>
      </c>
      <c r="AC31" s="121">
        <v>0</v>
      </c>
      <c r="AD31" s="121">
        <v>0</v>
      </c>
      <c r="AE31" s="121">
        <f t="shared" si="8"/>
        <v>53974</v>
      </c>
      <c r="AF31" s="121">
        <f t="shared" si="9"/>
        <v>0</v>
      </c>
      <c r="AG31" s="121">
        <f t="shared" si="10"/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496</v>
      </c>
      <c r="AN31" s="121">
        <f t="shared" si="12"/>
        <v>1232</v>
      </c>
      <c r="AO31" s="121">
        <f t="shared" si="13"/>
        <v>947</v>
      </c>
      <c r="AP31" s="121">
        <v>947</v>
      </c>
      <c r="AQ31" s="121">
        <v>0</v>
      </c>
      <c r="AR31" s="121">
        <v>0</v>
      </c>
      <c r="AS31" s="121">
        <v>0</v>
      </c>
      <c r="AT31" s="121">
        <f t="shared" si="14"/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 t="shared" si="15"/>
        <v>285</v>
      </c>
      <c r="AZ31" s="121">
        <v>285</v>
      </c>
      <c r="BA31" s="121">
        <v>0</v>
      </c>
      <c r="BB31" s="121">
        <v>0</v>
      </c>
      <c r="BC31" s="121">
        <v>0</v>
      </c>
      <c r="BD31" s="121">
        <v>8540</v>
      </c>
      <c r="BE31" s="121">
        <v>0</v>
      </c>
      <c r="BF31" s="121">
        <v>0</v>
      </c>
      <c r="BG31" s="121">
        <f t="shared" si="17"/>
        <v>1232</v>
      </c>
      <c r="BH31" s="121">
        <f t="shared" si="19"/>
        <v>0</v>
      </c>
      <c r="BI31" s="121">
        <f t="shared" si="20"/>
        <v>0</v>
      </c>
      <c r="BJ31" s="121">
        <f t="shared" si="21"/>
        <v>0</v>
      </c>
      <c r="BK31" s="121">
        <f t="shared" si="22"/>
        <v>0</v>
      </c>
      <c r="BL31" s="121">
        <f t="shared" si="23"/>
        <v>0</v>
      </c>
      <c r="BM31" s="121">
        <f t="shared" si="24"/>
        <v>0</v>
      </c>
      <c r="BN31" s="121">
        <f t="shared" si="25"/>
        <v>0</v>
      </c>
      <c r="BO31" s="121">
        <f t="shared" si="26"/>
        <v>496</v>
      </c>
      <c r="BP31" s="121">
        <f t="shared" si="27"/>
        <v>55206</v>
      </c>
      <c r="BQ31" s="121">
        <f t="shared" si="28"/>
        <v>5101</v>
      </c>
      <c r="BR31" s="121">
        <f t="shared" si="29"/>
        <v>5101</v>
      </c>
      <c r="BS31" s="121">
        <f t="shared" si="30"/>
        <v>0</v>
      </c>
      <c r="BT31" s="121">
        <f t="shared" si="31"/>
        <v>0</v>
      </c>
      <c r="BU31" s="121">
        <f t="shared" si="32"/>
        <v>0</v>
      </c>
      <c r="BV31" s="121">
        <f t="shared" si="33"/>
        <v>0</v>
      </c>
      <c r="BW31" s="121">
        <f t="shared" si="34"/>
        <v>0</v>
      </c>
      <c r="BX31" s="121">
        <f t="shared" si="35"/>
        <v>0</v>
      </c>
      <c r="BY31" s="121">
        <f t="shared" si="36"/>
        <v>0</v>
      </c>
      <c r="BZ31" s="121">
        <f t="shared" si="37"/>
        <v>0</v>
      </c>
      <c r="CA31" s="121">
        <f t="shared" si="38"/>
        <v>50105</v>
      </c>
      <c r="CB31" s="121">
        <f t="shared" si="39"/>
        <v>50105</v>
      </c>
      <c r="CC31" s="121">
        <f t="shared" si="40"/>
        <v>0</v>
      </c>
      <c r="CD31" s="121">
        <f t="shared" si="41"/>
        <v>0</v>
      </c>
      <c r="CE31" s="121">
        <f t="shared" si="42"/>
        <v>0</v>
      </c>
      <c r="CF31" s="121">
        <f t="shared" si="43"/>
        <v>78720</v>
      </c>
      <c r="CG31" s="121">
        <f t="shared" si="44"/>
        <v>0</v>
      </c>
      <c r="CH31" s="121">
        <f t="shared" si="45"/>
        <v>0</v>
      </c>
      <c r="CI31" s="121">
        <f t="shared" si="46"/>
        <v>55206</v>
      </c>
    </row>
    <row r="32" spans="1:87" s="136" customFormat="1" ht="13.5" customHeight="1" x14ac:dyDescent="0.15">
      <c r="A32" s="119" t="s">
        <v>16</v>
      </c>
      <c r="B32" s="120" t="s">
        <v>387</v>
      </c>
      <c r="C32" s="119" t="s">
        <v>388</v>
      </c>
      <c r="D32" s="121">
        <f t="shared" si="0"/>
        <v>0</v>
      </c>
      <c r="E32" s="121">
        <f t="shared" si="1"/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 t="shared" si="3"/>
        <v>79492</v>
      </c>
      <c r="M32" s="121">
        <f t="shared" si="4"/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 t="shared" si="5"/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 t="shared" si="6"/>
        <v>79492</v>
      </c>
      <c r="X32" s="121">
        <v>79492</v>
      </c>
      <c r="Y32" s="121">
        <v>0</v>
      </c>
      <c r="Z32" s="121">
        <v>0</v>
      </c>
      <c r="AA32" s="121">
        <v>0</v>
      </c>
      <c r="AB32" s="121">
        <v>103990</v>
      </c>
      <c r="AC32" s="121">
        <v>0</v>
      </c>
      <c r="AD32" s="121">
        <v>0</v>
      </c>
      <c r="AE32" s="121">
        <f t="shared" si="8"/>
        <v>79492</v>
      </c>
      <c r="AF32" s="121">
        <f t="shared" si="9"/>
        <v>0</v>
      </c>
      <c r="AG32" s="121">
        <f t="shared" si="10"/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299</v>
      </c>
      <c r="AN32" s="121">
        <f t="shared" si="12"/>
        <v>345</v>
      </c>
      <c r="AO32" s="121">
        <f t="shared" si="13"/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 t="shared" si="14"/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 t="shared" si="15"/>
        <v>345</v>
      </c>
      <c r="AZ32" s="121">
        <v>345</v>
      </c>
      <c r="BA32" s="121">
        <v>0</v>
      </c>
      <c r="BB32" s="121">
        <v>0</v>
      </c>
      <c r="BC32" s="121">
        <v>0</v>
      </c>
      <c r="BD32" s="121">
        <v>5146</v>
      </c>
      <c r="BE32" s="121">
        <v>0</v>
      </c>
      <c r="BF32" s="121">
        <v>0</v>
      </c>
      <c r="BG32" s="121">
        <f t="shared" si="17"/>
        <v>345</v>
      </c>
      <c r="BH32" s="121">
        <f t="shared" si="19"/>
        <v>0</v>
      </c>
      <c r="BI32" s="121">
        <f t="shared" si="20"/>
        <v>0</v>
      </c>
      <c r="BJ32" s="121">
        <f t="shared" si="21"/>
        <v>0</v>
      </c>
      <c r="BK32" s="121">
        <f t="shared" si="22"/>
        <v>0</v>
      </c>
      <c r="BL32" s="121">
        <f t="shared" si="23"/>
        <v>0</v>
      </c>
      <c r="BM32" s="121">
        <f t="shared" si="24"/>
        <v>0</v>
      </c>
      <c r="BN32" s="121">
        <f t="shared" si="25"/>
        <v>0</v>
      </c>
      <c r="BO32" s="121">
        <f t="shared" si="26"/>
        <v>299</v>
      </c>
      <c r="BP32" s="121">
        <f t="shared" si="27"/>
        <v>79837</v>
      </c>
      <c r="BQ32" s="121">
        <f t="shared" si="28"/>
        <v>0</v>
      </c>
      <c r="BR32" s="121">
        <f t="shared" si="29"/>
        <v>0</v>
      </c>
      <c r="BS32" s="121">
        <f t="shared" si="30"/>
        <v>0</v>
      </c>
      <c r="BT32" s="121">
        <f t="shared" si="31"/>
        <v>0</v>
      </c>
      <c r="BU32" s="121">
        <f t="shared" si="32"/>
        <v>0</v>
      </c>
      <c r="BV32" s="121">
        <f t="shared" si="33"/>
        <v>0</v>
      </c>
      <c r="BW32" s="121">
        <f t="shared" si="34"/>
        <v>0</v>
      </c>
      <c r="BX32" s="121">
        <f t="shared" si="35"/>
        <v>0</v>
      </c>
      <c r="BY32" s="121">
        <f t="shared" si="36"/>
        <v>0</v>
      </c>
      <c r="BZ32" s="121">
        <f t="shared" si="37"/>
        <v>0</v>
      </c>
      <c r="CA32" s="121">
        <f t="shared" si="38"/>
        <v>79837</v>
      </c>
      <c r="CB32" s="121">
        <f t="shared" si="39"/>
        <v>79837</v>
      </c>
      <c r="CC32" s="121">
        <f t="shared" si="40"/>
        <v>0</v>
      </c>
      <c r="CD32" s="121">
        <f t="shared" si="41"/>
        <v>0</v>
      </c>
      <c r="CE32" s="121">
        <f t="shared" si="42"/>
        <v>0</v>
      </c>
      <c r="CF32" s="121">
        <f t="shared" si="43"/>
        <v>109136</v>
      </c>
      <c r="CG32" s="121">
        <f t="shared" si="44"/>
        <v>0</v>
      </c>
      <c r="CH32" s="121">
        <f t="shared" si="45"/>
        <v>0</v>
      </c>
      <c r="CI32" s="121">
        <f t="shared" si="46"/>
        <v>79837</v>
      </c>
    </row>
    <row r="33" spans="1:87" s="136" customFormat="1" ht="13.5" customHeight="1" x14ac:dyDescent="0.15">
      <c r="A33" s="119" t="s">
        <v>16</v>
      </c>
      <c r="B33" s="120" t="s">
        <v>379</v>
      </c>
      <c r="C33" s="119" t="s">
        <v>380</v>
      </c>
      <c r="D33" s="121">
        <f t="shared" si="0"/>
        <v>0</v>
      </c>
      <c r="E33" s="121">
        <f t="shared" si="1"/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 t="shared" si="3"/>
        <v>50483</v>
      </c>
      <c r="M33" s="121">
        <f t="shared" si="4"/>
        <v>6021</v>
      </c>
      <c r="N33" s="121">
        <v>6021</v>
      </c>
      <c r="O33" s="121">
        <v>0</v>
      </c>
      <c r="P33" s="121">
        <v>0</v>
      </c>
      <c r="Q33" s="121">
        <v>0</v>
      </c>
      <c r="R33" s="121">
        <f t="shared" si="5"/>
        <v>1550</v>
      </c>
      <c r="S33" s="121">
        <v>1550</v>
      </c>
      <c r="T33" s="121">
        <v>0</v>
      </c>
      <c r="U33" s="121">
        <v>0</v>
      </c>
      <c r="V33" s="121">
        <v>0</v>
      </c>
      <c r="W33" s="121">
        <f t="shared" si="6"/>
        <v>42912</v>
      </c>
      <c r="X33" s="121">
        <v>42912</v>
      </c>
      <c r="Y33" s="121">
        <v>0</v>
      </c>
      <c r="Z33" s="121">
        <v>0</v>
      </c>
      <c r="AA33" s="121">
        <v>0</v>
      </c>
      <c r="AB33" s="121">
        <v>78830</v>
      </c>
      <c r="AC33" s="121">
        <v>0</v>
      </c>
      <c r="AD33" s="121">
        <v>0</v>
      </c>
      <c r="AE33" s="121">
        <f t="shared" si="8"/>
        <v>50483</v>
      </c>
      <c r="AF33" s="121">
        <f t="shared" si="9"/>
        <v>0</v>
      </c>
      <c r="AG33" s="121">
        <f t="shared" si="10"/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311</v>
      </c>
      <c r="AN33" s="121">
        <f t="shared" si="12"/>
        <v>2589</v>
      </c>
      <c r="AO33" s="121">
        <f t="shared" si="13"/>
        <v>1505</v>
      </c>
      <c r="AP33" s="121">
        <v>1505</v>
      </c>
      <c r="AQ33" s="121">
        <v>0</v>
      </c>
      <c r="AR33" s="121">
        <v>0</v>
      </c>
      <c r="AS33" s="121">
        <v>0</v>
      </c>
      <c r="AT33" s="121">
        <f t="shared" si="14"/>
        <v>49</v>
      </c>
      <c r="AU33" s="121">
        <v>49</v>
      </c>
      <c r="AV33" s="121">
        <v>0</v>
      </c>
      <c r="AW33" s="121">
        <v>0</v>
      </c>
      <c r="AX33" s="121">
        <v>0</v>
      </c>
      <c r="AY33" s="121">
        <f t="shared" si="15"/>
        <v>1035</v>
      </c>
      <c r="AZ33" s="121">
        <v>1035</v>
      </c>
      <c r="BA33" s="121">
        <v>0</v>
      </c>
      <c r="BB33" s="121">
        <v>0</v>
      </c>
      <c r="BC33" s="121">
        <v>0</v>
      </c>
      <c r="BD33" s="121">
        <v>5341</v>
      </c>
      <c r="BE33" s="121">
        <v>0</v>
      </c>
      <c r="BF33" s="121">
        <v>0</v>
      </c>
      <c r="BG33" s="121">
        <f t="shared" si="17"/>
        <v>2589</v>
      </c>
      <c r="BH33" s="121">
        <f t="shared" si="19"/>
        <v>0</v>
      </c>
      <c r="BI33" s="121">
        <f t="shared" si="20"/>
        <v>0</v>
      </c>
      <c r="BJ33" s="121">
        <f t="shared" si="21"/>
        <v>0</v>
      </c>
      <c r="BK33" s="121">
        <f t="shared" si="22"/>
        <v>0</v>
      </c>
      <c r="BL33" s="121">
        <f t="shared" si="23"/>
        <v>0</v>
      </c>
      <c r="BM33" s="121">
        <f t="shared" si="24"/>
        <v>0</v>
      </c>
      <c r="BN33" s="121">
        <f t="shared" si="25"/>
        <v>0</v>
      </c>
      <c r="BO33" s="121">
        <f t="shared" si="26"/>
        <v>311</v>
      </c>
      <c r="BP33" s="121">
        <f t="shared" si="27"/>
        <v>53072</v>
      </c>
      <c r="BQ33" s="121">
        <f t="shared" si="28"/>
        <v>7526</v>
      </c>
      <c r="BR33" s="121">
        <f t="shared" si="29"/>
        <v>7526</v>
      </c>
      <c r="BS33" s="121">
        <f t="shared" si="30"/>
        <v>0</v>
      </c>
      <c r="BT33" s="121">
        <f t="shared" si="31"/>
        <v>0</v>
      </c>
      <c r="BU33" s="121">
        <f t="shared" si="32"/>
        <v>0</v>
      </c>
      <c r="BV33" s="121">
        <f t="shared" si="33"/>
        <v>1599</v>
      </c>
      <c r="BW33" s="121">
        <f t="shared" si="34"/>
        <v>1599</v>
      </c>
      <c r="BX33" s="121">
        <f t="shared" si="35"/>
        <v>0</v>
      </c>
      <c r="BY33" s="121">
        <f t="shared" si="36"/>
        <v>0</v>
      </c>
      <c r="BZ33" s="121">
        <f t="shared" si="37"/>
        <v>0</v>
      </c>
      <c r="CA33" s="121">
        <f t="shared" si="38"/>
        <v>43947</v>
      </c>
      <c r="CB33" s="121">
        <f t="shared" si="39"/>
        <v>43947</v>
      </c>
      <c r="CC33" s="121">
        <f t="shared" si="40"/>
        <v>0</v>
      </c>
      <c r="CD33" s="121">
        <f t="shared" si="41"/>
        <v>0</v>
      </c>
      <c r="CE33" s="121">
        <f t="shared" si="42"/>
        <v>0</v>
      </c>
      <c r="CF33" s="121">
        <f t="shared" si="43"/>
        <v>84171</v>
      </c>
      <c r="CG33" s="121">
        <f t="shared" si="44"/>
        <v>0</v>
      </c>
      <c r="CH33" s="121">
        <f t="shared" si="45"/>
        <v>0</v>
      </c>
      <c r="CI33" s="121">
        <f t="shared" si="46"/>
        <v>53072</v>
      </c>
    </row>
    <row r="34" spans="1:87" s="136" customFormat="1" ht="13.5" customHeight="1" x14ac:dyDescent="0.15">
      <c r="A34" s="119" t="s">
        <v>16</v>
      </c>
      <c r="B34" s="120" t="s">
        <v>382</v>
      </c>
      <c r="C34" s="119" t="s">
        <v>383</v>
      </c>
      <c r="D34" s="121">
        <f t="shared" si="0"/>
        <v>0</v>
      </c>
      <c r="E34" s="121">
        <f t="shared" si="1"/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 t="shared" si="3"/>
        <v>82712</v>
      </c>
      <c r="M34" s="121">
        <f t="shared" si="4"/>
        <v>9476</v>
      </c>
      <c r="N34" s="121">
        <v>3627</v>
      </c>
      <c r="O34" s="121">
        <v>5849</v>
      </c>
      <c r="P34" s="121">
        <v>0</v>
      </c>
      <c r="Q34" s="121">
        <v>0</v>
      </c>
      <c r="R34" s="121">
        <f t="shared" si="5"/>
        <v>5616</v>
      </c>
      <c r="S34" s="121">
        <v>5616</v>
      </c>
      <c r="T34" s="121">
        <v>0</v>
      </c>
      <c r="U34" s="121">
        <v>0</v>
      </c>
      <c r="V34" s="121">
        <v>884</v>
      </c>
      <c r="W34" s="121">
        <f t="shared" si="6"/>
        <v>66736</v>
      </c>
      <c r="X34" s="121">
        <v>58168</v>
      </c>
      <c r="Y34" s="121">
        <v>8568</v>
      </c>
      <c r="Z34" s="121">
        <v>0</v>
      </c>
      <c r="AA34" s="121">
        <v>0</v>
      </c>
      <c r="AB34" s="121">
        <v>73004</v>
      </c>
      <c r="AC34" s="121">
        <v>0</v>
      </c>
      <c r="AD34" s="121">
        <v>0</v>
      </c>
      <c r="AE34" s="121">
        <f t="shared" si="8"/>
        <v>82712</v>
      </c>
      <c r="AF34" s="121">
        <f t="shared" si="9"/>
        <v>0</v>
      </c>
      <c r="AG34" s="121">
        <f t="shared" si="10"/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610</v>
      </c>
      <c r="AN34" s="121">
        <f t="shared" si="12"/>
        <v>5847</v>
      </c>
      <c r="AO34" s="121">
        <f t="shared" si="13"/>
        <v>3627</v>
      </c>
      <c r="AP34" s="121">
        <v>3627</v>
      </c>
      <c r="AQ34" s="121">
        <v>0</v>
      </c>
      <c r="AR34" s="121">
        <v>0</v>
      </c>
      <c r="AS34" s="121">
        <v>0</v>
      </c>
      <c r="AT34" s="121">
        <f t="shared" si="14"/>
        <v>131</v>
      </c>
      <c r="AU34" s="121">
        <v>131</v>
      </c>
      <c r="AV34" s="121">
        <v>0</v>
      </c>
      <c r="AW34" s="121">
        <v>0</v>
      </c>
      <c r="AX34" s="121">
        <v>0</v>
      </c>
      <c r="AY34" s="121">
        <f t="shared" si="15"/>
        <v>2089</v>
      </c>
      <c r="AZ34" s="121">
        <v>2089</v>
      </c>
      <c r="BA34" s="121">
        <v>0</v>
      </c>
      <c r="BB34" s="121">
        <v>0</v>
      </c>
      <c r="BC34" s="121">
        <v>0</v>
      </c>
      <c r="BD34" s="121">
        <v>10505</v>
      </c>
      <c r="BE34" s="121">
        <v>0</v>
      </c>
      <c r="BF34" s="121">
        <v>0</v>
      </c>
      <c r="BG34" s="121">
        <f t="shared" si="17"/>
        <v>5847</v>
      </c>
      <c r="BH34" s="121">
        <f t="shared" si="19"/>
        <v>0</v>
      </c>
      <c r="BI34" s="121">
        <f t="shared" si="20"/>
        <v>0</v>
      </c>
      <c r="BJ34" s="121">
        <f t="shared" si="21"/>
        <v>0</v>
      </c>
      <c r="BK34" s="121">
        <f t="shared" si="22"/>
        <v>0</v>
      </c>
      <c r="BL34" s="121">
        <f t="shared" si="23"/>
        <v>0</v>
      </c>
      <c r="BM34" s="121">
        <f t="shared" si="24"/>
        <v>0</v>
      </c>
      <c r="BN34" s="121">
        <f t="shared" si="25"/>
        <v>0</v>
      </c>
      <c r="BO34" s="121">
        <f t="shared" si="26"/>
        <v>610</v>
      </c>
      <c r="BP34" s="121">
        <f t="shared" si="27"/>
        <v>88559</v>
      </c>
      <c r="BQ34" s="121">
        <f t="shared" si="28"/>
        <v>13103</v>
      </c>
      <c r="BR34" s="121">
        <f t="shared" si="29"/>
        <v>7254</v>
      </c>
      <c r="BS34" s="121">
        <f t="shared" si="30"/>
        <v>5849</v>
      </c>
      <c r="BT34" s="121">
        <f t="shared" si="31"/>
        <v>0</v>
      </c>
      <c r="BU34" s="121">
        <f t="shared" si="32"/>
        <v>0</v>
      </c>
      <c r="BV34" s="121">
        <f t="shared" si="33"/>
        <v>5747</v>
      </c>
      <c r="BW34" s="121">
        <f t="shared" si="34"/>
        <v>5747</v>
      </c>
      <c r="BX34" s="121">
        <f t="shared" si="35"/>
        <v>0</v>
      </c>
      <c r="BY34" s="121">
        <f t="shared" si="36"/>
        <v>0</v>
      </c>
      <c r="BZ34" s="121">
        <f t="shared" si="37"/>
        <v>884</v>
      </c>
      <c r="CA34" s="121">
        <f t="shared" si="38"/>
        <v>68825</v>
      </c>
      <c r="CB34" s="121">
        <f t="shared" si="39"/>
        <v>60257</v>
      </c>
      <c r="CC34" s="121">
        <f t="shared" si="40"/>
        <v>8568</v>
      </c>
      <c r="CD34" s="121">
        <f t="shared" si="41"/>
        <v>0</v>
      </c>
      <c r="CE34" s="121">
        <f t="shared" si="42"/>
        <v>0</v>
      </c>
      <c r="CF34" s="121">
        <f t="shared" si="43"/>
        <v>83509</v>
      </c>
      <c r="CG34" s="121">
        <f t="shared" si="44"/>
        <v>0</v>
      </c>
      <c r="CH34" s="121">
        <f t="shared" si="45"/>
        <v>0</v>
      </c>
      <c r="CI34" s="121">
        <f t="shared" si="46"/>
        <v>88559</v>
      </c>
    </row>
    <row r="35" spans="1:87" s="136" customFormat="1" ht="13.5" customHeight="1" x14ac:dyDescent="0.15">
      <c r="A35" s="119" t="s">
        <v>16</v>
      </c>
      <c r="B35" s="120" t="s">
        <v>430</v>
      </c>
      <c r="C35" s="119" t="s">
        <v>431</v>
      </c>
      <c r="D35" s="121">
        <f t="shared" si="0"/>
        <v>0</v>
      </c>
      <c r="E35" s="121">
        <f t="shared" si="1"/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 t="shared" si="3"/>
        <v>86330</v>
      </c>
      <c r="M35" s="121">
        <f t="shared" si="4"/>
        <v>15306</v>
      </c>
      <c r="N35" s="121">
        <v>15306</v>
      </c>
      <c r="O35" s="121">
        <v>0</v>
      </c>
      <c r="P35" s="121">
        <v>0</v>
      </c>
      <c r="Q35" s="121">
        <v>0</v>
      </c>
      <c r="R35" s="121">
        <f t="shared" si="5"/>
        <v>168</v>
      </c>
      <c r="S35" s="121">
        <v>0</v>
      </c>
      <c r="T35" s="121">
        <v>168</v>
      </c>
      <c r="U35" s="121">
        <v>0</v>
      </c>
      <c r="V35" s="121">
        <v>0</v>
      </c>
      <c r="W35" s="121">
        <f t="shared" si="6"/>
        <v>70856</v>
      </c>
      <c r="X35" s="121">
        <v>67103</v>
      </c>
      <c r="Y35" s="121">
        <v>3596</v>
      </c>
      <c r="Z35" s="121">
        <v>157</v>
      </c>
      <c r="AA35" s="121">
        <v>0</v>
      </c>
      <c r="AB35" s="121">
        <v>87198</v>
      </c>
      <c r="AC35" s="121">
        <v>0</v>
      </c>
      <c r="AD35" s="121">
        <v>10</v>
      </c>
      <c r="AE35" s="121">
        <f t="shared" si="8"/>
        <v>86340</v>
      </c>
      <c r="AF35" s="121">
        <f t="shared" si="9"/>
        <v>0</v>
      </c>
      <c r="AG35" s="121">
        <f t="shared" si="10"/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527</v>
      </c>
      <c r="AN35" s="121">
        <f t="shared" si="12"/>
        <v>8003</v>
      </c>
      <c r="AO35" s="121">
        <f t="shared" si="13"/>
        <v>5102</v>
      </c>
      <c r="AP35" s="121">
        <v>5102</v>
      </c>
      <c r="AQ35" s="121">
        <v>0</v>
      </c>
      <c r="AR35" s="121">
        <v>0</v>
      </c>
      <c r="AS35" s="121">
        <v>0</v>
      </c>
      <c r="AT35" s="121">
        <f t="shared" si="14"/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 t="shared" si="15"/>
        <v>2901</v>
      </c>
      <c r="AZ35" s="121">
        <v>2901</v>
      </c>
      <c r="BA35" s="121">
        <v>0</v>
      </c>
      <c r="BB35" s="121">
        <v>0</v>
      </c>
      <c r="BC35" s="121">
        <v>0</v>
      </c>
      <c r="BD35" s="121">
        <v>9076</v>
      </c>
      <c r="BE35" s="121">
        <v>0</v>
      </c>
      <c r="BF35" s="121">
        <v>0</v>
      </c>
      <c r="BG35" s="121">
        <f t="shared" si="17"/>
        <v>8003</v>
      </c>
      <c r="BH35" s="121">
        <f t="shared" si="19"/>
        <v>0</v>
      </c>
      <c r="BI35" s="121">
        <f t="shared" si="20"/>
        <v>0</v>
      </c>
      <c r="BJ35" s="121">
        <f t="shared" si="21"/>
        <v>0</v>
      </c>
      <c r="BK35" s="121">
        <f t="shared" si="22"/>
        <v>0</v>
      </c>
      <c r="BL35" s="121">
        <f t="shared" si="23"/>
        <v>0</v>
      </c>
      <c r="BM35" s="121">
        <f t="shared" si="24"/>
        <v>0</v>
      </c>
      <c r="BN35" s="121">
        <f t="shared" si="25"/>
        <v>0</v>
      </c>
      <c r="BO35" s="121">
        <f t="shared" si="26"/>
        <v>527</v>
      </c>
      <c r="BP35" s="121">
        <f t="shared" si="27"/>
        <v>94333</v>
      </c>
      <c r="BQ35" s="121">
        <f t="shared" si="28"/>
        <v>20408</v>
      </c>
      <c r="BR35" s="121">
        <f t="shared" si="29"/>
        <v>20408</v>
      </c>
      <c r="BS35" s="121">
        <f t="shared" si="30"/>
        <v>0</v>
      </c>
      <c r="BT35" s="121">
        <f t="shared" si="31"/>
        <v>0</v>
      </c>
      <c r="BU35" s="121">
        <f t="shared" si="32"/>
        <v>0</v>
      </c>
      <c r="BV35" s="121">
        <f t="shared" si="33"/>
        <v>168</v>
      </c>
      <c r="BW35" s="121">
        <f t="shared" si="34"/>
        <v>0</v>
      </c>
      <c r="BX35" s="121">
        <f t="shared" si="35"/>
        <v>168</v>
      </c>
      <c r="BY35" s="121">
        <f t="shared" si="36"/>
        <v>0</v>
      </c>
      <c r="BZ35" s="121">
        <f t="shared" si="37"/>
        <v>0</v>
      </c>
      <c r="CA35" s="121">
        <f t="shared" si="38"/>
        <v>73757</v>
      </c>
      <c r="CB35" s="121">
        <f t="shared" si="39"/>
        <v>70004</v>
      </c>
      <c r="CC35" s="121">
        <f t="shared" si="40"/>
        <v>3596</v>
      </c>
      <c r="CD35" s="121">
        <f t="shared" si="41"/>
        <v>157</v>
      </c>
      <c r="CE35" s="121">
        <f t="shared" si="42"/>
        <v>0</v>
      </c>
      <c r="CF35" s="121">
        <f t="shared" si="43"/>
        <v>96274</v>
      </c>
      <c r="CG35" s="121">
        <f t="shared" si="44"/>
        <v>0</v>
      </c>
      <c r="CH35" s="121">
        <f t="shared" si="45"/>
        <v>10</v>
      </c>
      <c r="CI35" s="121">
        <f t="shared" si="46"/>
        <v>94343</v>
      </c>
    </row>
    <row r="36" spans="1:87" s="136" customFormat="1" ht="13.5" customHeight="1" x14ac:dyDescent="0.15">
      <c r="A36" s="119" t="s">
        <v>16</v>
      </c>
      <c r="B36" s="120" t="s">
        <v>415</v>
      </c>
      <c r="C36" s="119" t="s">
        <v>416</v>
      </c>
      <c r="D36" s="121">
        <f t="shared" si="0"/>
        <v>129848</v>
      </c>
      <c r="E36" s="121">
        <f t="shared" si="1"/>
        <v>129848</v>
      </c>
      <c r="F36" s="121">
        <v>0</v>
      </c>
      <c r="G36" s="121">
        <v>126695</v>
      </c>
      <c r="H36" s="121">
        <v>3153</v>
      </c>
      <c r="I36" s="121">
        <v>0</v>
      </c>
      <c r="J36" s="121">
        <v>0</v>
      </c>
      <c r="K36" s="121">
        <v>0</v>
      </c>
      <c r="L36" s="121">
        <f t="shared" si="3"/>
        <v>508089</v>
      </c>
      <c r="M36" s="121">
        <f t="shared" si="4"/>
        <v>66215</v>
      </c>
      <c r="N36" s="121">
        <v>40411</v>
      </c>
      <c r="O36" s="121">
        <v>0</v>
      </c>
      <c r="P36" s="121">
        <v>21517</v>
      </c>
      <c r="Q36" s="121">
        <v>4287</v>
      </c>
      <c r="R36" s="121">
        <f t="shared" si="5"/>
        <v>111594</v>
      </c>
      <c r="S36" s="121">
        <v>899</v>
      </c>
      <c r="T36" s="121">
        <v>104414</v>
      </c>
      <c r="U36" s="121">
        <v>6281</v>
      </c>
      <c r="V36" s="121">
        <v>0</v>
      </c>
      <c r="W36" s="121">
        <f t="shared" si="6"/>
        <v>330280</v>
      </c>
      <c r="X36" s="121">
        <v>204779</v>
      </c>
      <c r="Y36" s="121">
        <v>109772</v>
      </c>
      <c r="Z36" s="121">
        <v>15729</v>
      </c>
      <c r="AA36" s="121">
        <v>0</v>
      </c>
      <c r="AB36" s="121">
        <v>0</v>
      </c>
      <c r="AC36" s="121">
        <v>0</v>
      </c>
      <c r="AD36" s="121">
        <v>0</v>
      </c>
      <c r="AE36" s="121">
        <f t="shared" si="8"/>
        <v>637937</v>
      </c>
      <c r="AF36" s="121">
        <f t="shared" si="9"/>
        <v>18900</v>
      </c>
      <c r="AG36" s="121">
        <f t="shared" si="10"/>
        <v>18900</v>
      </c>
      <c r="AH36" s="121">
        <v>0</v>
      </c>
      <c r="AI36" s="121">
        <v>18900</v>
      </c>
      <c r="AJ36" s="121">
        <v>0</v>
      </c>
      <c r="AK36" s="121">
        <v>0</v>
      </c>
      <c r="AL36" s="121">
        <v>0</v>
      </c>
      <c r="AM36" s="121">
        <v>0</v>
      </c>
      <c r="AN36" s="121">
        <f t="shared" si="12"/>
        <v>59202</v>
      </c>
      <c r="AO36" s="121">
        <f t="shared" si="13"/>
        <v>6969</v>
      </c>
      <c r="AP36" s="121">
        <v>6969</v>
      </c>
      <c r="AQ36" s="121">
        <v>0</v>
      </c>
      <c r="AR36" s="121">
        <v>0</v>
      </c>
      <c r="AS36" s="121">
        <v>0</v>
      </c>
      <c r="AT36" s="121">
        <f t="shared" si="14"/>
        <v>4052</v>
      </c>
      <c r="AU36" s="121">
        <v>285</v>
      </c>
      <c r="AV36" s="121">
        <v>3767</v>
      </c>
      <c r="AW36" s="121">
        <v>0</v>
      </c>
      <c r="AX36" s="121">
        <v>0</v>
      </c>
      <c r="AY36" s="121">
        <f t="shared" si="15"/>
        <v>48181</v>
      </c>
      <c r="AZ36" s="121">
        <v>17280</v>
      </c>
      <c r="BA36" s="121">
        <v>30901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 t="shared" si="17"/>
        <v>78102</v>
      </c>
      <c r="BH36" s="121">
        <f t="shared" si="19"/>
        <v>148748</v>
      </c>
      <c r="BI36" s="121">
        <f t="shared" si="20"/>
        <v>148748</v>
      </c>
      <c r="BJ36" s="121">
        <f t="shared" si="21"/>
        <v>0</v>
      </c>
      <c r="BK36" s="121">
        <f t="shared" si="22"/>
        <v>145595</v>
      </c>
      <c r="BL36" s="121">
        <f t="shared" si="23"/>
        <v>3153</v>
      </c>
      <c r="BM36" s="121">
        <f t="shared" si="24"/>
        <v>0</v>
      </c>
      <c r="BN36" s="121">
        <f t="shared" si="25"/>
        <v>0</v>
      </c>
      <c r="BO36" s="121">
        <f t="shared" si="26"/>
        <v>0</v>
      </c>
      <c r="BP36" s="121">
        <f t="shared" si="27"/>
        <v>567291</v>
      </c>
      <c r="BQ36" s="121">
        <f t="shared" si="28"/>
        <v>73184</v>
      </c>
      <c r="BR36" s="121">
        <f t="shared" si="29"/>
        <v>47380</v>
      </c>
      <c r="BS36" s="121">
        <f t="shared" si="30"/>
        <v>0</v>
      </c>
      <c r="BT36" s="121">
        <f t="shared" si="31"/>
        <v>21517</v>
      </c>
      <c r="BU36" s="121">
        <f t="shared" si="32"/>
        <v>4287</v>
      </c>
      <c r="BV36" s="121">
        <f t="shared" si="33"/>
        <v>115646</v>
      </c>
      <c r="BW36" s="121">
        <f t="shared" si="34"/>
        <v>1184</v>
      </c>
      <c r="BX36" s="121">
        <f t="shared" si="35"/>
        <v>108181</v>
      </c>
      <c r="BY36" s="121">
        <f t="shared" si="36"/>
        <v>6281</v>
      </c>
      <c r="BZ36" s="121">
        <f t="shared" si="37"/>
        <v>0</v>
      </c>
      <c r="CA36" s="121">
        <f t="shared" si="38"/>
        <v>378461</v>
      </c>
      <c r="CB36" s="121">
        <f t="shared" si="39"/>
        <v>222059</v>
      </c>
      <c r="CC36" s="121">
        <f t="shared" si="40"/>
        <v>140673</v>
      </c>
      <c r="CD36" s="121">
        <f t="shared" si="41"/>
        <v>15729</v>
      </c>
      <c r="CE36" s="121">
        <f t="shared" si="42"/>
        <v>0</v>
      </c>
      <c r="CF36" s="121">
        <f t="shared" si="43"/>
        <v>0</v>
      </c>
      <c r="CG36" s="121">
        <f t="shared" si="44"/>
        <v>0</v>
      </c>
      <c r="CH36" s="121">
        <f t="shared" si="45"/>
        <v>0</v>
      </c>
      <c r="CI36" s="121">
        <f t="shared" si="46"/>
        <v>716039</v>
      </c>
    </row>
    <row r="37" spans="1:87" s="136" customFormat="1" ht="13.5" customHeight="1" x14ac:dyDescent="0.15">
      <c r="A37" s="119" t="s">
        <v>16</v>
      </c>
      <c r="B37" s="120" t="s">
        <v>333</v>
      </c>
      <c r="C37" s="119" t="s">
        <v>334</v>
      </c>
      <c r="D37" s="121">
        <f t="shared" si="0"/>
        <v>0</v>
      </c>
      <c r="E37" s="121">
        <f t="shared" si="1"/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3521</v>
      </c>
      <c r="L37" s="121">
        <f t="shared" si="3"/>
        <v>48671</v>
      </c>
      <c r="M37" s="121">
        <f t="shared" si="4"/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 t="shared" si="5"/>
        <v>85</v>
      </c>
      <c r="S37" s="121">
        <v>85</v>
      </c>
      <c r="T37" s="121">
        <v>0</v>
      </c>
      <c r="U37" s="121">
        <v>0</v>
      </c>
      <c r="V37" s="121">
        <v>0</v>
      </c>
      <c r="W37" s="121">
        <f t="shared" si="6"/>
        <v>48586</v>
      </c>
      <c r="X37" s="121">
        <v>48586</v>
      </c>
      <c r="Y37" s="121">
        <v>0</v>
      </c>
      <c r="Z37" s="121">
        <v>0</v>
      </c>
      <c r="AA37" s="121">
        <v>0</v>
      </c>
      <c r="AB37" s="121">
        <v>73347</v>
      </c>
      <c r="AC37" s="121">
        <v>0</v>
      </c>
      <c r="AD37" s="121">
        <v>0</v>
      </c>
      <c r="AE37" s="121">
        <f t="shared" si="8"/>
        <v>48671</v>
      </c>
      <c r="AF37" s="121">
        <f t="shared" si="9"/>
        <v>0</v>
      </c>
      <c r="AG37" s="121">
        <f t="shared" si="10"/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 t="shared" si="12"/>
        <v>51930</v>
      </c>
      <c r="AO37" s="121">
        <f t="shared" si="13"/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 t="shared" si="14"/>
        <v>25125</v>
      </c>
      <c r="AU37" s="121">
        <v>25125</v>
      </c>
      <c r="AV37" s="121">
        <v>0</v>
      </c>
      <c r="AW37" s="121">
        <v>0</v>
      </c>
      <c r="AX37" s="121">
        <v>0</v>
      </c>
      <c r="AY37" s="121">
        <f t="shared" si="15"/>
        <v>26805</v>
      </c>
      <c r="AZ37" s="121">
        <v>0</v>
      </c>
      <c r="BA37" s="121">
        <v>23915</v>
      </c>
      <c r="BB37" s="121">
        <v>467</v>
      </c>
      <c r="BC37" s="121">
        <v>2423</v>
      </c>
      <c r="BD37" s="121">
        <v>0</v>
      </c>
      <c r="BE37" s="121">
        <v>0</v>
      </c>
      <c r="BF37" s="121">
        <v>0</v>
      </c>
      <c r="BG37" s="121">
        <f t="shared" si="17"/>
        <v>51930</v>
      </c>
      <c r="BH37" s="121">
        <f t="shared" si="19"/>
        <v>0</v>
      </c>
      <c r="BI37" s="121">
        <f t="shared" si="20"/>
        <v>0</v>
      </c>
      <c r="BJ37" s="121">
        <f t="shared" si="21"/>
        <v>0</v>
      </c>
      <c r="BK37" s="121">
        <f t="shared" si="22"/>
        <v>0</v>
      </c>
      <c r="BL37" s="121">
        <f t="shared" si="23"/>
        <v>0</v>
      </c>
      <c r="BM37" s="121">
        <f t="shared" si="24"/>
        <v>0</v>
      </c>
      <c r="BN37" s="121">
        <f t="shared" si="25"/>
        <v>0</v>
      </c>
      <c r="BO37" s="121">
        <f t="shared" si="26"/>
        <v>3521</v>
      </c>
      <c r="BP37" s="121">
        <f t="shared" si="27"/>
        <v>100601</v>
      </c>
      <c r="BQ37" s="121">
        <f t="shared" si="28"/>
        <v>0</v>
      </c>
      <c r="BR37" s="121">
        <f t="shared" si="29"/>
        <v>0</v>
      </c>
      <c r="BS37" s="121">
        <f t="shared" si="30"/>
        <v>0</v>
      </c>
      <c r="BT37" s="121">
        <f t="shared" si="31"/>
        <v>0</v>
      </c>
      <c r="BU37" s="121">
        <f t="shared" si="32"/>
        <v>0</v>
      </c>
      <c r="BV37" s="121">
        <f t="shared" si="33"/>
        <v>25210</v>
      </c>
      <c r="BW37" s="121">
        <f t="shared" si="34"/>
        <v>25210</v>
      </c>
      <c r="BX37" s="121">
        <f t="shared" si="35"/>
        <v>0</v>
      </c>
      <c r="BY37" s="121">
        <f t="shared" si="36"/>
        <v>0</v>
      </c>
      <c r="BZ37" s="121">
        <f t="shared" si="37"/>
        <v>0</v>
      </c>
      <c r="CA37" s="121">
        <f t="shared" si="38"/>
        <v>75391</v>
      </c>
      <c r="CB37" s="121">
        <f t="shared" si="39"/>
        <v>48586</v>
      </c>
      <c r="CC37" s="121">
        <f t="shared" si="40"/>
        <v>23915</v>
      </c>
      <c r="CD37" s="121">
        <f t="shared" si="41"/>
        <v>467</v>
      </c>
      <c r="CE37" s="121">
        <f t="shared" si="42"/>
        <v>2423</v>
      </c>
      <c r="CF37" s="121">
        <f t="shared" si="43"/>
        <v>73347</v>
      </c>
      <c r="CG37" s="121">
        <f t="shared" si="44"/>
        <v>0</v>
      </c>
      <c r="CH37" s="121">
        <f t="shared" si="45"/>
        <v>0</v>
      </c>
      <c r="CI37" s="121">
        <f t="shared" si="46"/>
        <v>100601</v>
      </c>
    </row>
    <row r="38" spans="1:87" s="136" customFormat="1" ht="13.5" customHeight="1" x14ac:dyDescent="0.15">
      <c r="A38" s="119" t="s">
        <v>16</v>
      </c>
      <c r="B38" s="120" t="s">
        <v>406</v>
      </c>
      <c r="C38" s="119" t="s">
        <v>407</v>
      </c>
      <c r="D38" s="121">
        <f t="shared" si="0"/>
        <v>0</v>
      </c>
      <c r="E38" s="121">
        <f t="shared" si="1"/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26232</v>
      </c>
      <c r="L38" s="121">
        <f t="shared" si="3"/>
        <v>167648</v>
      </c>
      <c r="M38" s="121">
        <f t="shared" si="4"/>
        <v>116752</v>
      </c>
      <c r="N38" s="121">
        <v>33819</v>
      </c>
      <c r="O38" s="121">
        <v>82933</v>
      </c>
      <c r="P38" s="121">
        <v>0</v>
      </c>
      <c r="Q38" s="121">
        <v>0</v>
      </c>
      <c r="R38" s="121">
        <f t="shared" si="5"/>
        <v>5052</v>
      </c>
      <c r="S38" s="121">
        <v>5052</v>
      </c>
      <c r="T38" s="121">
        <v>0</v>
      </c>
      <c r="U38" s="121">
        <v>0</v>
      </c>
      <c r="V38" s="121">
        <v>7936</v>
      </c>
      <c r="W38" s="121">
        <f t="shared" si="6"/>
        <v>37908</v>
      </c>
      <c r="X38" s="121">
        <v>37908</v>
      </c>
      <c r="Y38" s="121">
        <v>0</v>
      </c>
      <c r="Z38" s="121">
        <v>0</v>
      </c>
      <c r="AA38" s="121">
        <v>0</v>
      </c>
      <c r="AB38" s="121">
        <v>279144</v>
      </c>
      <c r="AC38" s="121">
        <v>0</v>
      </c>
      <c r="AD38" s="121">
        <v>2475</v>
      </c>
      <c r="AE38" s="121">
        <f t="shared" si="8"/>
        <v>170123</v>
      </c>
      <c r="AF38" s="121">
        <f t="shared" si="9"/>
        <v>0</v>
      </c>
      <c r="AG38" s="121">
        <f t="shared" si="10"/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 t="shared" si="12"/>
        <v>64414</v>
      </c>
      <c r="AO38" s="121">
        <f t="shared" si="13"/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 t="shared" si="14"/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 t="shared" si="15"/>
        <v>64220</v>
      </c>
      <c r="AZ38" s="121">
        <v>30200</v>
      </c>
      <c r="BA38" s="121">
        <v>0</v>
      </c>
      <c r="BB38" s="121">
        <v>26234</v>
      </c>
      <c r="BC38" s="121">
        <v>7786</v>
      </c>
      <c r="BD38" s="121">
        <v>0</v>
      </c>
      <c r="BE38" s="121">
        <v>194</v>
      </c>
      <c r="BF38" s="121">
        <v>0</v>
      </c>
      <c r="BG38" s="121">
        <f t="shared" si="17"/>
        <v>64414</v>
      </c>
      <c r="BH38" s="121">
        <f t="shared" si="19"/>
        <v>0</v>
      </c>
      <c r="BI38" s="121">
        <f t="shared" si="20"/>
        <v>0</v>
      </c>
      <c r="BJ38" s="121">
        <f t="shared" si="21"/>
        <v>0</v>
      </c>
      <c r="BK38" s="121">
        <f t="shared" si="22"/>
        <v>0</v>
      </c>
      <c r="BL38" s="121">
        <f t="shared" si="23"/>
        <v>0</v>
      </c>
      <c r="BM38" s="121">
        <f t="shared" si="24"/>
        <v>0</v>
      </c>
      <c r="BN38" s="121">
        <f t="shared" si="25"/>
        <v>0</v>
      </c>
      <c r="BO38" s="121">
        <f t="shared" si="26"/>
        <v>26232</v>
      </c>
      <c r="BP38" s="121">
        <f t="shared" si="27"/>
        <v>232062</v>
      </c>
      <c r="BQ38" s="121">
        <f t="shared" si="28"/>
        <v>116752</v>
      </c>
      <c r="BR38" s="121">
        <f t="shared" si="29"/>
        <v>33819</v>
      </c>
      <c r="BS38" s="121">
        <f t="shared" si="30"/>
        <v>82933</v>
      </c>
      <c r="BT38" s="121">
        <f t="shared" si="31"/>
        <v>0</v>
      </c>
      <c r="BU38" s="121">
        <f t="shared" si="32"/>
        <v>0</v>
      </c>
      <c r="BV38" s="121">
        <f t="shared" si="33"/>
        <v>5052</v>
      </c>
      <c r="BW38" s="121">
        <f t="shared" si="34"/>
        <v>5052</v>
      </c>
      <c r="BX38" s="121">
        <f t="shared" si="35"/>
        <v>0</v>
      </c>
      <c r="BY38" s="121">
        <f t="shared" si="36"/>
        <v>0</v>
      </c>
      <c r="BZ38" s="121">
        <f t="shared" si="37"/>
        <v>7936</v>
      </c>
      <c r="CA38" s="121">
        <f t="shared" si="38"/>
        <v>102128</v>
      </c>
      <c r="CB38" s="121">
        <f t="shared" si="39"/>
        <v>68108</v>
      </c>
      <c r="CC38" s="121">
        <f t="shared" si="40"/>
        <v>0</v>
      </c>
      <c r="CD38" s="121">
        <f t="shared" si="41"/>
        <v>26234</v>
      </c>
      <c r="CE38" s="121">
        <f t="shared" si="42"/>
        <v>7786</v>
      </c>
      <c r="CF38" s="121">
        <f t="shared" si="43"/>
        <v>279144</v>
      </c>
      <c r="CG38" s="121">
        <f t="shared" si="44"/>
        <v>194</v>
      </c>
      <c r="CH38" s="121">
        <f t="shared" si="45"/>
        <v>2475</v>
      </c>
      <c r="CI38" s="121">
        <f t="shared" si="46"/>
        <v>234537</v>
      </c>
    </row>
    <row r="39" spans="1:87" s="136" customFormat="1" ht="13.5" customHeight="1" x14ac:dyDescent="0.15">
      <c r="A39" s="119" t="s">
        <v>16</v>
      </c>
      <c r="B39" s="120" t="s">
        <v>327</v>
      </c>
      <c r="C39" s="119" t="s">
        <v>328</v>
      </c>
      <c r="D39" s="121">
        <f t="shared" si="0"/>
        <v>22766</v>
      </c>
      <c r="E39" s="121">
        <f t="shared" si="1"/>
        <v>22766</v>
      </c>
      <c r="F39" s="121">
        <v>0</v>
      </c>
      <c r="G39" s="121">
        <v>22766</v>
      </c>
      <c r="H39" s="121">
        <v>0</v>
      </c>
      <c r="I39" s="121">
        <v>0</v>
      </c>
      <c r="J39" s="121">
        <v>0</v>
      </c>
      <c r="K39" s="121">
        <v>0</v>
      </c>
      <c r="L39" s="121">
        <f t="shared" si="3"/>
        <v>612399</v>
      </c>
      <c r="M39" s="121">
        <f t="shared" si="4"/>
        <v>142223</v>
      </c>
      <c r="N39" s="121">
        <v>30189</v>
      </c>
      <c r="O39" s="121">
        <v>112034</v>
      </c>
      <c r="P39" s="121">
        <v>0</v>
      </c>
      <c r="Q39" s="121">
        <v>0</v>
      </c>
      <c r="R39" s="121">
        <f t="shared" si="5"/>
        <v>26965</v>
      </c>
      <c r="S39" s="121">
        <v>13297</v>
      </c>
      <c r="T39" s="121">
        <v>13411</v>
      </c>
      <c r="U39" s="121">
        <v>257</v>
      </c>
      <c r="V39" s="121">
        <v>0</v>
      </c>
      <c r="W39" s="121">
        <f t="shared" si="6"/>
        <v>443211</v>
      </c>
      <c r="X39" s="121">
        <v>69514</v>
      </c>
      <c r="Y39" s="121">
        <v>326316</v>
      </c>
      <c r="Z39" s="121">
        <v>43824</v>
      </c>
      <c r="AA39" s="121">
        <v>3557</v>
      </c>
      <c r="AB39" s="121">
        <v>0</v>
      </c>
      <c r="AC39" s="121">
        <v>0</v>
      </c>
      <c r="AD39" s="121">
        <v>8897</v>
      </c>
      <c r="AE39" s="121">
        <f t="shared" si="8"/>
        <v>644062</v>
      </c>
      <c r="AF39" s="121">
        <f t="shared" si="9"/>
        <v>0</v>
      </c>
      <c r="AG39" s="121">
        <f t="shared" si="10"/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 t="shared" si="12"/>
        <v>81730</v>
      </c>
      <c r="AO39" s="121">
        <f t="shared" si="13"/>
        <v>44617</v>
      </c>
      <c r="AP39" s="121">
        <v>15713</v>
      </c>
      <c r="AQ39" s="121">
        <v>27580</v>
      </c>
      <c r="AR39" s="121">
        <v>1324</v>
      </c>
      <c r="AS39" s="121">
        <v>0</v>
      </c>
      <c r="AT39" s="121">
        <f t="shared" si="14"/>
        <v>31201</v>
      </c>
      <c r="AU39" s="121">
        <v>1799</v>
      </c>
      <c r="AV39" s="121">
        <v>29402</v>
      </c>
      <c r="AW39" s="121">
        <v>0</v>
      </c>
      <c r="AX39" s="121">
        <v>0</v>
      </c>
      <c r="AY39" s="121">
        <f t="shared" si="15"/>
        <v>5912</v>
      </c>
      <c r="AZ39" s="121">
        <v>0</v>
      </c>
      <c r="BA39" s="121">
        <v>0</v>
      </c>
      <c r="BB39" s="121">
        <v>0</v>
      </c>
      <c r="BC39" s="121">
        <v>5912</v>
      </c>
      <c r="BD39" s="121">
        <v>0</v>
      </c>
      <c r="BE39" s="121">
        <v>0</v>
      </c>
      <c r="BF39" s="121">
        <v>910</v>
      </c>
      <c r="BG39" s="121">
        <f t="shared" si="17"/>
        <v>82640</v>
      </c>
      <c r="BH39" s="121">
        <f t="shared" si="19"/>
        <v>22766</v>
      </c>
      <c r="BI39" s="121">
        <f t="shared" si="20"/>
        <v>22766</v>
      </c>
      <c r="BJ39" s="121">
        <f t="shared" si="21"/>
        <v>0</v>
      </c>
      <c r="BK39" s="121">
        <f t="shared" si="22"/>
        <v>22766</v>
      </c>
      <c r="BL39" s="121">
        <f t="shared" si="23"/>
        <v>0</v>
      </c>
      <c r="BM39" s="121">
        <f t="shared" si="24"/>
        <v>0</v>
      </c>
      <c r="BN39" s="121">
        <f t="shared" si="25"/>
        <v>0</v>
      </c>
      <c r="BO39" s="121">
        <f t="shared" si="26"/>
        <v>0</v>
      </c>
      <c r="BP39" s="121">
        <f t="shared" si="27"/>
        <v>694129</v>
      </c>
      <c r="BQ39" s="121">
        <f t="shared" si="28"/>
        <v>186840</v>
      </c>
      <c r="BR39" s="121">
        <f t="shared" si="29"/>
        <v>45902</v>
      </c>
      <c r="BS39" s="121">
        <f t="shared" si="30"/>
        <v>139614</v>
      </c>
      <c r="BT39" s="121">
        <f t="shared" si="31"/>
        <v>1324</v>
      </c>
      <c r="BU39" s="121">
        <f t="shared" si="32"/>
        <v>0</v>
      </c>
      <c r="BV39" s="121">
        <f t="shared" si="33"/>
        <v>58166</v>
      </c>
      <c r="BW39" s="121">
        <f t="shared" si="34"/>
        <v>15096</v>
      </c>
      <c r="BX39" s="121">
        <f t="shared" si="35"/>
        <v>42813</v>
      </c>
      <c r="BY39" s="121">
        <f t="shared" si="36"/>
        <v>257</v>
      </c>
      <c r="BZ39" s="121">
        <f t="shared" si="37"/>
        <v>0</v>
      </c>
      <c r="CA39" s="121">
        <f t="shared" si="38"/>
        <v>449123</v>
      </c>
      <c r="CB39" s="121">
        <f t="shared" si="39"/>
        <v>69514</v>
      </c>
      <c r="CC39" s="121">
        <f t="shared" si="40"/>
        <v>326316</v>
      </c>
      <c r="CD39" s="121">
        <f t="shared" si="41"/>
        <v>43824</v>
      </c>
      <c r="CE39" s="121">
        <f t="shared" si="42"/>
        <v>9469</v>
      </c>
      <c r="CF39" s="121">
        <f t="shared" si="43"/>
        <v>0</v>
      </c>
      <c r="CG39" s="121">
        <f t="shared" si="44"/>
        <v>0</v>
      </c>
      <c r="CH39" s="121">
        <f t="shared" si="45"/>
        <v>9807</v>
      </c>
      <c r="CI39" s="121">
        <f t="shared" si="46"/>
        <v>726702</v>
      </c>
    </row>
    <row r="40" spans="1:87" s="136" customFormat="1" ht="13.5" customHeight="1" x14ac:dyDescent="0.15">
      <c r="A40" s="119" t="s">
        <v>16</v>
      </c>
      <c r="B40" s="120" t="s">
        <v>421</v>
      </c>
      <c r="C40" s="119" t="s">
        <v>422</v>
      </c>
      <c r="D40" s="121">
        <f t="shared" si="0"/>
        <v>0</v>
      </c>
      <c r="E40" s="121">
        <f t="shared" si="1"/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 t="shared" si="3"/>
        <v>68263</v>
      </c>
      <c r="M40" s="121">
        <f t="shared" si="4"/>
        <v>35359</v>
      </c>
      <c r="N40" s="121">
        <v>7370</v>
      </c>
      <c r="O40" s="121">
        <v>26860</v>
      </c>
      <c r="P40" s="121">
        <v>1129</v>
      </c>
      <c r="Q40" s="121">
        <v>0</v>
      </c>
      <c r="R40" s="121">
        <f t="shared" si="5"/>
        <v>2108</v>
      </c>
      <c r="S40" s="121">
        <v>240</v>
      </c>
      <c r="T40" s="121">
        <v>1381</v>
      </c>
      <c r="U40" s="121">
        <v>487</v>
      </c>
      <c r="V40" s="121">
        <v>7776</v>
      </c>
      <c r="W40" s="121">
        <f t="shared" si="6"/>
        <v>23020</v>
      </c>
      <c r="X40" s="121">
        <v>540</v>
      </c>
      <c r="Y40" s="121">
        <v>18920</v>
      </c>
      <c r="Z40" s="121">
        <v>2685</v>
      </c>
      <c r="AA40" s="121">
        <v>875</v>
      </c>
      <c r="AB40" s="121">
        <v>0</v>
      </c>
      <c r="AC40" s="121">
        <v>0</v>
      </c>
      <c r="AD40" s="121">
        <v>9089</v>
      </c>
      <c r="AE40" s="121">
        <f t="shared" si="8"/>
        <v>77352</v>
      </c>
      <c r="AF40" s="121">
        <f t="shared" si="9"/>
        <v>0</v>
      </c>
      <c r="AG40" s="121">
        <f t="shared" si="10"/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 t="shared" si="12"/>
        <v>6101</v>
      </c>
      <c r="AO40" s="121">
        <f t="shared" si="13"/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 t="shared" si="14"/>
        <v>21</v>
      </c>
      <c r="AU40" s="121">
        <v>17</v>
      </c>
      <c r="AV40" s="121">
        <v>4</v>
      </c>
      <c r="AW40" s="121">
        <v>0</v>
      </c>
      <c r="AX40" s="121">
        <v>0</v>
      </c>
      <c r="AY40" s="121">
        <f t="shared" si="15"/>
        <v>6080</v>
      </c>
      <c r="AZ40" s="121">
        <v>4806</v>
      </c>
      <c r="BA40" s="121">
        <v>1274</v>
      </c>
      <c r="BB40" s="121">
        <v>0</v>
      </c>
      <c r="BC40" s="121">
        <v>0</v>
      </c>
      <c r="BD40" s="121">
        <v>0</v>
      </c>
      <c r="BE40" s="121">
        <v>0</v>
      </c>
      <c r="BF40" s="121">
        <v>400</v>
      </c>
      <c r="BG40" s="121">
        <f t="shared" si="17"/>
        <v>6501</v>
      </c>
      <c r="BH40" s="121">
        <f t="shared" si="19"/>
        <v>0</v>
      </c>
      <c r="BI40" s="121">
        <f t="shared" si="20"/>
        <v>0</v>
      </c>
      <c r="BJ40" s="121">
        <f t="shared" si="21"/>
        <v>0</v>
      </c>
      <c r="BK40" s="121">
        <f t="shared" si="22"/>
        <v>0</v>
      </c>
      <c r="BL40" s="121">
        <f t="shared" si="23"/>
        <v>0</v>
      </c>
      <c r="BM40" s="121">
        <f t="shared" si="24"/>
        <v>0</v>
      </c>
      <c r="BN40" s="121">
        <f t="shared" si="25"/>
        <v>0</v>
      </c>
      <c r="BO40" s="121">
        <f t="shared" si="26"/>
        <v>0</v>
      </c>
      <c r="BP40" s="121">
        <f t="shared" si="27"/>
        <v>74364</v>
      </c>
      <c r="BQ40" s="121">
        <f t="shared" si="28"/>
        <v>35359</v>
      </c>
      <c r="BR40" s="121">
        <f t="shared" si="29"/>
        <v>7370</v>
      </c>
      <c r="BS40" s="121">
        <f t="shared" si="30"/>
        <v>26860</v>
      </c>
      <c r="BT40" s="121">
        <f t="shared" si="31"/>
        <v>1129</v>
      </c>
      <c r="BU40" s="121">
        <f t="shared" si="32"/>
        <v>0</v>
      </c>
      <c r="BV40" s="121">
        <f t="shared" si="33"/>
        <v>2129</v>
      </c>
      <c r="BW40" s="121">
        <f t="shared" si="34"/>
        <v>257</v>
      </c>
      <c r="BX40" s="121">
        <f t="shared" si="35"/>
        <v>1385</v>
      </c>
      <c r="BY40" s="121">
        <f t="shared" si="36"/>
        <v>487</v>
      </c>
      <c r="BZ40" s="121">
        <f t="shared" si="37"/>
        <v>7776</v>
      </c>
      <c r="CA40" s="121">
        <f t="shared" si="38"/>
        <v>29100</v>
      </c>
      <c r="CB40" s="121">
        <f t="shared" si="39"/>
        <v>5346</v>
      </c>
      <c r="CC40" s="121">
        <f t="shared" si="40"/>
        <v>20194</v>
      </c>
      <c r="CD40" s="121">
        <f t="shared" si="41"/>
        <v>2685</v>
      </c>
      <c r="CE40" s="121">
        <f t="shared" si="42"/>
        <v>875</v>
      </c>
      <c r="CF40" s="121">
        <f t="shared" si="43"/>
        <v>0</v>
      </c>
      <c r="CG40" s="121">
        <f t="shared" si="44"/>
        <v>0</v>
      </c>
      <c r="CH40" s="121">
        <f t="shared" si="45"/>
        <v>9489</v>
      </c>
      <c r="CI40" s="121">
        <f t="shared" si="46"/>
        <v>83853</v>
      </c>
    </row>
    <row r="41" spans="1:87" s="136" customFormat="1" ht="13.5" customHeight="1" x14ac:dyDescent="0.15">
      <c r="A41" s="119" t="s">
        <v>16</v>
      </c>
      <c r="B41" s="120" t="s">
        <v>371</v>
      </c>
      <c r="C41" s="119" t="s">
        <v>399</v>
      </c>
      <c r="D41" s="121">
        <f t="shared" si="0"/>
        <v>0</v>
      </c>
      <c r="E41" s="121">
        <f t="shared" si="1"/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 t="shared" si="3"/>
        <v>1707661</v>
      </c>
      <c r="M41" s="121">
        <f t="shared" si="4"/>
        <v>303643</v>
      </c>
      <c r="N41" s="121">
        <v>181950</v>
      </c>
      <c r="O41" s="121">
        <v>0</v>
      </c>
      <c r="P41" s="121">
        <v>121693</v>
      </c>
      <c r="Q41" s="121">
        <v>0</v>
      </c>
      <c r="R41" s="121">
        <f t="shared" si="5"/>
        <v>500456</v>
      </c>
      <c r="S41" s="121">
        <v>0</v>
      </c>
      <c r="T41" s="121">
        <v>453756</v>
      </c>
      <c r="U41" s="121">
        <v>46700</v>
      </c>
      <c r="V41" s="121">
        <v>0</v>
      </c>
      <c r="W41" s="121">
        <f t="shared" si="6"/>
        <v>903562</v>
      </c>
      <c r="X41" s="121">
        <v>0</v>
      </c>
      <c r="Y41" s="121">
        <v>740873</v>
      </c>
      <c r="Z41" s="121">
        <v>162689</v>
      </c>
      <c r="AA41" s="121">
        <v>0</v>
      </c>
      <c r="AB41" s="121">
        <v>0</v>
      </c>
      <c r="AC41" s="121">
        <v>0</v>
      </c>
      <c r="AD41" s="121">
        <v>0</v>
      </c>
      <c r="AE41" s="121">
        <f t="shared" si="8"/>
        <v>1707661</v>
      </c>
      <c r="AF41" s="121">
        <f t="shared" si="9"/>
        <v>0</v>
      </c>
      <c r="AG41" s="121">
        <f t="shared" si="10"/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 t="shared" si="12"/>
        <v>0</v>
      </c>
      <c r="AO41" s="121">
        <f t="shared" si="13"/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 t="shared" si="14"/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 t="shared" si="15"/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 t="shared" si="17"/>
        <v>0</v>
      </c>
      <c r="BH41" s="121">
        <f t="shared" si="19"/>
        <v>0</v>
      </c>
      <c r="BI41" s="121">
        <f t="shared" si="20"/>
        <v>0</v>
      </c>
      <c r="BJ41" s="121">
        <f t="shared" si="21"/>
        <v>0</v>
      </c>
      <c r="BK41" s="121">
        <f t="shared" si="22"/>
        <v>0</v>
      </c>
      <c r="BL41" s="121">
        <f t="shared" si="23"/>
        <v>0</v>
      </c>
      <c r="BM41" s="121">
        <f t="shared" si="24"/>
        <v>0</v>
      </c>
      <c r="BN41" s="121">
        <f t="shared" si="25"/>
        <v>0</v>
      </c>
      <c r="BO41" s="121">
        <f t="shared" si="26"/>
        <v>0</v>
      </c>
      <c r="BP41" s="121">
        <f t="shared" si="27"/>
        <v>1707661</v>
      </c>
      <c r="BQ41" s="121">
        <f t="shared" si="28"/>
        <v>303643</v>
      </c>
      <c r="BR41" s="121">
        <f t="shared" si="29"/>
        <v>181950</v>
      </c>
      <c r="BS41" s="121">
        <f t="shared" si="30"/>
        <v>0</v>
      </c>
      <c r="BT41" s="121">
        <f t="shared" si="31"/>
        <v>121693</v>
      </c>
      <c r="BU41" s="121">
        <f t="shared" si="32"/>
        <v>0</v>
      </c>
      <c r="BV41" s="121">
        <f t="shared" si="33"/>
        <v>500456</v>
      </c>
      <c r="BW41" s="121">
        <f t="shared" si="34"/>
        <v>0</v>
      </c>
      <c r="BX41" s="121">
        <f t="shared" si="35"/>
        <v>453756</v>
      </c>
      <c r="BY41" s="121">
        <f t="shared" si="36"/>
        <v>46700</v>
      </c>
      <c r="BZ41" s="121">
        <f t="shared" si="37"/>
        <v>0</v>
      </c>
      <c r="CA41" s="121">
        <f t="shared" si="38"/>
        <v>903562</v>
      </c>
      <c r="CB41" s="121">
        <f t="shared" si="39"/>
        <v>0</v>
      </c>
      <c r="CC41" s="121">
        <f t="shared" si="40"/>
        <v>740873</v>
      </c>
      <c r="CD41" s="121">
        <f t="shared" si="41"/>
        <v>162689</v>
      </c>
      <c r="CE41" s="121">
        <f t="shared" si="42"/>
        <v>0</v>
      </c>
      <c r="CF41" s="121">
        <f t="shared" si="43"/>
        <v>0</v>
      </c>
      <c r="CG41" s="121">
        <f t="shared" si="44"/>
        <v>0</v>
      </c>
      <c r="CH41" s="121">
        <f t="shared" si="45"/>
        <v>0</v>
      </c>
      <c r="CI41" s="121">
        <f t="shared" si="46"/>
        <v>1707661</v>
      </c>
    </row>
    <row r="42" spans="1:87" s="136" customFormat="1" ht="13.5" customHeight="1" x14ac:dyDescent="0.15">
      <c r="A42" s="119" t="s">
        <v>16</v>
      </c>
      <c r="B42" s="120" t="s">
        <v>344</v>
      </c>
      <c r="C42" s="119" t="s">
        <v>345</v>
      </c>
      <c r="D42" s="121">
        <f t="shared" si="0"/>
        <v>3199008</v>
      </c>
      <c r="E42" s="121">
        <f t="shared" si="1"/>
        <v>3199008</v>
      </c>
      <c r="F42" s="121">
        <v>0</v>
      </c>
      <c r="G42" s="121">
        <v>3199008</v>
      </c>
      <c r="H42" s="121">
        <v>0</v>
      </c>
      <c r="I42" s="121">
        <v>0</v>
      </c>
      <c r="J42" s="121">
        <v>0</v>
      </c>
      <c r="K42" s="121">
        <v>0</v>
      </c>
      <c r="L42" s="121">
        <f t="shared" si="3"/>
        <v>1923861</v>
      </c>
      <c r="M42" s="121">
        <f t="shared" si="4"/>
        <v>515042</v>
      </c>
      <c r="N42" s="121">
        <v>0</v>
      </c>
      <c r="O42" s="121">
        <v>0</v>
      </c>
      <c r="P42" s="121">
        <v>515042</v>
      </c>
      <c r="Q42" s="121">
        <v>0</v>
      </c>
      <c r="R42" s="121">
        <f t="shared" si="5"/>
        <v>733252</v>
      </c>
      <c r="S42" s="121">
        <v>0</v>
      </c>
      <c r="T42" s="121">
        <v>733252</v>
      </c>
      <c r="U42" s="121">
        <v>0</v>
      </c>
      <c r="V42" s="121">
        <v>0</v>
      </c>
      <c r="W42" s="121">
        <f t="shared" si="6"/>
        <v>675567</v>
      </c>
      <c r="X42" s="121">
        <v>0</v>
      </c>
      <c r="Y42" s="121">
        <v>552662</v>
      </c>
      <c r="Z42" s="121">
        <v>0</v>
      </c>
      <c r="AA42" s="121">
        <v>122905</v>
      </c>
      <c r="AB42" s="121">
        <v>0</v>
      </c>
      <c r="AC42" s="121">
        <v>0</v>
      </c>
      <c r="AD42" s="121">
        <v>0</v>
      </c>
      <c r="AE42" s="121">
        <f t="shared" si="8"/>
        <v>5122869</v>
      </c>
      <c r="AF42" s="121">
        <f t="shared" si="9"/>
        <v>0</v>
      </c>
      <c r="AG42" s="121">
        <f t="shared" si="10"/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 t="shared" si="12"/>
        <v>23369</v>
      </c>
      <c r="AO42" s="121">
        <f t="shared" si="13"/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 t="shared" si="14"/>
        <v>23369</v>
      </c>
      <c r="AU42" s="121">
        <v>0</v>
      </c>
      <c r="AV42" s="121">
        <v>23369</v>
      </c>
      <c r="AW42" s="121">
        <v>0</v>
      </c>
      <c r="AX42" s="121">
        <v>0</v>
      </c>
      <c r="AY42" s="121">
        <f t="shared" si="15"/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 t="shared" si="17"/>
        <v>23369</v>
      </c>
      <c r="BH42" s="121">
        <f t="shared" si="19"/>
        <v>3199008</v>
      </c>
      <c r="BI42" s="121">
        <f t="shared" si="20"/>
        <v>3199008</v>
      </c>
      <c r="BJ42" s="121">
        <f t="shared" si="21"/>
        <v>0</v>
      </c>
      <c r="BK42" s="121">
        <f t="shared" si="22"/>
        <v>3199008</v>
      </c>
      <c r="BL42" s="121">
        <f t="shared" si="23"/>
        <v>0</v>
      </c>
      <c r="BM42" s="121">
        <f t="shared" si="24"/>
        <v>0</v>
      </c>
      <c r="BN42" s="121">
        <f t="shared" si="25"/>
        <v>0</v>
      </c>
      <c r="BO42" s="121">
        <f t="shared" si="26"/>
        <v>0</v>
      </c>
      <c r="BP42" s="121">
        <f t="shared" si="27"/>
        <v>1947230</v>
      </c>
      <c r="BQ42" s="121">
        <f t="shared" si="28"/>
        <v>515042</v>
      </c>
      <c r="BR42" s="121">
        <f t="shared" si="29"/>
        <v>0</v>
      </c>
      <c r="BS42" s="121">
        <f t="shared" si="30"/>
        <v>0</v>
      </c>
      <c r="BT42" s="121">
        <f t="shared" si="31"/>
        <v>515042</v>
      </c>
      <c r="BU42" s="121">
        <f t="shared" si="32"/>
        <v>0</v>
      </c>
      <c r="BV42" s="121">
        <f t="shared" si="33"/>
        <v>756621</v>
      </c>
      <c r="BW42" s="121">
        <f t="shared" si="34"/>
        <v>0</v>
      </c>
      <c r="BX42" s="121">
        <f t="shared" si="35"/>
        <v>756621</v>
      </c>
      <c r="BY42" s="121">
        <f t="shared" si="36"/>
        <v>0</v>
      </c>
      <c r="BZ42" s="121">
        <f t="shared" si="37"/>
        <v>0</v>
      </c>
      <c r="CA42" s="121">
        <f t="shared" si="38"/>
        <v>675567</v>
      </c>
      <c r="CB42" s="121">
        <f t="shared" si="39"/>
        <v>0</v>
      </c>
      <c r="CC42" s="121">
        <f t="shared" si="40"/>
        <v>552662</v>
      </c>
      <c r="CD42" s="121">
        <f t="shared" si="41"/>
        <v>0</v>
      </c>
      <c r="CE42" s="121">
        <f t="shared" si="42"/>
        <v>122905</v>
      </c>
      <c r="CF42" s="121">
        <f t="shared" si="43"/>
        <v>0</v>
      </c>
      <c r="CG42" s="121">
        <f t="shared" si="44"/>
        <v>0</v>
      </c>
      <c r="CH42" s="121">
        <f t="shared" si="45"/>
        <v>0</v>
      </c>
      <c r="CI42" s="121">
        <f t="shared" si="46"/>
        <v>5146238</v>
      </c>
    </row>
    <row r="43" spans="1:87" s="136" customFormat="1" ht="13.5" customHeight="1" x14ac:dyDescent="0.15">
      <c r="A43" s="119" t="s">
        <v>16</v>
      </c>
      <c r="B43" s="120" t="s">
        <v>364</v>
      </c>
      <c r="C43" s="119" t="s">
        <v>365</v>
      </c>
      <c r="D43" s="121">
        <f t="shared" si="0"/>
        <v>0</v>
      </c>
      <c r="E43" s="121">
        <f t="shared" si="1"/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 t="shared" si="3"/>
        <v>0</v>
      </c>
      <c r="M43" s="121">
        <f t="shared" si="4"/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 t="shared" si="5"/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 t="shared" si="6"/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f t="shared" si="8"/>
        <v>0</v>
      </c>
      <c r="AF43" s="121">
        <f t="shared" si="9"/>
        <v>9882</v>
      </c>
      <c r="AG43" s="121">
        <f t="shared" si="10"/>
        <v>9882</v>
      </c>
      <c r="AH43" s="121">
        <v>0</v>
      </c>
      <c r="AI43" s="121">
        <v>9882</v>
      </c>
      <c r="AJ43" s="121">
        <v>0</v>
      </c>
      <c r="AK43" s="121">
        <v>0</v>
      </c>
      <c r="AL43" s="121">
        <v>0</v>
      </c>
      <c r="AM43" s="121">
        <v>0</v>
      </c>
      <c r="AN43" s="121">
        <f t="shared" si="12"/>
        <v>135674</v>
      </c>
      <c r="AO43" s="121">
        <f t="shared" si="13"/>
        <v>36720</v>
      </c>
      <c r="AP43" s="121">
        <v>36720</v>
      </c>
      <c r="AQ43" s="121">
        <v>0</v>
      </c>
      <c r="AR43" s="121">
        <v>0</v>
      </c>
      <c r="AS43" s="121">
        <v>0</v>
      </c>
      <c r="AT43" s="121">
        <f t="shared" si="14"/>
        <v>95406</v>
      </c>
      <c r="AU43" s="121">
        <v>0</v>
      </c>
      <c r="AV43" s="121">
        <v>95406</v>
      </c>
      <c r="AW43" s="121">
        <v>0</v>
      </c>
      <c r="AX43" s="121">
        <v>0</v>
      </c>
      <c r="AY43" s="121">
        <f t="shared" si="15"/>
        <v>3548</v>
      </c>
      <c r="AZ43" s="121">
        <v>0</v>
      </c>
      <c r="BA43" s="121">
        <v>0</v>
      </c>
      <c r="BB43" s="121">
        <v>3548</v>
      </c>
      <c r="BC43" s="121">
        <v>0</v>
      </c>
      <c r="BD43" s="121">
        <v>0</v>
      </c>
      <c r="BE43" s="121">
        <v>0</v>
      </c>
      <c r="BF43" s="121">
        <v>0</v>
      </c>
      <c r="BG43" s="121">
        <f t="shared" si="17"/>
        <v>145556</v>
      </c>
      <c r="BH43" s="121">
        <f t="shared" si="19"/>
        <v>9882</v>
      </c>
      <c r="BI43" s="121">
        <f t="shared" si="20"/>
        <v>9882</v>
      </c>
      <c r="BJ43" s="121">
        <f t="shared" si="21"/>
        <v>0</v>
      </c>
      <c r="BK43" s="121">
        <f t="shared" si="22"/>
        <v>9882</v>
      </c>
      <c r="BL43" s="121">
        <f t="shared" si="23"/>
        <v>0</v>
      </c>
      <c r="BM43" s="121">
        <f t="shared" si="24"/>
        <v>0</v>
      </c>
      <c r="BN43" s="121">
        <f t="shared" si="25"/>
        <v>0</v>
      </c>
      <c r="BO43" s="121">
        <f t="shared" si="26"/>
        <v>0</v>
      </c>
      <c r="BP43" s="121">
        <f t="shared" si="27"/>
        <v>135674</v>
      </c>
      <c r="BQ43" s="121">
        <f t="shared" si="28"/>
        <v>36720</v>
      </c>
      <c r="BR43" s="121">
        <f t="shared" si="29"/>
        <v>36720</v>
      </c>
      <c r="BS43" s="121">
        <f t="shared" si="30"/>
        <v>0</v>
      </c>
      <c r="BT43" s="121">
        <f t="shared" si="31"/>
        <v>0</v>
      </c>
      <c r="BU43" s="121">
        <f t="shared" si="32"/>
        <v>0</v>
      </c>
      <c r="BV43" s="121">
        <f t="shared" si="33"/>
        <v>95406</v>
      </c>
      <c r="BW43" s="121">
        <f t="shared" si="34"/>
        <v>0</v>
      </c>
      <c r="BX43" s="121">
        <f t="shared" si="35"/>
        <v>95406</v>
      </c>
      <c r="BY43" s="121">
        <f t="shared" si="36"/>
        <v>0</v>
      </c>
      <c r="BZ43" s="121">
        <f t="shared" si="37"/>
        <v>0</v>
      </c>
      <c r="CA43" s="121">
        <f t="shared" si="38"/>
        <v>3548</v>
      </c>
      <c r="CB43" s="121">
        <f t="shared" si="39"/>
        <v>0</v>
      </c>
      <c r="CC43" s="121">
        <f t="shared" si="40"/>
        <v>0</v>
      </c>
      <c r="CD43" s="121">
        <f t="shared" si="41"/>
        <v>3548</v>
      </c>
      <c r="CE43" s="121">
        <f t="shared" si="42"/>
        <v>0</v>
      </c>
      <c r="CF43" s="121">
        <f t="shared" si="43"/>
        <v>0</v>
      </c>
      <c r="CG43" s="121">
        <f t="shared" si="44"/>
        <v>0</v>
      </c>
      <c r="CH43" s="121">
        <f t="shared" si="45"/>
        <v>0</v>
      </c>
      <c r="CI43" s="121">
        <f t="shared" si="46"/>
        <v>145556</v>
      </c>
    </row>
    <row r="44" spans="1:87" s="136" customFormat="1" ht="13.5" customHeight="1" x14ac:dyDescent="0.15">
      <c r="A44" s="119" t="s">
        <v>16</v>
      </c>
      <c r="B44" s="120" t="s">
        <v>336</v>
      </c>
      <c r="C44" s="119" t="s">
        <v>337</v>
      </c>
      <c r="D44" s="121">
        <f t="shared" si="0"/>
        <v>1633471</v>
      </c>
      <c r="E44" s="121">
        <f t="shared" si="1"/>
        <v>1633471</v>
      </c>
      <c r="F44" s="121">
        <v>0</v>
      </c>
      <c r="G44" s="121">
        <v>230986</v>
      </c>
      <c r="H44" s="121">
        <v>1402485</v>
      </c>
      <c r="I44" s="121">
        <v>0</v>
      </c>
      <c r="J44" s="121">
        <v>0</v>
      </c>
      <c r="K44" s="121">
        <v>0</v>
      </c>
      <c r="L44" s="121">
        <f t="shared" si="3"/>
        <v>369921</v>
      </c>
      <c r="M44" s="121">
        <f t="shared" si="4"/>
        <v>55382</v>
      </c>
      <c r="N44" s="121">
        <v>47598</v>
      </c>
      <c r="O44" s="121">
        <v>0</v>
      </c>
      <c r="P44" s="121">
        <v>7784</v>
      </c>
      <c r="Q44" s="121">
        <v>0</v>
      </c>
      <c r="R44" s="121">
        <f t="shared" si="5"/>
        <v>112541</v>
      </c>
      <c r="S44" s="121">
        <v>0</v>
      </c>
      <c r="T44" s="121">
        <v>110944</v>
      </c>
      <c r="U44" s="121">
        <v>1597</v>
      </c>
      <c r="V44" s="121">
        <v>0</v>
      </c>
      <c r="W44" s="121">
        <f t="shared" si="6"/>
        <v>201998</v>
      </c>
      <c r="X44" s="121">
        <v>0</v>
      </c>
      <c r="Y44" s="121">
        <v>201998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f t="shared" si="8"/>
        <v>2003392</v>
      </c>
      <c r="AF44" s="121">
        <f t="shared" si="9"/>
        <v>0</v>
      </c>
      <c r="AG44" s="121">
        <f t="shared" si="10"/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 t="shared" si="12"/>
        <v>0</v>
      </c>
      <c r="AO44" s="121">
        <f t="shared" si="13"/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 t="shared" si="14"/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 t="shared" si="15"/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 t="shared" si="17"/>
        <v>0</v>
      </c>
      <c r="BH44" s="121">
        <f t="shared" si="19"/>
        <v>1633471</v>
      </c>
      <c r="BI44" s="121">
        <f t="shared" si="20"/>
        <v>1633471</v>
      </c>
      <c r="BJ44" s="121">
        <f t="shared" si="21"/>
        <v>0</v>
      </c>
      <c r="BK44" s="121">
        <f t="shared" si="22"/>
        <v>230986</v>
      </c>
      <c r="BL44" s="121">
        <f t="shared" si="23"/>
        <v>1402485</v>
      </c>
      <c r="BM44" s="121">
        <f t="shared" si="24"/>
        <v>0</v>
      </c>
      <c r="BN44" s="121">
        <f t="shared" si="25"/>
        <v>0</v>
      </c>
      <c r="BO44" s="121">
        <f t="shared" si="26"/>
        <v>0</v>
      </c>
      <c r="BP44" s="121">
        <f t="shared" si="27"/>
        <v>369921</v>
      </c>
      <c r="BQ44" s="121">
        <f t="shared" si="28"/>
        <v>55382</v>
      </c>
      <c r="BR44" s="121">
        <f t="shared" si="29"/>
        <v>47598</v>
      </c>
      <c r="BS44" s="121">
        <f t="shared" si="30"/>
        <v>0</v>
      </c>
      <c r="BT44" s="121">
        <f t="shared" si="31"/>
        <v>7784</v>
      </c>
      <c r="BU44" s="121">
        <f t="shared" si="32"/>
        <v>0</v>
      </c>
      <c r="BV44" s="121">
        <f t="shared" si="33"/>
        <v>112541</v>
      </c>
      <c r="BW44" s="121">
        <f t="shared" si="34"/>
        <v>0</v>
      </c>
      <c r="BX44" s="121">
        <f t="shared" si="35"/>
        <v>110944</v>
      </c>
      <c r="BY44" s="121">
        <f t="shared" si="36"/>
        <v>1597</v>
      </c>
      <c r="BZ44" s="121">
        <f t="shared" si="37"/>
        <v>0</v>
      </c>
      <c r="CA44" s="121">
        <f t="shared" si="38"/>
        <v>201998</v>
      </c>
      <c r="CB44" s="121">
        <f t="shared" si="39"/>
        <v>0</v>
      </c>
      <c r="CC44" s="121">
        <f t="shared" si="40"/>
        <v>201998</v>
      </c>
      <c r="CD44" s="121">
        <f t="shared" si="41"/>
        <v>0</v>
      </c>
      <c r="CE44" s="121">
        <f t="shared" si="42"/>
        <v>0</v>
      </c>
      <c r="CF44" s="121">
        <f t="shared" si="43"/>
        <v>0</v>
      </c>
      <c r="CG44" s="121">
        <f t="shared" si="44"/>
        <v>0</v>
      </c>
      <c r="CH44" s="121">
        <f t="shared" si="45"/>
        <v>0</v>
      </c>
      <c r="CI44" s="121">
        <f t="shared" si="46"/>
        <v>2003392</v>
      </c>
    </row>
    <row r="45" spans="1:87" s="136" customFormat="1" ht="13.5" customHeight="1" x14ac:dyDescent="0.15">
      <c r="A45" s="119" t="s">
        <v>16</v>
      </c>
      <c r="B45" s="120" t="s">
        <v>366</v>
      </c>
      <c r="C45" s="119" t="s">
        <v>367</v>
      </c>
      <c r="D45" s="121">
        <f t="shared" si="0"/>
        <v>0</v>
      </c>
      <c r="E45" s="121">
        <f t="shared" si="1"/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 t="shared" si="3"/>
        <v>291864</v>
      </c>
      <c r="M45" s="121">
        <f t="shared" si="4"/>
        <v>89410</v>
      </c>
      <c r="N45" s="121">
        <v>89410</v>
      </c>
      <c r="O45" s="121">
        <v>0</v>
      </c>
      <c r="P45" s="121">
        <v>0</v>
      </c>
      <c r="Q45" s="121">
        <v>0</v>
      </c>
      <c r="R45" s="121">
        <f t="shared" si="5"/>
        <v>136663</v>
      </c>
      <c r="S45" s="121">
        <v>0</v>
      </c>
      <c r="T45" s="121">
        <v>132543</v>
      </c>
      <c r="U45" s="121">
        <v>4120</v>
      </c>
      <c r="V45" s="121">
        <v>0</v>
      </c>
      <c r="W45" s="121">
        <f t="shared" si="6"/>
        <v>65791</v>
      </c>
      <c r="X45" s="121">
        <v>0</v>
      </c>
      <c r="Y45" s="121">
        <v>58321</v>
      </c>
      <c r="Z45" s="121">
        <v>7470</v>
      </c>
      <c r="AA45" s="121">
        <v>0</v>
      </c>
      <c r="AB45" s="121">
        <v>0</v>
      </c>
      <c r="AC45" s="121">
        <v>0</v>
      </c>
      <c r="AD45" s="121">
        <v>32572</v>
      </c>
      <c r="AE45" s="121">
        <f t="shared" si="8"/>
        <v>324436</v>
      </c>
      <c r="AF45" s="121">
        <f t="shared" si="9"/>
        <v>0</v>
      </c>
      <c r="AG45" s="121">
        <f t="shared" si="10"/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 t="shared" si="12"/>
        <v>0</v>
      </c>
      <c r="AO45" s="121">
        <f t="shared" si="13"/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 t="shared" si="14"/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 t="shared" si="15"/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f t="shared" si="17"/>
        <v>0</v>
      </c>
      <c r="BH45" s="121">
        <f t="shared" si="19"/>
        <v>0</v>
      </c>
      <c r="BI45" s="121">
        <f t="shared" si="20"/>
        <v>0</v>
      </c>
      <c r="BJ45" s="121">
        <f t="shared" si="21"/>
        <v>0</v>
      </c>
      <c r="BK45" s="121">
        <f t="shared" si="22"/>
        <v>0</v>
      </c>
      <c r="BL45" s="121">
        <f t="shared" si="23"/>
        <v>0</v>
      </c>
      <c r="BM45" s="121">
        <f t="shared" si="24"/>
        <v>0</v>
      </c>
      <c r="BN45" s="121">
        <f t="shared" si="25"/>
        <v>0</v>
      </c>
      <c r="BO45" s="121">
        <f t="shared" si="26"/>
        <v>0</v>
      </c>
      <c r="BP45" s="121">
        <f t="shared" si="27"/>
        <v>291864</v>
      </c>
      <c r="BQ45" s="121">
        <f t="shared" si="28"/>
        <v>89410</v>
      </c>
      <c r="BR45" s="121">
        <f t="shared" si="29"/>
        <v>89410</v>
      </c>
      <c r="BS45" s="121">
        <f t="shared" si="30"/>
        <v>0</v>
      </c>
      <c r="BT45" s="121">
        <f t="shared" si="31"/>
        <v>0</v>
      </c>
      <c r="BU45" s="121">
        <f t="shared" si="32"/>
        <v>0</v>
      </c>
      <c r="BV45" s="121">
        <f t="shared" si="33"/>
        <v>136663</v>
      </c>
      <c r="BW45" s="121">
        <f t="shared" si="34"/>
        <v>0</v>
      </c>
      <c r="BX45" s="121">
        <f t="shared" si="35"/>
        <v>132543</v>
      </c>
      <c r="BY45" s="121">
        <f t="shared" si="36"/>
        <v>4120</v>
      </c>
      <c r="BZ45" s="121">
        <f t="shared" si="37"/>
        <v>0</v>
      </c>
      <c r="CA45" s="121">
        <f t="shared" si="38"/>
        <v>65791</v>
      </c>
      <c r="CB45" s="121">
        <f t="shared" si="39"/>
        <v>0</v>
      </c>
      <c r="CC45" s="121">
        <f t="shared" si="40"/>
        <v>58321</v>
      </c>
      <c r="CD45" s="121">
        <f t="shared" si="41"/>
        <v>7470</v>
      </c>
      <c r="CE45" s="121">
        <f t="shared" si="42"/>
        <v>0</v>
      </c>
      <c r="CF45" s="121">
        <f t="shared" si="43"/>
        <v>0</v>
      </c>
      <c r="CG45" s="121">
        <f t="shared" si="44"/>
        <v>0</v>
      </c>
      <c r="CH45" s="121">
        <f t="shared" si="45"/>
        <v>32572</v>
      </c>
      <c r="CI45" s="121">
        <f t="shared" si="46"/>
        <v>324436</v>
      </c>
    </row>
    <row r="46" spans="1:87" s="136" customFormat="1" ht="13.5" customHeight="1" x14ac:dyDescent="0.15">
      <c r="A46" s="119" t="s">
        <v>16</v>
      </c>
      <c r="B46" s="120" t="s">
        <v>385</v>
      </c>
      <c r="C46" s="119" t="s">
        <v>386</v>
      </c>
      <c r="D46" s="121">
        <f t="shared" si="0"/>
        <v>0</v>
      </c>
      <c r="E46" s="121">
        <f t="shared" si="1"/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 t="shared" si="3"/>
        <v>172621</v>
      </c>
      <c r="M46" s="121">
        <f t="shared" si="4"/>
        <v>322</v>
      </c>
      <c r="N46" s="121">
        <v>322</v>
      </c>
      <c r="O46" s="121">
        <v>0</v>
      </c>
      <c r="P46" s="121">
        <v>0</v>
      </c>
      <c r="Q46" s="121">
        <v>0</v>
      </c>
      <c r="R46" s="121">
        <f t="shared" si="5"/>
        <v>34203</v>
      </c>
      <c r="S46" s="121">
        <v>0</v>
      </c>
      <c r="T46" s="121">
        <v>34203</v>
      </c>
      <c r="U46" s="121">
        <v>0</v>
      </c>
      <c r="V46" s="121">
        <v>0</v>
      </c>
      <c r="W46" s="121">
        <f t="shared" si="6"/>
        <v>138096</v>
      </c>
      <c r="X46" s="121">
        <v>0</v>
      </c>
      <c r="Y46" s="121">
        <v>108692</v>
      </c>
      <c r="Z46" s="121">
        <v>29404</v>
      </c>
      <c r="AA46" s="121">
        <v>0</v>
      </c>
      <c r="AB46" s="121">
        <v>0</v>
      </c>
      <c r="AC46" s="121">
        <v>0</v>
      </c>
      <c r="AD46" s="121">
        <v>47434</v>
      </c>
      <c r="AE46" s="121">
        <f t="shared" si="8"/>
        <v>220055</v>
      </c>
      <c r="AF46" s="121">
        <f t="shared" si="9"/>
        <v>0</v>
      </c>
      <c r="AG46" s="121">
        <f t="shared" si="10"/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 t="shared" si="12"/>
        <v>0</v>
      </c>
      <c r="AO46" s="121">
        <f t="shared" si="13"/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 t="shared" si="14"/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 t="shared" si="15"/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f t="shared" si="17"/>
        <v>0</v>
      </c>
      <c r="BH46" s="121">
        <f t="shared" si="19"/>
        <v>0</v>
      </c>
      <c r="BI46" s="121">
        <f t="shared" si="20"/>
        <v>0</v>
      </c>
      <c r="BJ46" s="121">
        <f t="shared" si="21"/>
        <v>0</v>
      </c>
      <c r="BK46" s="121">
        <f t="shared" si="22"/>
        <v>0</v>
      </c>
      <c r="BL46" s="121">
        <f t="shared" si="23"/>
        <v>0</v>
      </c>
      <c r="BM46" s="121">
        <f t="shared" si="24"/>
        <v>0</v>
      </c>
      <c r="BN46" s="121">
        <f t="shared" si="25"/>
        <v>0</v>
      </c>
      <c r="BO46" s="121">
        <f t="shared" si="26"/>
        <v>0</v>
      </c>
      <c r="BP46" s="121">
        <f t="shared" si="27"/>
        <v>172621</v>
      </c>
      <c r="BQ46" s="121">
        <f t="shared" si="28"/>
        <v>322</v>
      </c>
      <c r="BR46" s="121">
        <f t="shared" si="29"/>
        <v>322</v>
      </c>
      <c r="BS46" s="121">
        <f t="shared" si="30"/>
        <v>0</v>
      </c>
      <c r="BT46" s="121">
        <f t="shared" si="31"/>
        <v>0</v>
      </c>
      <c r="BU46" s="121">
        <f t="shared" si="32"/>
        <v>0</v>
      </c>
      <c r="BV46" s="121">
        <f t="shared" si="33"/>
        <v>34203</v>
      </c>
      <c r="BW46" s="121">
        <f t="shared" si="34"/>
        <v>0</v>
      </c>
      <c r="BX46" s="121">
        <f t="shared" si="35"/>
        <v>34203</v>
      </c>
      <c r="BY46" s="121">
        <f t="shared" si="36"/>
        <v>0</v>
      </c>
      <c r="BZ46" s="121">
        <f t="shared" si="37"/>
        <v>0</v>
      </c>
      <c r="CA46" s="121">
        <f t="shared" si="38"/>
        <v>138096</v>
      </c>
      <c r="CB46" s="121">
        <f t="shared" si="39"/>
        <v>0</v>
      </c>
      <c r="CC46" s="121">
        <f t="shared" si="40"/>
        <v>108692</v>
      </c>
      <c r="CD46" s="121">
        <f t="shared" si="41"/>
        <v>29404</v>
      </c>
      <c r="CE46" s="121">
        <f t="shared" si="42"/>
        <v>0</v>
      </c>
      <c r="CF46" s="121">
        <f t="shared" si="43"/>
        <v>0</v>
      </c>
      <c r="CG46" s="121">
        <f t="shared" si="44"/>
        <v>0</v>
      </c>
      <c r="CH46" s="121">
        <f t="shared" si="45"/>
        <v>47434</v>
      </c>
      <c r="CI46" s="121">
        <f t="shared" si="46"/>
        <v>220055</v>
      </c>
    </row>
    <row r="47" spans="1:87" s="136" customFormat="1" ht="13.5" customHeight="1" x14ac:dyDescent="0.15">
      <c r="A47" s="119" t="s">
        <v>16</v>
      </c>
      <c r="B47" s="120" t="s">
        <v>439</v>
      </c>
      <c r="C47" s="119" t="s">
        <v>440</v>
      </c>
      <c r="D47" s="121">
        <f t="shared" si="0"/>
        <v>38236</v>
      </c>
      <c r="E47" s="121">
        <f t="shared" si="1"/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38236</v>
      </c>
      <c r="K47" s="121">
        <v>0</v>
      </c>
      <c r="L47" s="121">
        <f t="shared" si="3"/>
        <v>0</v>
      </c>
      <c r="M47" s="121">
        <f t="shared" si="4"/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 t="shared" si="5"/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 t="shared" si="6"/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17433</v>
      </c>
      <c r="AE47" s="121">
        <f t="shared" si="8"/>
        <v>55669</v>
      </c>
      <c r="AF47" s="121">
        <f t="shared" si="9"/>
        <v>0</v>
      </c>
      <c r="AG47" s="121">
        <f t="shared" si="10"/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 t="shared" si="12"/>
        <v>0</v>
      </c>
      <c r="AO47" s="121">
        <f t="shared" si="13"/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 t="shared" si="14"/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 t="shared" si="15"/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f t="shared" si="17"/>
        <v>0</v>
      </c>
      <c r="BH47" s="121">
        <f t="shared" si="19"/>
        <v>38236</v>
      </c>
      <c r="BI47" s="121">
        <f t="shared" si="20"/>
        <v>0</v>
      </c>
      <c r="BJ47" s="121">
        <f t="shared" si="21"/>
        <v>0</v>
      </c>
      <c r="BK47" s="121">
        <f t="shared" si="22"/>
        <v>0</v>
      </c>
      <c r="BL47" s="121">
        <f t="shared" si="23"/>
        <v>0</v>
      </c>
      <c r="BM47" s="121">
        <f t="shared" si="24"/>
        <v>0</v>
      </c>
      <c r="BN47" s="121">
        <f t="shared" si="25"/>
        <v>38236</v>
      </c>
      <c r="BO47" s="121">
        <f t="shared" si="26"/>
        <v>0</v>
      </c>
      <c r="BP47" s="121">
        <f t="shared" si="27"/>
        <v>0</v>
      </c>
      <c r="BQ47" s="121">
        <f t="shared" si="28"/>
        <v>0</v>
      </c>
      <c r="BR47" s="121">
        <f t="shared" si="29"/>
        <v>0</v>
      </c>
      <c r="BS47" s="121">
        <f t="shared" si="30"/>
        <v>0</v>
      </c>
      <c r="BT47" s="121">
        <f t="shared" si="31"/>
        <v>0</v>
      </c>
      <c r="BU47" s="121">
        <f t="shared" si="32"/>
        <v>0</v>
      </c>
      <c r="BV47" s="121">
        <f t="shared" si="33"/>
        <v>0</v>
      </c>
      <c r="BW47" s="121">
        <f t="shared" si="34"/>
        <v>0</v>
      </c>
      <c r="BX47" s="121">
        <f t="shared" si="35"/>
        <v>0</v>
      </c>
      <c r="BY47" s="121">
        <f t="shared" si="36"/>
        <v>0</v>
      </c>
      <c r="BZ47" s="121">
        <f t="shared" si="37"/>
        <v>0</v>
      </c>
      <c r="CA47" s="121">
        <f t="shared" si="38"/>
        <v>0</v>
      </c>
      <c r="CB47" s="121">
        <f t="shared" si="39"/>
        <v>0</v>
      </c>
      <c r="CC47" s="121">
        <f t="shared" si="40"/>
        <v>0</v>
      </c>
      <c r="CD47" s="121">
        <f t="shared" si="41"/>
        <v>0</v>
      </c>
      <c r="CE47" s="121">
        <f t="shared" si="42"/>
        <v>0</v>
      </c>
      <c r="CF47" s="121">
        <f t="shared" si="43"/>
        <v>0</v>
      </c>
      <c r="CG47" s="121">
        <f t="shared" si="44"/>
        <v>0</v>
      </c>
      <c r="CH47" s="121">
        <f t="shared" si="45"/>
        <v>17433</v>
      </c>
      <c r="CI47" s="121">
        <f t="shared" si="46"/>
        <v>55669</v>
      </c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7">
    <sortCondition ref="A8:A47"/>
    <sortCondition ref="B8:B47"/>
    <sortCondition ref="C8:C4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20" sqref="A20:XFD20"/>
      <selection pane="topRight" activeCell="A20" sqref="A20:XFD20"/>
      <selection pane="bottomLeft" activeCell="A20" sqref="A20:XFD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70" t="s">
        <v>269</v>
      </c>
      <c r="B2" s="162" t="s">
        <v>270</v>
      </c>
      <c r="C2" s="174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71"/>
      <c r="B3" s="163"/>
      <c r="C3" s="175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71"/>
      <c r="B4" s="163"/>
      <c r="C4" s="173"/>
      <c r="D4" s="108" t="s">
        <v>308</v>
      </c>
      <c r="E4" s="101"/>
      <c r="F4" s="107"/>
      <c r="G4" s="108" t="s">
        <v>309</v>
      </c>
      <c r="H4" s="101"/>
      <c r="I4" s="107"/>
      <c r="J4" s="170" t="s">
        <v>316</v>
      </c>
      <c r="K4" s="172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70" t="s">
        <v>316</v>
      </c>
      <c r="S4" s="172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70" t="s">
        <v>316</v>
      </c>
      <c r="AA4" s="172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70" t="s">
        <v>316</v>
      </c>
      <c r="AI4" s="172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70" t="s">
        <v>316</v>
      </c>
      <c r="AQ4" s="172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70" t="s">
        <v>316</v>
      </c>
      <c r="AY4" s="172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71"/>
      <c r="B5" s="163"/>
      <c r="C5" s="173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71"/>
      <c r="K5" s="173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71"/>
      <c r="S5" s="173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71"/>
      <c r="AA5" s="173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71"/>
      <c r="AI5" s="173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71"/>
      <c r="AQ5" s="173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71"/>
      <c r="AY5" s="173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71"/>
      <c r="B6" s="163"/>
      <c r="C6" s="173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71"/>
      <c r="K6" s="173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71"/>
      <c r="S6" s="173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71"/>
      <c r="AA6" s="173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71"/>
      <c r="AI6" s="173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71"/>
      <c r="AQ6" s="173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71"/>
      <c r="AY6" s="173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神奈川県</v>
      </c>
      <c r="B7" s="139" t="str">
        <f>'廃棄物事業経費（市町村）'!B7</f>
        <v>14000</v>
      </c>
      <c r="C7" s="138" t="s">
        <v>279</v>
      </c>
      <c r="D7" s="140">
        <f t="shared" ref="D7:D40" si="0">SUM(L7,T7,AB7,AJ7,AR7,AZ7)</f>
        <v>285947</v>
      </c>
      <c r="E7" s="140">
        <f t="shared" ref="E7:E40" si="1">SUM(M7,U7,AC7,AK7,AS7,BA7)</f>
        <v>3634099</v>
      </c>
      <c r="F7" s="140">
        <f t="shared" ref="F7:F40" si="2">SUM(D7:E7)</f>
        <v>3920046</v>
      </c>
      <c r="G7" s="140">
        <f t="shared" ref="G7:G40" si="3">SUM(O7,W7,AE7,AM7,AU7,BC7)</f>
        <v>4941</v>
      </c>
      <c r="H7" s="140">
        <f t="shared" ref="H7:H40" si="4">SUM(P7,X7,AF7,AN7,AV7,BD7)</f>
        <v>108428</v>
      </c>
      <c r="I7" s="140">
        <f t="shared" ref="I7:I40" si="5">SUM(G7:H7)</f>
        <v>113369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285947</v>
      </c>
      <c r="M7" s="140">
        <f>SUM(M$8:M$1000)</f>
        <v>3459929</v>
      </c>
      <c r="N7" s="140">
        <f t="shared" ref="N7:N40" si="6">IF(AND(L7&lt;&gt;"",M7&lt;&gt;""),SUM(L7:M7),"")</f>
        <v>3745876</v>
      </c>
      <c r="O7" s="140">
        <f>SUM(O$8:O$1000)</f>
        <v>3493</v>
      </c>
      <c r="P7" s="140">
        <f>SUM(P$8:P$1000)</f>
        <v>83506</v>
      </c>
      <c r="Q7" s="140">
        <f t="shared" ref="Q7:Q40" si="7">IF(AND(O7&lt;&gt;"",P7&lt;&gt;""),SUM(O7:P7),"")</f>
        <v>86999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0</v>
      </c>
      <c r="U7" s="140">
        <f>SUM(U$8:U$1000)</f>
        <v>174170</v>
      </c>
      <c r="V7" s="140">
        <f t="shared" ref="V7:V40" si="8">IF(AND(T7&lt;&gt;"",U7&lt;&gt;""),SUM(T7:U7),"")</f>
        <v>174170</v>
      </c>
      <c r="W7" s="140">
        <f>SUM(W$8:W$1000)</f>
        <v>1448</v>
      </c>
      <c r="X7" s="140">
        <f>SUM(X$8:X$1000)</f>
        <v>24922</v>
      </c>
      <c r="Y7" s="140">
        <f t="shared" ref="Y7:Y40" si="9">IF(AND(W7&lt;&gt;"",X7&lt;&gt;""),SUM(W7:X7),"")</f>
        <v>26370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 t="shared" ref="AD7:AD40" si="10"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 t="shared" ref="AG7:AG40" si="11"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 t="shared" ref="AL7:AL40" si="12"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 t="shared" ref="AO7:AO40" si="13"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 t="shared" ref="AT7:AT40" si="14"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 t="shared" ref="AW7:AW40" si="15"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 t="shared" ref="BB7:BB40" si="16"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 t="shared" ref="BE7:BE40" si="17">IF(AND(BC7&lt;&gt;"",BD7&lt;&gt;""),SUM(BC7:BD7),"")</f>
        <v>0</v>
      </c>
    </row>
    <row r="8" spans="1:57" s="136" customFormat="1" ht="13.5" customHeight="1" x14ac:dyDescent="0.15">
      <c r="A8" s="119" t="s">
        <v>16</v>
      </c>
      <c r="B8" s="120" t="s">
        <v>324</v>
      </c>
      <c r="C8" s="119" t="s">
        <v>325</v>
      </c>
      <c r="D8" s="121">
        <f t="shared" si="0"/>
        <v>0</v>
      </c>
      <c r="E8" s="121">
        <f t="shared" si="1"/>
        <v>0</v>
      </c>
      <c r="F8" s="121">
        <f t="shared" si="2"/>
        <v>0</v>
      </c>
      <c r="G8" s="121">
        <f t="shared" si="3"/>
        <v>0</v>
      </c>
      <c r="H8" s="121">
        <f t="shared" si="4"/>
        <v>0</v>
      </c>
      <c r="I8" s="121">
        <f t="shared" si="5"/>
        <v>0</v>
      </c>
      <c r="J8" s="120"/>
      <c r="K8" s="119"/>
      <c r="L8" s="121"/>
      <c r="M8" s="121"/>
      <c r="N8" s="121" t="str">
        <f t="shared" si="6"/>
        <v/>
      </c>
      <c r="O8" s="121"/>
      <c r="P8" s="121"/>
      <c r="Q8" s="121" t="str">
        <f t="shared" si="7"/>
        <v/>
      </c>
      <c r="R8" s="120"/>
      <c r="S8" s="119"/>
      <c r="T8" s="121"/>
      <c r="U8" s="121"/>
      <c r="V8" s="121" t="str">
        <f t="shared" si="8"/>
        <v/>
      </c>
      <c r="W8" s="121"/>
      <c r="X8" s="121"/>
      <c r="Y8" s="121" t="str">
        <f t="shared" si="9"/>
        <v/>
      </c>
      <c r="Z8" s="120"/>
      <c r="AA8" s="119"/>
      <c r="AB8" s="121"/>
      <c r="AC8" s="121"/>
      <c r="AD8" s="121" t="str">
        <f t="shared" si="10"/>
        <v/>
      </c>
      <c r="AE8" s="121"/>
      <c r="AF8" s="121"/>
      <c r="AG8" s="121" t="str">
        <f t="shared" si="11"/>
        <v/>
      </c>
      <c r="AH8" s="120"/>
      <c r="AI8" s="119"/>
      <c r="AJ8" s="121"/>
      <c r="AK8" s="121"/>
      <c r="AL8" s="121" t="str">
        <f t="shared" si="12"/>
        <v/>
      </c>
      <c r="AM8" s="121"/>
      <c r="AN8" s="121"/>
      <c r="AO8" s="121" t="str">
        <f t="shared" si="13"/>
        <v/>
      </c>
      <c r="AP8" s="120"/>
      <c r="AQ8" s="119"/>
      <c r="AR8" s="121"/>
      <c r="AS8" s="121"/>
      <c r="AT8" s="121" t="str">
        <f t="shared" si="14"/>
        <v/>
      </c>
      <c r="AU8" s="121"/>
      <c r="AV8" s="121"/>
      <c r="AW8" s="121" t="str">
        <f t="shared" si="15"/>
        <v/>
      </c>
      <c r="AX8" s="120"/>
      <c r="AY8" s="119"/>
      <c r="AZ8" s="121"/>
      <c r="BA8" s="121"/>
      <c r="BB8" s="121" t="str">
        <f t="shared" si="16"/>
        <v/>
      </c>
      <c r="BC8" s="121"/>
      <c r="BD8" s="121"/>
      <c r="BE8" s="121" t="str">
        <f t="shared" si="17"/>
        <v/>
      </c>
    </row>
    <row r="9" spans="1:57" s="136" customFormat="1" ht="13.5" customHeight="1" x14ac:dyDescent="0.15">
      <c r="A9" s="119" t="s">
        <v>16</v>
      </c>
      <c r="B9" s="120" t="s">
        <v>418</v>
      </c>
      <c r="C9" s="119" t="s">
        <v>419</v>
      </c>
      <c r="D9" s="121">
        <f t="shared" si="0"/>
        <v>0</v>
      </c>
      <c r="E9" s="121">
        <f t="shared" si="1"/>
        <v>0</v>
      </c>
      <c r="F9" s="121">
        <f t="shared" si="2"/>
        <v>0</v>
      </c>
      <c r="G9" s="121">
        <f t="shared" si="3"/>
        <v>0</v>
      </c>
      <c r="H9" s="121">
        <f t="shared" si="4"/>
        <v>0</v>
      </c>
      <c r="I9" s="121">
        <f t="shared" si="5"/>
        <v>0</v>
      </c>
      <c r="J9" s="120"/>
      <c r="K9" s="119"/>
      <c r="L9" s="121"/>
      <c r="M9" s="121"/>
      <c r="N9" s="121" t="str">
        <f t="shared" si="6"/>
        <v/>
      </c>
      <c r="O9" s="121"/>
      <c r="P9" s="121"/>
      <c r="Q9" s="121" t="str">
        <f t="shared" si="7"/>
        <v/>
      </c>
      <c r="R9" s="120"/>
      <c r="S9" s="119"/>
      <c r="T9" s="121"/>
      <c r="U9" s="121"/>
      <c r="V9" s="121" t="str">
        <f t="shared" si="8"/>
        <v/>
      </c>
      <c r="W9" s="121"/>
      <c r="X9" s="121"/>
      <c r="Y9" s="121" t="str">
        <f t="shared" si="9"/>
        <v/>
      </c>
      <c r="Z9" s="120"/>
      <c r="AA9" s="119"/>
      <c r="AB9" s="121"/>
      <c r="AC9" s="121"/>
      <c r="AD9" s="121" t="str">
        <f t="shared" si="10"/>
        <v/>
      </c>
      <c r="AE9" s="121"/>
      <c r="AF9" s="121"/>
      <c r="AG9" s="121" t="str">
        <f t="shared" si="11"/>
        <v/>
      </c>
      <c r="AH9" s="120"/>
      <c r="AI9" s="119"/>
      <c r="AJ9" s="121"/>
      <c r="AK9" s="121"/>
      <c r="AL9" s="121" t="str">
        <f t="shared" si="12"/>
        <v/>
      </c>
      <c r="AM9" s="121"/>
      <c r="AN9" s="121"/>
      <c r="AO9" s="121" t="str">
        <f t="shared" si="13"/>
        <v/>
      </c>
      <c r="AP9" s="120"/>
      <c r="AQ9" s="119"/>
      <c r="AR9" s="121"/>
      <c r="AS9" s="121"/>
      <c r="AT9" s="121" t="str">
        <f t="shared" si="14"/>
        <v/>
      </c>
      <c r="AU9" s="121"/>
      <c r="AV9" s="121"/>
      <c r="AW9" s="121" t="str">
        <f t="shared" si="15"/>
        <v/>
      </c>
      <c r="AX9" s="120"/>
      <c r="AY9" s="119"/>
      <c r="AZ9" s="121"/>
      <c r="BA9" s="121"/>
      <c r="BB9" s="121" t="str">
        <f t="shared" si="16"/>
        <v/>
      </c>
      <c r="BC9" s="121"/>
      <c r="BD9" s="121"/>
      <c r="BE9" s="121" t="str">
        <f t="shared" si="17"/>
        <v/>
      </c>
    </row>
    <row r="10" spans="1:57" s="136" customFormat="1" ht="13.5" customHeight="1" x14ac:dyDescent="0.15">
      <c r="A10" s="119" t="s">
        <v>16</v>
      </c>
      <c r="B10" s="120" t="s">
        <v>412</v>
      </c>
      <c r="C10" s="119" t="s">
        <v>413</v>
      </c>
      <c r="D10" s="121">
        <f t="shared" si="0"/>
        <v>0</v>
      </c>
      <c r="E10" s="121">
        <f t="shared" si="1"/>
        <v>0</v>
      </c>
      <c r="F10" s="121">
        <f t="shared" si="2"/>
        <v>0</v>
      </c>
      <c r="G10" s="121">
        <f t="shared" si="3"/>
        <v>0</v>
      </c>
      <c r="H10" s="121">
        <f t="shared" si="4"/>
        <v>0</v>
      </c>
      <c r="I10" s="121">
        <f t="shared" si="5"/>
        <v>0</v>
      </c>
      <c r="J10" s="120"/>
      <c r="K10" s="119"/>
      <c r="L10" s="121"/>
      <c r="M10" s="121"/>
      <c r="N10" s="121" t="str">
        <f t="shared" si="6"/>
        <v/>
      </c>
      <c r="O10" s="121"/>
      <c r="P10" s="121"/>
      <c r="Q10" s="121" t="str">
        <f t="shared" si="7"/>
        <v/>
      </c>
      <c r="R10" s="120"/>
      <c r="S10" s="119"/>
      <c r="T10" s="121"/>
      <c r="U10" s="121"/>
      <c r="V10" s="121" t="str">
        <f t="shared" si="8"/>
        <v/>
      </c>
      <c r="W10" s="121"/>
      <c r="X10" s="121"/>
      <c r="Y10" s="121" t="str">
        <f t="shared" si="9"/>
        <v/>
      </c>
      <c r="Z10" s="120"/>
      <c r="AA10" s="119"/>
      <c r="AB10" s="121"/>
      <c r="AC10" s="121"/>
      <c r="AD10" s="121" t="str">
        <f t="shared" si="10"/>
        <v/>
      </c>
      <c r="AE10" s="121"/>
      <c r="AF10" s="121"/>
      <c r="AG10" s="121" t="str">
        <f t="shared" si="11"/>
        <v/>
      </c>
      <c r="AH10" s="120"/>
      <c r="AI10" s="119"/>
      <c r="AJ10" s="121"/>
      <c r="AK10" s="121"/>
      <c r="AL10" s="121" t="str">
        <f t="shared" si="12"/>
        <v/>
      </c>
      <c r="AM10" s="121"/>
      <c r="AN10" s="121"/>
      <c r="AO10" s="121" t="str">
        <f t="shared" si="13"/>
        <v/>
      </c>
      <c r="AP10" s="120"/>
      <c r="AQ10" s="119"/>
      <c r="AR10" s="121"/>
      <c r="AS10" s="121"/>
      <c r="AT10" s="121" t="str">
        <f t="shared" si="14"/>
        <v/>
      </c>
      <c r="AU10" s="121"/>
      <c r="AV10" s="121"/>
      <c r="AW10" s="121" t="str">
        <f t="shared" si="15"/>
        <v/>
      </c>
      <c r="AX10" s="120"/>
      <c r="AY10" s="119"/>
      <c r="AZ10" s="121"/>
      <c r="BA10" s="121"/>
      <c r="BB10" s="121" t="str">
        <f t="shared" si="16"/>
        <v/>
      </c>
      <c r="BC10" s="121"/>
      <c r="BD10" s="121"/>
      <c r="BE10" s="121" t="str">
        <f t="shared" si="17"/>
        <v/>
      </c>
    </row>
    <row r="11" spans="1:57" s="136" customFormat="1" ht="13.5" customHeight="1" x14ac:dyDescent="0.15">
      <c r="A11" s="119" t="s">
        <v>16</v>
      </c>
      <c r="B11" s="120" t="s">
        <v>424</v>
      </c>
      <c r="C11" s="119" t="s">
        <v>425</v>
      </c>
      <c r="D11" s="121">
        <f t="shared" si="0"/>
        <v>0</v>
      </c>
      <c r="E11" s="121">
        <f t="shared" si="1"/>
        <v>0</v>
      </c>
      <c r="F11" s="121">
        <f t="shared" si="2"/>
        <v>0</v>
      </c>
      <c r="G11" s="121">
        <f t="shared" si="3"/>
        <v>0</v>
      </c>
      <c r="H11" s="121">
        <f t="shared" si="4"/>
        <v>0</v>
      </c>
      <c r="I11" s="121">
        <f t="shared" si="5"/>
        <v>0</v>
      </c>
      <c r="J11" s="120"/>
      <c r="K11" s="119"/>
      <c r="L11" s="121"/>
      <c r="M11" s="121"/>
      <c r="N11" s="121" t="str">
        <f t="shared" si="6"/>
        <v/>
      </c>
      <c r="O11" s="121"/>
      <c r="P11" s="121"/>
      <c r="Q11" s="121" t="str">
        <f t="shared" si="7"/>
        <v/>
      </c>
      <c r="R11" s="120"/>
      <c r="S11" s="119"/>
      <c r="T11" s="121"/>
      <c r="U11" s="121"/>
      <c r="V11" s="121" t="str">
        <f t="shared" si="8"/>
        <v/>
      </c>
      <c r="W11" s="121"/>
      <c r="X11" s="121"/>
      <c r="Y11" s="121" t="str">
        <f t="shared" si="9"/>
        <v/>
      </c>
      <c r="Z11" s="120"/>
      <c r="AA11" s="119"/>
      <c r="AB11" s="121"/>
      <c r="AC11" s="121"/>
      <c r="AD11" s="121" t="str">
        <f t="shared" si="10"/>
        <v/>
      </c>
      <c r="AE11" s="121"/>
      <c r="AF11" s="121"/>
      <c r="AG11" s="121" t="str">
        <f t="shared" si="11"/>
        <v/>
      </c>
      <c r="AH11" s="120"/>
      <c r="AI11" s="119"/>
      <c r="AJ11" s="121"/>
      <c r="AK11" s="121"/>
      <c r="AL11" s="121" t="str">
        <f t="shared" si="12"/>
        <v/>
      </c>
      <c r="AM11" s="121"/>
      <c r="AN11" s="121"/>
      <c r="AO11" s="121" t="str">
        <f t="shared" si="13"/>
        <v/>
      </c>
      <c r="AP11" s="120"/>
      <c r="AQ11" s="119"/>
      <c r="AR11" s="121"/>
      <c r="AS11" s="121"/>
      <c r="AT11" s="121" t="str">
        <f t="shared" si="14"/>
        <v/>
      </c>
      <c r="AU11" s="121"/>
      <c r="AV11" s="121"/>
      <c r="AW11" s="121" t="str">
        <f t="shared" si="15"/>
        <v/>
      </c>
      <c r="AX11" s="120"/>
      <c r="AY11" s="119"/>
      <c r="AZ11" s="121"/>
      <c r="BA11" s="121"/>
      <c r="BB11" s="121" t="str">
        <f t="shared" si="16"/>
        <v/>
      </c>
      <c r="BC11" s="121"/>
      <c r="BD11" s="121"/>
      <c r="BE11" s="121" t="str">
        <f t="shared" si="17"/>
        <v/>
      </c>
    </row>
    <row r="12" spans="1:57" s="136" customFormat="1" ht="13.5" customHeight="1" x14ac:dyDescent="0.15">
      <c r="A12" s="119" t="s">
        <v>16</v>
      </c>
      <c r="B12" s="120" t="s">
        <v>400</v>
      </c>
      <c r="C12" s="119" t="s">
        <v>401</v>
      </c>
      <c r="D12" s="121">
        <f t="shared" si="0"/>
        <v>0</v>
      </c>
      <c r="E12" s="121">
        <f t="shared" si="1"/>
        <v>0</v>
      </c>
      <c r="F12" s="121">
        <f t="shared" si="2"/>
        <v>0</v>
      </c>
      <c r="G12" s="121">
        <f t="shared" si="3"/>
        <v>0</v>
      </c>
      <c r="H12" s="121">
        <f t="shared" si="4"/>
        <v>0</v>
      </c>
      <c r="I12" s="121">
        <f t="shared" si="5"/>
        <v>0</v>
      </c>
      <c r="J12" s="120"/>
      <c r="K12" s="119"/>
      <c r="L12" s="121"/>
      <c r="M12" s="121"/>
      <c r="N12" s="121" t="str">
        <f t="shared" si="6"/>
        <v/>
      </c>
      <c r="O12" s="121"/>
      <c r="P12" s="121"/>
      <c r="Q12" s="121" t="str">
        <f t="shared" si="7"/>
        <v/>
      </c>
      <c r="R12" s="120"/>
      <c r="S12" s="119"/>
      <c r="T12" s="121"/>
      <c r="U12" s="121"/>
      <c r="V12" s="121" t="str">
        <f t="shared" si="8"/>
        <v/>
      </c>
      <c r="W12" s="121"/>
      <c r="X12" s="121"/>
      <c r="Y12" s="121" t="str">
        <f t="shared" si="9"/>
        <v/>
      </c>
      <c r="Z12" s="120"/>
      <c r="AA12" s="119"/>
      <c r="AB12" s="121"/>
      <c r="AC12" s="121"/>
      <c r="AD12" s="121" t="str">
        <f t="shared" si="10"/>
        <v/>
      </c>
      <c r="AE12" s="121"/>
      <c r="AF12" s="121"/>
      <c r="AG12" s="121" t="str">
        <f t="shared" si="11"/>
        <v/>
      </c>
      <c r="AH12" s="120"/>
      <c r="AI12" s="119"/>
      <c r="AJ12" s="121"/>
      <c r="AK12" s="121"/>
      <c r="AL12" s="121" t="str">
        <f t="shared" si="12"/>
        <v/>
      </c>
      <c r="AM12" s="121"/>
      <c r="AN12" s="121"/>
      <c r="AO12" s="121" t="str">
        <f t="shared" si="13"/>
        <v/>
      </c>
      <c r="AP12" s="120"/>
      <c r="AQ12" s="119"/>
      <c r="AR12" s="121"/>
      <c r="AS12" s="121"/>
      <c r="AT12" s="121" t="str">
        <f t="shared" si="14"/>
        <v/>
      </c>
      <c r="AU12" s="121"/>
      <c r="AV12" s="121"/>
      <c r="AW12" s="121" t="str">
        <f t="shared" si="15"/>
        <v/>
      </c>
      <c r="AX12" s="120"/>
      <c r="AY12" s="119"/>
      <c r="AZ12" s="121"/>
      <c r="BA12" s="121"/>
      <c r="BB12" s="121" t="str">
        <f t="shared" si="16"/>
        <v/>
      </c>
      <c r="BC12" s="121"/>
      <c r="BD12" s="121"/>
      <c r="BE12" s="121" t="str">
        <f t="shared" si="17"/>
        <v/>
      </c>
    </row>
    <row r="13" spans="1:57" s="136" customFormat="1" ht="13.5" customHeight="1" x14ac:dyDescent="0.15">
      <c r="A13" s="119" t="s">
        <v>16</v>
      </c>
      <c r="B13" s="120" t="s">
        <v>427</v>
      </c>
      <c r="C13" s="119" t="s">
        <v>428</v>
      </c>
      <c r="D13" s="121">
        <f t="shared" si="0"/>
        <v>0</v>
      </c>
      <c r="E13" s="121">
        <f t="shared" si="1"/>
        <v>0</v>
      </c>
      <c r="F13" s="121">
        <f t="shared" si="2"/>
        <v>0</v>
      </c>
      <c r="G13" s="121">
        <f t="shared" si="3"/>
        <v>0</v>
      </c>
      <c r="H13" s="121">
        <f t="shared" si="4"/>
        <v>0</v>
      </c>
      <c r="I13" s="121">
        <f t="shared" si="5"/>
        <v>0</v>
      </c>
      <c r="J13" s="120"/>
      <c r="K13" s="119"/>
      <c r="L13" s="121"/>
      <c r="M13" s="121"/>
      <c r="N13" s="121" t="str">
        <f t="shared" si="6"/>
        <v/>
      </c>
      <c r="O13" s="121"/>
      <c r="P13" s="121"/>
      <c r="Q13" s="121" t="str">
        <f t="shared" si="7"/>
        <v/>
      </c>
      <c r="R13" s="120"/>
      <c r="S13" s="119"/>
      <c r="T13" s="121"/>
      <c r="U13" s="121"/>
      <c r="V13" s="121" t="str">
        <f t="shared" si="8"/>
        <v/>
      </c>
      <c r="W13" s="121"/>
      <c r="X13" s="121"/>
      <c r="Y13" s="121" t="str">
        <f t="shared" si="9"/>
        <v/>
      </c>
      <c r="Z13" s="120"/>
      <c r="AA13" s="119"/>
      <c r="AB13" s="121"/>
      <c r="AC13" s="121"/>
      <c r="AD13" s="121" t="str">
        <f t="shared" si="10"/>
        <v/>
      </c>
      <c r="AE13" s="121"/>
      <c r="AF13" s="121"/>
      <c r="AG13" s="121" t="str">
        <f t="shared" si="11"/>
        <v/>
      </c>
      <c r="AH13" s="120"/>
      <c r="AI13" s="119"/>
      <c r="AJ13" s="121"/>
      <c r="AK13" s="121"/>
      <c r="AL13" s="121" t="str">
        <f t="shared" si="12"/>
        <v/>
      </c>
      <c r="AM13" s="121"/>
      <c r="AN13" s="121"/>
      <c r="AO13" s="121" t="str">
        <f t="shared" si="13"/>
        <v/>
      </c>
      <c r="AP13" s="120"/>
      <c r="AQ13" s="119"/>
      <c r="AR13" s="121"/>
      <c r="AS13" s="121"/>
      <c r="AT13" s="121" t="str">
        <f t="shared" si="14"/>
        <v/>
      </c>
      <c r="AU13" s="121"/>
      <c r="AV13" s="121"/>
      <c r="AW13" s="121" t="str">
        <f t="shared" si="15"/>
        <v/>
      </c>
      <c r="AX13" s="120"/>
      <c r="AY13" s="119"/>
      <c r="AZ13" s="121"/>
      <c r="BA13" s="121"/>
      <c r="BB13" s="121" t="str">
        <f t="shared" si="16"/>
        <v/>
      </c>
      <c r="BC13" s="121"/>
      <c r="BD13" s="121"/>
      <c r="BE13" s="121" t="str">
        <f t="shared" si="17"/>
        <v/>
      </c>
    </row>
    <row r="14" spans="1:57" s="136" customFormat="1" ht="13.5" customHeight="1" x14ac:dyDescent="0.15">
      <c r="A14" s="119" t="s">
        <v>16</v>
      </c>
      <c r="B14" s="120" t="s">
        <v>376</v>
      </c>
      <c r="C14" s="119" t="s">
        <v>377</v>
      </c>
      <c r="D14" s="121">
        <f t="shared" si="0"/>
        <v>0</v>
      </c>
      <c r="E14" s="121">
        <f t="shared" si="1"/>
        <v>0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1">
        <f t="shared" si="5"/>
        <v>0</v>
      </c>
      <c r="J14" s="120"/>
      <c r="K14" s="119"/>
      <c r="L14" s="121"/>
      <c r="M14" s="121"/>
      <c r="N14" s="121" t="str">
        <f t="shared" si="6"/>
        <v/>
      </c>
      <c r="O14" s="121"/>
      <c r="P14" s="121"/>
      <c r="Q14" s="121" t="str">
        <f t="shared" si="7"/>
        <v/>
      </c>
      <c r="R14" s="120"/>
      <c r="S14" s="119"/>
      <c r="T14" s="121"/>
      <c r="U14" s="121"/>
      <c r="V14" s="121" t="str">
        <f t="shared" si="8"/>
        <v/>
      </c>
      <c r="W14" s="121"/>
      <c r="X14" s="121"/>
      <c r="Y14" s="121" t="str">
        <f t="shared" si="9"/>
        <v/>
      </c>
      <c r="Z14" s="120"/>
      <c r="AA14" s="119"/>
      <c r="AB14" s="121"/>
      <c r="AC14" s="121"/>
      <c r="AD14" s="121" t="str">
        <f t="shared" si="10"/>
        <v/>
      </c>
      <c r="AE14" s="121"/>
      <c r="AF14" s="121"/>
      <c r="AG14" s="121" t="str">
        <f t="shared" si="11"/>
        <v/>
      </c>
      <c r="AH14" s="120"/>
      <c r="AI14" s="119"/>
      <c r="AJ14" s="121"/>
      <c r="AK14" s="121"/>
      <c r="AL14" s="121" t="str">
        <f t="shared" si="12"/>
        <v/>
      </c>
      <c r="AM14" s="121"/>
      <c r="AN14" s="121"/>
      <c r="AO14" s="121" t="str">
        <f t="shared" si="13"/>
        <v/>
      </c>
      <c r="AP14" s="120"/>
      <c r="AQ14" s="119"/>
      <c r="AR14" s="121"/>
      <c r="AS14" s="121"/>
      <c r="AT14" s="121" t="str">
        <f t="shared" si="14"/>
        <v/>
      </c>
      <c r="AU14" s="121"/>
      <c r="AV14" s="121"/>
      <c r="AW14" s="121" t="str">
        <f t="shared" si="15"/>
        <v/>
      </c>
      <c r="AX14" s="120"/>
      <c r="AY14" s="119"/>
      <c r="AZ14" s="121"/>
      <c r="BA14" s="121"/>
      <c r="BB14" s="121" t="str">
        <f t="shared" si="16"/>
        <v/>
      </c>
      <c r="BC14" s="121"/>
      <c r="BD14" s="121"/>
      <c r="BE14" s="121" t="str">
        <f t="shared" si="17"/>
        <v/>
      </c>
    </row>
    <row r="15" spans="1:57" s="136" customFormat="1" ht="13.5" customHeight="1" x14ac:dyDescent="0.15">
      <c r="A15" s="119" t="s">
        <v>16</v>
      </c>
      <c r="B15" s="120" t="s">
        <v>393</v>
      </c>
      <c r="C15" s="119" t="s">
        <v>394</v>
      </c>
      <c r="D15" s="121">
        <f t="shared" si="0"/>
        <v>0</v>
      </c>
      <c r="E15" s="121">
        <f t="shared" si="1"/>
        <v>0</v>
      </c>
      <c r="F15" s="121">
        <f t="shared" si="2"/>
        <v>0</v>
      </c>
      <c r="G15" s="121">
        <f t="shared" si="3"/>
        <v>0</v>
      </c>
      <c r="H15" s="121">
        <f t="shared" si="4"/>
        <v>0</v>
      </c>
      <c r="I15" s="121">
        <f t="shared" si="5"/>
        <v>0</v>
      </c>
      <c r="J15" s="120"/>
      <c r="K15" s="119"/>
      <c r="L15" s="121"/>
      <c r="M15" s="121"/>
      <c r="N15" s="121" t="str">
        <f t="shared" si="6"/>
        <v/>
      </c>
      <c r="O15" s="121"/>
      <c r="P15" s="121"/>
      <c r="Q15" s="121" t="str">
        <f t="shared" si="7"/>
        <v/>
      </c>
      <c r="R15" s="120"/>
      <c r="S15" s="119"/>
      <c r="T15" s="121"/>
      <c r="U15" s="121"/>
      <c r="V15" s="121" t="str">
        <f t="shared" si="8"/>
        <v/>
      </c>
      <c r="W15" s="121"/>
      <c r="X15" s="121"/>
      <c r="Y15" s="121" t="str">
        <f t="shared" si="9"/>
        <v/>
      </c>
      <c r="Z15" s="120"/>
      <c r="AA15" s="119"/>
      <c r="AB15" s="121"/>
      <c r="AC15" s="121"/>
      <c r="AD15" s="121" t="str">
        <f t="shared" si="10"/>
        <v/>
      </c>
      <c r="AE15" s="121"/>
      <c r="AF15" s="121"/>
      <c r="AG15" s="121" t="str">
        <f t="shared" si="11"/>
        <v/>
      </c>
      <c r="AH15" s="120"/>
      <c r="AI15" s="119"/>
      <c r="AJ15" s="121"/>
      <c r="AK15" s="121"/>
      <c r="AL15" s="121" t="str">
        <f t="shared" si="12"/>
        <v/>
      </c>
      <c r="AM15" s="121"/>
      <c r="AN15" s="121"/>
      <c r="AO15" s="121" t="str">
        <f t="shared" si="13"/>
        <v/>
      </c>
      <c r="AP15" s="120"/>
      <c r="AQ15" s="119"/>
      <c r="AR15" s="121"/>
      <c r="AS15" s="121"/>
      <c r="AT15" s="121" t="str">
        <f t="shared" si="14"/>
        <v/>
      </c>
      <c r="AU15" s="121"/>
      <c r="AV15" s="121"/>
      <c r="AW15" s="121" t="str">
        <f t="shared" si="15"/>
        <v/>
      </c>
      <c r="AX15" s="120"/>
      <c r="AY15" s="119"/>
      <c r="AZ15" s="121"/>
      <c r="BA15" s="121"/>
      <c r="BB15" s="121" t="str">
        <f t="shared" si="16"/>
        <v/>
      </c>
      <c r="BC15" s="121"/>
      <c r="BD15" s="121"/>
      <c r="BE15" s="121" t="str">
        <f t="shared" si="17"/>
        <v/>
      </c>
    </row>
    <row r="16" spans="1:57" s="136" customFormat="1" ht="13.5" customHeight="1" x14ac:dyDescent="0.15">
      <c r="A16" s="119" t="s">
        <v>16</v>
      </c>
      <c r="B16" s="120" t="s">
        <v>358</v>
      </c>
      <c r="C16" s="119" t="s">
        <v>359</v>
      </c>
      <c r="D16" s="121">
        <f t="shared" si="0"/>
        <v>0</v>
      </c>
      <c r="E16" s="121">
        <f t="shared" si="1"/>
        <v>0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1">
        <f t="shared" si="5"/>
        <v>0</v>
      </c>
      <c r="J16" s="120"/>
      <c r="K16" s="119"/>
      <c r="L16" s="121"/>
      <c r="M16" s="121"/>
      <c r="N16" s="121" t="str">
        <f t="shared" si="6"/>
        <v/>
      </c>
      <c r="O16" s="121"/>
      <c r="P16" s="121"/>
      <c r="Q16" s="121" t="str">
        <f t="shared" si="7"/>
        <v/>
      </c>
      <c r="R16" s="120"/>
      <c r="S16" s="119"/>
      <c r="T16" s="121"/>
      <c r="U16" s="121"/>
      <c r="V16" s="121" t="str">
        <f t="shared" si="8"/>
        <v/>
      </c>
      <c r="W16" s="121"/>
      <c r="X16" s="121"/>
      <c r="Y16" s="121" t="str">
        <f t="shared" si="9"/>
        <v/>
      </c>
      <c r="Z16" s="120"/>
      <c r="AA16" s="119"/>
      <c r="AB16" s="121"/>
      <c r="AC16" s="121"/>
      <c r="AD16" s="121" t="str">
        <f t="shared" si="10"/>
        <v/>
      </c>
      <c r="AE16" s="121"/>
      <c r="AF16" s="121"/>
      <c r="AG16" s="121" t="str">
        <f t="shared" si="11"/>
        <v/>
      </c>
      <c r="AH16" s="120"/>
      <c r="AI16" s="119"/>
      <c r="AJ16" s="121"/>
      <c r="AK16" s="121"/>
      <c r="AL16" s="121" t="str">
        <f t="shared" si="12"/>
        <v/>
      </c>
      <c r="AM16" s="121"/>
      <c r="AN16" s="121"/>
      <c r="AO16" s="121" t="str">
        <f t="shared" si="13"/>
        <v/>
      </c>
      <c r="AP16" s="120"/>
      <c r="AQ16" s="119"/>
      <c r="AR16" s="121"/>
      <c r="AS16" s="121"/>
      <c r="AT16" s="121" t="str">
        <f t="shared" si="14"/>
        <v/>
      </c>
      <c r="AU16" s="121"/>
      <c r="AV16" s="121"/>
      <c r="AW16" s="121" t="str">
        <f t="shared" si="15"/>
        <v/>
      </c>
      <c r="AX16" s="120"/>
      <c r="AY16" s="119"/>
      <c r="AZ16" s="121"/>
      <c r="BA16" s="121"/>
      <c r="BB16" s="121" t="str">
        <f t="shared" si="16"/>
        <v/>
      </c>
      <c r="BC16" s="121"/>
      <c r="BD16" s="121"/>
      <c r="BE16" s="121" t="str">
        <f t="shared" si="17"/>
        <v/>
      </c>
    </row>
    <row r="17" spans="1:57" s="136" customFormat="1" ht="13.5" customHeight="1" x14ac:dyDescent="0.15">
      <c r="A17" s="119" t="s">
        <v>16</v>
      </c>
      <c r="B17" s="120" t="s">
        <v>390</v>
      </c>
      <c r="C17" s="119" t="s">
        <v>391</v>
      </c>
      <c r="D17" s="121">
        <f t="shared" si="0"/>
        <v>0</v>
      </c>
      <c r="E17" s="121">
        <f t="shared" si="1"/>
        <v>0</v>
      </c>
      <c r="F17" s="121">
        <f t="shared" si="2"/>
        <v>0</v>
      </c>
      <c r="G17" s="121">
        <f t="shared" si="3"/>
        <v>0</v>
      </c>
      <c r="H17" s="121">
        <f t="shared" si="4"/>
        <v>0</v>
      </c>
      <c r="I17" s="121">
        <f t="shared" si="5"/>
        <v>0</v>
      </c>
      <c r="J17" s="120"/>
      <c r="K17" s="119"/>
      <c r="L17" s="121"/>
      <c r="M17" s="121"/>
      <c r="N17" s="121" t="str">
        <f t="shared" si="6"/>
        <v/>
      </c>
      <c r="O17" s="121"/>
      <c r="P17" s="121"/>
      <c r="Q17" s="121" t="str">
        <f t="shared" si="7"/>
        <v/>
      </c>
      <c r="R17" s="120"/>
      <c r="S17" s="119"/>
      <c r="T17" s="121"/>
      <c r="U17" s="121"/>
      <c r="V17" s="121" t="str">
        <f t="shared" si="8"/>
        <v/>
      </c>
      <c r="W17" s="121"/>
      <c r="X17" s="121"/>
      <c r="Y17" s="121" t="str">
        <f t="shared" si="9"/>
        <v/>
      </c>
      <c r="Z17" s="120"/>
      <c r="AA17" s="119"/>
      <c r="AB17" s="121"/>
      <c r="AC17" s="121"/>
      <c r="AD17" s="121" t="str">
        <f t="shared" si="10"/>
        <v/>
      </c>
      <c r="AE17" s="121"/>
      <c r="AF17" s="121"/>
      <c r="AG17" s="121" t="str">
        <f t="shared" si="11"/>
        <v/>
      </c>
      <c r="AH17" s="120"/>
      <c r="AI17" s="119"/>
      <c r="AJ17" s="121"/>
      <c r="AK17" s="121"/>
      <c r="AL17" s="121" t="str">
        <f t="shared" si="12"/>
        <v/>
      </c>
      <c r="AM17" s="121"/>
      <c r="AN17" s="121"/>
      <c r="AO17" s="121" t="str">
        <f t="shared" si="13"/>
        <v/>
      </c>
      <c r="AP17" s="120"/>
      <c r="AQ17" s="119"/>
      <c r="AR17" s="121"/>
      <c r="AS17" s="121"/>
      <c r="AT17" s="121" t="str">
        <f t="shared" si="14"/>
        <v/>
      </c>
      <c r="AU17" s="121"/>
      <c r="AV17" s="121"/>
      <c r="AW17" s="121" t="str">
        <f t="shared" si="15"/>
        <v/>
      </c>
      <c r="AX17" s="120"/>
      <c r="AY17" s="119"/>
      <c r="AZ17" s="121"/>
      <c r="BA17" s="121"/>
      <c r="BB17" s="121" t="str">
        <f t="shared" si="16"/>
        <v/>
      </c>
      <c r="BC17" s="121"/>
      <c r="BD17" s="121"/>
      <c r="BE17" s="121" t="str">
        <f t="shared" si="17"/>
        <v/>
      </c>
    </row>
    <row r="18" spans="1:57" s="136" customFormat="1" ht="13.5" customHeight="1" x14ac:dyDescent="0.15">
      <c r="A18" s="119" t="s">
        <v>16</v>
      </c>
      <c r="B18" s="120" t="s">
        <v>346</v>
      </c>
      <c r="C18" s="119" t="s">
        <v>347</v>
      </c>
      <c r="D18" s="121">
        <f t="shared" si="0"/>
        <v>0</v>
      </c>
      <c r="E18" s="121">
        <f t="shared" si="1"/>
        <v>0</v>
      </c>
      <c r="F18" s="121">
        <f t="shared" si="2"/>
        <v>0</v>
      </c>
      <c r="G18" s="121">
        <f t="shared" si="3"/>
        <v>0</v>
      </c>
      <c r="H18" s="121">
        <f t="shared" si="4"/>
        <v>0</v>
      </c>
      <c r="I18" s="121">
        <f t="shared" si="5"/>
        <v>0</v>
      </c>
      <c r="J18" s="120"/>
      <c r="K18" s="119"/>
      <c r="L18" s="121"/>
      <c r="M18" s="121"/>
      <c r="N18" s="121" t="str">
        <f t="shared" si="6"/>
        <v/>
      </c>
      <c r="O18" s="121"/>
      <c r="P18" s="121"/>
      <c r="Q18" s="121" t="str">
        <f t="shared" si="7"/>
        <v/>
      </c>
      <c r="R18" s="120"/>
      <c r="S18" s="119"/>
      <c r="T18" s="121"/>
      <c r="U18" s="121"/>
      <c r="V18" s="121" t="str">
        <f t="shared" si="8"/>
        <v/>
      </c>
      <c r="W18" s="121"/>
      <c r="X18" s="121"/>
      <c r="Y18" s="121" t="str">
        <f t="shared" si="9"/>
        <v/>
      </c>
      <c r="Z18" s="120"/>
      <c r="AA18" s="119"/>
      <c r="AB18" s="121"/>
      <c r="AC18" s="121"/>
      <c r="AD18" s="121" t="str">
        <f t="shared" si="10"/>
        <v/>
      </c>
      <c r="AE18" s="121"/>
      <c r="AF18" s="121"/>
      <c r="AG18" s="121" t="str">
        <f t="shared" si="11"/>
        <v/>
      </c>
      <c r="AH18" s="120"/>
      <c r="AI18" s="119"/>
      <c r="AJ18" s="121"/>
      <c r="AK18" s="121"/>
      <c r="AL18" s="121" t="str">
        <f t="shared" si="12"/>
        <v/>
      </c>
      <c r="AM18" s="121"/>
      <c r="AN18" s="121"/>
      <c r="AO18" s="121" t="str">
        <f t="shared" si="13"/>
        <v/>
      </c>
      <c r="AP18" s="120"/>
      <c r="AQ18" s="119"/>
      <c r="AR18" s="121"/>
      <c r="AS18" s="121"/>
      <c r="AT18" s="121" t="str">
        <f t="shared" si="14"/>
        <v/>
      </c>
      <c r="AU18" s="121"/>
      <c r="AV18" s="121"/>
      <c r="AW18" s="121" t="str">
        <f t="shared" si="15"/>
        <v/>
      </c>
      <c r="AX18" s="120"/>
      <c r="AY18" s="119"/>
      <c r="AZ18" s="121"/>
      <c r="BA18" s="121"/>
      <c r="BB18" s="121" t="str">
        <f t="shared" si="16"/>
        <v/>
      </c>
      <c r="BC18" s="121"/>
      <c r="BD18" s="121"/>
      <c r="BE18" s="121" t="str">
        <f t="shared" si="17"/>
        <v/>
      </c>
    </row>
    <row r="19" spans="1:57" s="136" customFormat="1" ht="13.5" customHeight="1" x14ac:dyDescent="0.15">
      <c r="A19" s="119" t="s">
        <v>16</v>
      </c>
      <c r="B19" s="120" t="s">
        <v>368</v>
      </c>
      <c r="C19" s="119" t="s">
        <v>369</v>
      </c>
      <c r="D19" s="121">
        <f t="shared" si="0"/>
        <v>0</v>
      </c>
      <c r="E19" s="121">
        <f t="shared" si="1"/>
        <v>833381</v>
      </c>
      <c r="F19" s="121">
        <f t="shared" si="2"/>
        <v>833381</v>
      </c>
      <c r="G19" s="121">
        <f t="shared" si="3"/>
        <v>0</v>
      </c>
      <c r="H19" s="121">
        <f t="shared" si="4"/>
        <v>0</v>
      </c>
      <c r="I19" s="121">
        <f t="shared" si="5"/>
        <v>0</v>
      </c>
      <c r="J19" s="120" t="s">
        <v>371</v>
      </c>
      <c r="K19" s="155" t="s">
        <v>372</v>
      </c>
      <c r="L19" s="121">
        <v>0</v>
      </c>
      <c r="M19" s="121">
        <v>833381</v>
      </c>
      <c r="N19" s="121">
        <f t="shared" si="6"/>
        <v>833381</v>
      </c>
      <c r="O19" s="121">
        <v>0</v>
      </c>
      <c r="P19" s="121">
        <v>0</v>
      </c>
      <c r="Q19" s="121">
        <f t="shared" si="7"/>
        <v>0</v>
      </c>
      <c r="R19" s="120"/>
      <c r="S19" s="119"/>
      <c r="T19" s="121"/>
      <c r="U19" s="121"/>
      <c r="V19" s="121" t="str">
        <f t="shared" si="8"/>
        <v/>
      </c>
      <c r="W19" s="121"/>
      <c r="X19" s="121"/>
      <c r="Y19" s="121" t="str">
        <f t="shared" si="9"/>
        <v/>
      </c>
      <c r="Z19" s="120"/>
      <c r="AA19" s="119"/>
      <c r="AB19" s="121"/>
      <c r="AC19" s="121"/>
      <c r="AD19" s="121" t="str">
        <f t="shared" si="10"/>
        <v/>
      </c>
      <c r="AE19" s="121"/>
      <c r="AF19" s="121"/>
      <c r="AG19" s="121" t="str">
        <f t="shared" si="11"/>
        <v/>
      </c>
      <c r="AH19" s="120"/>
      <c r="AI19" s="119"/>
      <c r="AJ19" s="121"/>
      <c r="AK19" s="121"/>
      <c r="AL19" s="121" t="str">
        <f t="shared" si="12"/>
        <v/>
      </c>
      <c r="AM19" s="121"/>
      <c r="AN19" s="121"/>
      <c r="AO19" s="121" t="str">
        <f t="shared" si="13"/>
        <v/>
      </c>
      <c r="AP19" s="120"/>
      <c r="AQ19" s="119"/>
      <c r="AR19" s="121"/>
      <c r="AS19" s="121"/>
      <c r="AT19" s="121" t="str">
        <f t="shared" si="14"/>
        <v/>
      </c>
      <c r="AU19" s="121"/>
      <c r="AV19" s="121"/>
      <c r="AW19" s="121" t="str">
        <f t="shared" si="15"/>
        <v/>
      </c>
      <c r="AX19" s="120"/>
      <c r="AY19" s="119"/>
      <c r="AZ19" s="121"/>
      <c r="BA19" s="121"/>
      <c r="BB19" s="121" t="str">
        <f t="shared" si="16"/>
        <v/>
      </c>
      <c r="BC19" s="121"/>
      <c r="BD19" s="121"/>
      <c r="BE19" s="121" t="str">
        <f t="shared" si="17"/>
        <v/>
      </c>
    </row>
    <row r="20" spans="1:57" s="137" customFormat="1" ht="13.5" customHeight="1" x14ac:dyDescent="0.15">
      <c r="A20" s="211" t="s">
        <v>16</v>
      </c>
      <c r="B20" s="212" t="s">
        <v>330</v>
      </c>
      <c r="C20" s="211" t="s">
        <v>331</v>
      </c>
      <c r="D20" s="213">
        <f t="shared" si="0"/>
        <v>0</v>
      </c>
      <c r="E20" s="213">
        <f t="shared" si="1"/>
        <v>0</v>
      </c>
      <c r="F20" s="213">
        <f t="shared" si="2"/>
        <v>0</v>
      </c>
      <c r="G20" s="213">
        <f t="shared" si="3"/>
        <v>0</v>
      </c>
      <c r="H20" s="213">
        <f t="shared" si="4"/>
        <v>0</v>
      </c>
      <c r="I20" s="213">
        <f t="shared" si="5"/>
        <v>0</v>
      </c>
      <c r="J20" s="212"/>
      <c r="K20" s="211"/>
      <c r="L20" s="213"/>
      <c r="M20" s="213"/>
      <c r="N20" s="213" t="str">
        <f t="shared" si="6"/>
        <v/>
      </c>
      <c r="O20" s="213"/>
      <c r="P20" s="213"/>
      <c r="Q20" s="213" t="str">
        <f t="shared" si="7"/>
        <v/>
      </c>
      <c r="R20" s="212"/>
      <c r="S20" s="211"/>
      <c r="T20" s="213"/>
      <c r="U20" s="213"/>
      <c r="V20" s="213" t="str">
        <f t="shared" si="8"/>
        <v/>
      </c>
      <c r="W20" s="213"/>
      <c r="X20" s="213"/>
      <c r="Y20" s="213" t="str">
        <f t="shared" si="9"/>
        <v/>
      </c>
      <c r="Z20" s="212"/>
      <c r="AA20" s="211"/>
      <c r="AB20" s="213"/>
      <c r="AC20" s="213"/>
      <c r="AD20" s="213" t="str">
        <f t="shared" si="10"/>
        <v/>
      </c>
      <c r="AE20" s="213"/>
      <c r="AF20" s="213"/>
      <c r="AG20" s="213" t="str">
        <f t="shared" si="11"/>
        <v/>
      </c>
      <c r="AH20" s="212"/>
      <c r="AI20" s="211"/>
      <c r="AJ20" s="213"/>
      <c r="AK20" s="213"/>
      <c r="AL20" s="213" t="str">
        <f t="shared" si="12"/>
        <v/>
      </c>
      <c r="AM20" s="213"/>
      <c r="AN20" s="213"/>
      <c r="AO20" s="213" t="str">
        <f t="shared" si="13"/>
        <v/>
      </c>
      <c r="AP20" s="212"/>
      <c r="AQ20" s="211"/>
      <c r="AR20" s="213"/>
      <c r="AS20" s="213"/>
      <c r="AT20" s="213" t="str">
        <f t="shared" si="14"/>
        <v/>
      </c>
      <c r="AU20" s="213"/>
      <c r="AV20" s="213"/>
      <c r="AW20" s="213" t="str">
        <f t="shared" si="15"/>
        <v/>
      </c>
      <c r="AX20" s="212"/>
      <c r="AY20" s="211"/>
      <c r="AZ20" s="213"/>
      <c r="BA20" s="213"/>
      <c r="BB20" s="213" t="str">
        <f t="shared" si="16"/>
        <v/>
      </c>
      <c r="BC20" s="213"/>
      <c r="BD20" s="213"/>
      <c r="BE20" s="213" t="str">
        <f t="shared" si="17"/>
        <v/>
      </c>
    </row>
    <row r="21" spans="1:57" s="136" customFormat="1" ht="13.5" customHeight="1" x14ac:dyDescent="0.15">
      <c r="A21" s="119" t="s">
        <v>16</v>
      </c>
      <c r="B21" s="120" t="s">
        <v>349</v>
      </c>
      <c r="C21" s="119" t="s">
        <v>350</v>
      </c>
      <c r="D21" s="121">
        <f t="shared" si="0"/>
        <v>0</v>
      </c>
      <c r="E21" s="121">
        <f t="shared" si="1"/>
        <v>0</v>
      </c>
      <c r="F21" s="121">
        <f t="shared" si="2"/>
        <v>0</v>
      </c>
      <c r="G21" s="121">
        <f t="shared" si="3"/>
        <v>0</v>
      </c>
      <c r="H21" s="121">
        <f t="shared" si="4"/>
        <v>0</v>
      </c>
      <c r="I21" s="121">
        <f t="shared" si="5"/>
        <v>0</v>
      </c>
      <c r="J21" s="120"/>
      <c r="K21" s="119"/>
      <c r="L21" s="121"/>
      <c r="M21" s="121"/>
      <c r="N21" s="121" t="str">
        <f t="shared" si="6"/>
        <v/>
      </c>
      <c r="O21" s="121"/>
      <c r="P21" s="121"/>
      <c r="Q21" s="121" t="str">
        <f t="shared" si="7"/>
        <v/>
      </c>
      <c r="R21" s="120"/>
      <c r="S21" s="119"/>
      <c r="T21" s="121"/>
      <c r="U21" s="121"/>
      <c r="V21" s="121" t="str">
        <f t="shared" si="8"/>
        <v/>
      </c>
      <c r="W21" s="121"/>
      <c r="X21" s="121"/>
      <c r="Y21" s="121" t="str">
        <f t="shared" si="9"/>
        <v/>
      </c>
      <c r="Z21" s="120"/>
      <c r="AA21" s="119"/>
      <c r="AB21" s="121"/>
      <c r="AC21" s="121"/>
      <c r="AD21" s="121" t="str">
        <f t="shared" si="10"/>
        <v/>
      </c>
      <c r="AE21" s="121"/>
      <c r="AF21" s="121"/>
      <c r="AG21" s="121" t="str">
        <f t="shared" si="11"/>
        <v/>
      </c>
      <c r="AH21" s="120"/>
      <c r="AI21" s="119"/>
      <c r="AJ21" s="121"/>
      <c r="AK21" s="121"/>
      <c r="AL21" s="121" t="str">
        <f t="shared" si="12"/>
        <v/>
      </c>
      <c r="AM21" s="121"/>
      <c r="AN21" s="121"/>
      <c r="AO21" s="121" t="str">
        <f t="shared" si="13"/>
        <v/>
      </c>
      <c r="AP21" s="120"/>
      <c r="AQ21" s="119"/>
      <c r="AR21" s="121"/>
      <c r="AS21" s="121"/>
      <c r="AT21" s="121" t="str">
        <f t="shared" si="14"/>
        <v/>
      </c>
      <c r="AU21" s="121"/>
      <c r="AV21" s="121"/>
      <c r="AW21" s="121" t="str">
        <f t="shared" si="15"/>
        <v/>
      </c>
      <c r="AX21" s="120"/>
      <c r="AY21" s="119"/>
      <c r="AZ21" s="121"/>
      <c r="BA21" s="121"/>
      <c r="BB21" s="121" t="str">
        <f t="shared" si="16"/>
        <v/>
      </c>
      <c r="BC21" s="121"/>
      <c r="BD21" s="121"/>
      <c r="BE21" s="121" t="str">
        <f t="shared" si="17"/>
        <v/>
      </c>
    </row>
    <row r="22" spans="1:57" s="136" customFormat="1" ht="13.5" customHeight="1" x14ac:dyDescent="0.15">
      <c r="A22" s="119" t="s">
        <v>16</v>
      </c>
      <c r="B22" s="120" t="s">
        <v>396</v>
      </c>
      <c r="C22" s="119" t="s">
        <v>397</v>
      </c>
      <c r="D22" s="121">
        <f t="shared" si="0"/>
        <v>0</v>
      </c>
      <c r="E22" s="121">
        <f t="shared" si="1"/>
        <v>525000</v>
      </c>
      <c r="F22" s="121">
        <f t="shared" si="2"/>
        <v>525000</v>
      </c>
      <c r="G22" s="121">
        <f t="shared" si="3"/>
        <v>0</v>
      </c>
      <c r="H22" s="121">
        <f t="shared" si="4"/>
        <v>0</v>
      </c>
      <c r="I22" s="121">
        <f t="shared" si="5"/>
        <v>0</v>
      </c>
      <c r="J22" s="120" t="s">
        <v>371</v>
      </c>
      <c r="K22" s="119" t="s">
        <v>399</v>
      </c>
      <c r="L22" s="121">
        <v>0</v>
      </c>
      <c r="M22" s="121">
        <v>525000</v>
      </c>
      <c r="N22" s="121">
        <f t="shared" si="6"/>
        <v>525000</v>
      </c>
      <c r="O22" s="121">
        <v>0</v>
      </c>
      <c r="P22" s="121">
        <v>0</v>
      </c>
      <c r="Q22" s="121">
        <f t="shared" si="7"/>
        <v>0</v>
      </c>
      <c r="R22" s="120"/>
      <c r="S22" s="119"/>
      <c r="T22" s="121"/>
      <c r="U22" s="121"/>
      <c r="V22" s="121" t="str">
        <f t="shared" si="8"/>
        <v/>
      </c>
      <c r="W22" s="121"/>
      <c r="X22" s="121"/>
      <c r="Y22" s="121" t="str">
        <f t="shared" si="9"/>
        <v/>
      </c>
      <c r="Z22" s="120"/>
      <c r="AA22" s="119"/>
      <c r="AB22" s="121"/>
      <c r="AC22" s="121"/>
      <c r="AD22" s="121" t="str">
        <f t="shared" si="10"/>
        <v/>
      </c>
      <c r="AE22" s="121"/>
      <c r="AF22" s="121"/>
      <c r="AG22" s="121" t="str">
        <f t="shared" si="11"/>
        <v/>
      </c>
      <c r="AH22" s="120"/>
      <c r="AI22" s="119"/>
      <c r="AJ22" s="121"/>
      <c r="AK22" s="121"/>
      <c r="AL22" s="121" t="str">
        <f t="shared" si="12"/>
        <v/>
      </c>
      <c r="AM22" s="121"/>
      <c r="AN22" s="121"/>
      <c r="AO22" s="121" t="str">
        <f t="shared" si="13"/>
        <v/>
      </c>
      <c r="AP22" s="120"/>
      <c r="AQ22" s="119"/>
      <c r="AR22" s="121"/>
      <c r="AS22" s="121"/>
      <c r="AT22" s="121" t="str">
        <f t="shared" si="14"/>
        <v/>
      </c>
      <c r="AU22" s="121"/>
      <c r="AV22" s="121"/>
      <c r="AW22" s="121" t="str">
        <f t="shared" si="15"/>
        <v/>
      </c>
      <c r="AX22" s="120"/>
      <c r="AY22" s="119"/>
      <c r="AZ22" s="121"/>
      <c r="BA22" s="121"/>
      <c r="BB22" s="121" t="str">
        <f t="shared" si="16"/>
        <v/>
      </c>
      <c r="BC22" s="121"/>
      <c r="BD22" s="121"/>
      <c r="BE22" s="121" t="str">
        <f t="shared" si="17"/>
        <v/>
      </c>
    </row>
    <row r="23" spans="1:57" s="136" customFormat="1" ht="13.5" customHeight="1" x14ac:dyDescent="0.15">
      <c r="A23" s="119" t="s">
        <v>16</v>
      </c>
      <c r="B23" s="120" t="s">
        <v>341</v>
      </c>
      <c r="C23" s="119" t="s">
        <v>342</v>
      </c>
      <c r="D23" s="121">
        <f t="shared" si="0"/>
        <v>89203</v>
      </c>
      <c r="E23" s="121">
        <f t="shared" si="1"/>
        <v>525771</v>
      </c>
      <c r="F23" s="121">
        <f t="shared" si="2"/>
        <v>614974</v>
      </c>
      <c r="G23" s="121">
        <f t="shared" si="3"/>
        <v>0</v>
      </c>
      <c r="H23" s="121">
        <f t="shared" si="4"/>
        <v>8137</v>
      </c>
      <c r="I23" s="121">
        <f t="shared" si="5"/>
        <v>8137</v>
      </c>
      <c r="J23" s="120" t="s">
        <v>344</v>
      </c>
      <c r="K23" s="119" t="s">
        <v>345</v>
      </c>
      <c r="L23" s="121">
        <v>89203</v>
      </c>
      <c r="M23" s="121">
        <v>525771</v>
      </c>
      <c r="N23" s="121">
        <f t="shared" si="6"/>
        <v>614974</v>
      </c>
      <c r="O23" s="121">
        <v>0</v>
      </c>
      <c r="P23" s="121">
        <v>8137</v>
      </c>
      <c r="Q23" s="121">
        <f t="shared" si="7"/>
        <v>8137</v>
      </c>
      <c r="R23" s="120"/>
      <c r="S23" s="119"/>
      <c r="T23" s="121"/>
      <c r="U23" s="121"/>
      <c r="V23" s="121" t="str">
        <f t="shared" si="8"/>
        <v/>
      </c>
      <c r="W23" s="121"/>
      <c r="X23" s="121"/>
      <c r="Y23" s="121" t="str">
        <f t="shared" si="9"/>
        <v/>
      </c>
      <c r="Z23" s="120"/>
      <c r="AA23" s="119"/>
      <c r="AB23" s="121"/>
      <c r="AC23" s="121"/>
      <c r="AD23" s="121" t="str">
        <f t="shared" si="10"/>
        <v/>
      </c>
      <c r="AE23" s="121"/>
      <c r="AF23" s="121"/>
      <c r="AG23" s="121" t="str">
        <f t="shared" si="11"/>
        <v/>
      </c>
      <c r="AH23" s="120"/>
      <c r="AI23" s="119"/>
      <c r="AJ23" s="121"/>
      <c r="AK23" s="121"/>
      <c r="AL23" s="121" t="str">
        <f t="shared" si="12"/>
        <v/>
      </c>
      <c r="AM23" s="121"/>
      <c r="AN23" s="121"/>
      <c r="AO23" s="121" t="str">
        <f t="shared" si="13"/>
        <v/>
      </c>
      <c r="AP23" s="120"/>
      <c r="AQ23" s="119"/>
      <c r="AR23" s="121"/>
      <c r="AS23" s="121"/>
      <c r="AT23" s="121" t="str">
        <f t="shared" si="14"/>
        <v/>
      </c>
      <c r="AU23" s="121"/>
      <c r="AV23" s="121"/>
      <c r="AW23" s="121" t="str">
        <f t="shared" si="15"/>
        <v/>
      </c>
      <c r="AX23" s="120"/>
      <c r="AY23" s="119"/>
      <c r="AZ23" s="121"/>
      <c r="BA23" s="121"/>
      <c r="BB23" s="121" t="str">
        <f t="shared" si="16"/>
        <v/>
      </c>
      <c r="BC23" s="121"/>
      <c r="BD23" s="121"/>
      <c r="BE23" s="121" t="str">
        <f t="shared" si="17"/>
        <v/>
      </c>
    </row>
    <row r="24" spans="1:57" s="136" customFormat="1" ht="13.5" customHeight="1" x14ac:dyDescent="0.15">
      <c r="A24" s="119" t="s">
        <v>16</v>
      </c>
      <c r="B24" s="120" t="s">
        <v>373</v>
      </c>
      <c r="C24" s="119" t="s">
        <v>374</v>
      </c>
      <c r="D24" s="121">
        <f t="shared" si="0"/>
        <v>93536</v>
      </c>
      <c r="E24" s="121">
        <f t="shared" si="1"/>
        <v>551308</v>
      </c>
      <c r="F24" s="121">
        <f t="shared" si="2"/>
        <v>644844</v>
      </c>
      <c r="G24" s="121">
        <f t="shared" si="3"/>
        <v>0</v>
      </c>
      <c r="H24" s="121">
        <f t="shared" si="4"/>
        <v>8532</v>
      </c>
      <c r="I24" s="121">
        <f t="shared" si="5"/>
        <v>8532</v>
      </c>
      <c r="J24" s="120" t="s">
        <v>344</v>
      </c>
      <c r="K24" s="119" t="s">
        <v>345</v>
      </c>
      <c r="L24" s="121">
        <v>93536</v>
      </c>
      <c r="M24" s="121">
        <v>551308</v>
      </c>
      <c r="N24" s="121">
        <f t="shared" si="6"/>
        <v>644844</v>
      </c>
      <c r="O24" s="121">
        <v>0</v>
      </c>
      <c r="P24" s="121">
        <v>8532</v>
      </c>
      <c r="Q24" s="121">
        <f t="shared" si="7"/>
        <v>8532</v>
      </c>
      <c r="R24" s="120"/>
      <c r="S24" s="119"/>
      <c r="T24" s="121"/>
      <c r="U24" s="121"/>
      <c r="V24" s="121" t="str">
        <f t="shared" si="8"/>
        <v/>
      </c>
      <c r="W24" s="121"/>
      <c r="X24" s="121"/>
      <c r="Y24" s="121" t="str">
        <f t="shared" si="9"/>
        <v/>
      </c>
      <c r="Z24" s="120"/>
      <c r="AA24" s="119"/>
      <c r="AB24" s="121"/>
      <c r="AC24" s="121"/>
      <c r="AD24" s="121" t="str">
        <f t="shared" si="10"/>
        <v/>
      </c>
      <c r="AE24" s="121"/>
      <c r="AF24" s="121"/>
      <c r="AG24" s="121" t="str">
        <f t="shared" si="11"/>
        <v/>
      </c>
      <c r="AH24" s="120"/>
      <c r="AI24" s="119"/>
      <c r="AJ24" s="121"/>
      <c r="AK24" s="121"/>
      <c r="AL24" s="121" t="str">
        <f t="shared" si="12"/>
        <v/>
      </c>
      <c r="AM24" s="121"/>
      <c r="AN24" s="121"/>
      <c r="AO24" s="121" t="str">
        <f t="shared" si="13"/>
        <v/>
      </c>
      <c r="AP24" s="120"/>
      <c r="AQ24" s="119"/>
      <c r="AR24" s="121"/>
      <c r="AS24" s="121"/>
      <c r="AT24" s="121" t="str">
        <f t="shared" si="14"/>
        <v/>
      </c>
      <c r="AU24" s="121"/>
      <c r="AV24" s="121"/>
      <c r="AW24" s="121" t="str">
        <f t="shared" si="15"/>
        <v/>
      </c>
      <c r="AX24" s="120"/>
      <c r="AY24" s="119"/>
      <c r="AZ24" s="121"/>
      <c r="BA24" s="121"/>
      <c r="BB24" s="121" t="str">
        <f t="shared" si="16"/>
        <v/>
      </c>
      <c r="BC24" s="121"/>
      <c r="BD24" s="121"/>
      <c r="BE24" s="121" t="str">
        <f t="shared" si="17"/>
        <v/>
      </c>
    </row>
    <row r="25" spans="1:57" s="136" customFormat="1" ht="13.5" customHeight="1" x14ac:dyDescent="0.15">
      <c r="A25" s="119" t="s">
        <v>16</v>
      </c>
      <c r="B25" s="120" t="s">
        <v>433</v>
      </c>
      <c r="C25" s="119" t="s">
        <v>434</v>
      </c>
      <c r="D25" s="121">
        <f t="shared" si="0"/>
        <v>0</v>
      </c>
      <c r="E25" s="121">
        <f t="shared" si="1"/>
        <v>0</v>
      </c>
      <c r="F25" s="121">
        <f t="shared" si="2"/>
        <v>0</v>
      </c>
      <c r="G25" s="121">
        <f t="shared" si="3"/>
        <v>2698</v>
      </c>
      <c r="H25" s="121">
        <f t="shared" si="4"/>
        <v>46451</v>
      </c>
      <c r="I25" s="121">
        <f t="shared" si="5"/>
        <v>49149</v>
      </c>
      <c r="J25" s="120" t="s">
        <v>364</v>
      </c>
      <c r="K25" s="119" t="s">
        <v>365</v>
      </c>
      <c r="L25" s="121">
        <v>0</v>
      </c>
      <c r="M25" s="121">
        <v>0</v>
      </c>
      <c r="N25" s="121">
        <f t="shared" si="6"/>
        <v>0</v>
      </c>
      <c r="O25" s="121">
        <v>2698</v>
      </c>
      <c r="P25" s="121">
        <v>46451</v>
      </c>
      <c r="Q25" s="121">
        <f t="shared" si="7"/>
        <v>49149</v>
      </c>
      <c r="R25" s="120"/>
      <c r="S25" s="119"/>
      <c r="T25" s="121"/>
      <c r="U25" s="121"/>
      <c r="V25" s="121" t="str">
        <f t="shared" si="8"/>
        <v/>
      </c>
      <c r="W25" s="121"/>
      <c r="X25" s="121"/>
      <c r="Y25" s="121" t="str">
        <f t="shared" si="9"/>
        <v/>
      </c>
      <c r="Z25" s="120"/>
      <c r="AA25" s="119"/>
      <c r="AB25" s="121"/>
      <c r="AC25" s="121"/>
      <c r="AD25" s="121" t="str">
        <f t="shared" si="10"/>
        <v/>
      </c>
      <c r="AE25" s="121"/>
      <c r="AF25" s="121"/>
      <c r="AG25" s="121" t="str">
        <f t="shared" si="11"/>
        <v/>
      </c>
      <c r="AH25" s="120"/>
      <c r="AI25" s="119"/>
      <c r="AJ25" s="121"/>
      <c r="AK25" s="121"/>
      <c r="AL25" s="121" t="str">
        <f t="shared" si="12"/>
        <v/>
      </c>
      <c r="AM25" s="121"/>
      <c r="AN25" s="121"/>
      <c r="AO25" s="121" t="str">
        <f t="shared" si="13"/>
        <v/>
      </c>
      <c r="AP25" s="120"/>
      <c r="AQ25" s="119"/>
      <c r="AR25" s="121"/>
      <c r="AS25" s="121"/>
      <c r="AT25" s="121" t="str">
        <f t="shared" si="14"/>
        <v/>
      </c>
      <c r="AU25" s="121"/>
      <c r="AV25" s="121"/>
      <c r="AW25" s="121" t="str">
        <f t="shared" si="15"/>
        <v/>
      </c>
      <c r="AX25" s="120"/>
      <c r="AY25" s="119"/>
      <c r="AZ25" s="121"/>
      <c r="BA25" s="121"/>
      <c r="BB25" s="121" t="str">
        <f t="shared" si="16"/>
        <v/>
      </c>
      <c r="BC25" s="121"/>
      <c r="BD25" s="121"/>
      <c r="BE25" s="121" t="str">
        <f t="shared" si="17"/>
        <v/>
      </c>
    </row>
    <row r="26" spans="1:57" s="136" customFormat="1" ht="13.5" customHeight="1" x14ac:dyDescent="0.15">
      <c r="A26" s="119" t="s">
        <v>16</v>
      </c>
      <c r="B26" s="120" t="s">
        <v>352</v>
      </c>
      <c r="C26" s="119" t="s">
        <v>353</v>
      </c>
      <c r="D26" s="121">
        <f t="shared" si="0"/>
        <v>73455</v>
      </c>
      <c r="E26" s="121">
        <f t="shared" si="1"/>
        <v>432946</v>
      </c>
      <c r="F26" s="121">
        <f t="shared" si="2"/>
        <v>506401</v>
      </c>
      <c r="G26" s="121">
        <f t="shared" si="3"/>
        <v>0</v>
      </c>
      <c r="H26" s="121">
        <f t="shared" si="4"/>
        <v>6700</v>
      </c>
      <c r="I26" s="121">
        <f t="shared" si="5"/>
        <v>6700</v>
      </c>
      <c r="J26" s="120" t="s">
        <v>344</v>
      </c>
      <c r="K26" s="119" t="s">
        <v>345</v>
      </c>
      <c r="L26" s="121">
        <v>73455</v>
      </c>
      <c r="M26" s="121">
        <v>432946</v>
      </c>
      <c r="N26" s="121">
        <f t="shared" si="6"/>
        <v>506401</v>
      </c>
      <c r="O26" s="121">
        <v>0</v>
      </c>
      <c r="P26" s="121">
        <v>6700</v>
      </c>
      <c r="Q26" s="121">
        <f t="shared" si="7"/>
        <v>6700</v>
      </c>
      <c r="R26" s="120"/>
      <c r="S26" s="119"/>
      <c r="T26" s="121"/>
      <c r="U26" s="121"/>
      <c r="V26" s="121" t="str">
        <f t="shared" si="8"/>
        <v/>
      </c>
      <c r="W26" s="121"/>
      <c r="X26" s="121"/>
      <c r="Y26" s="121" t="str">
        <f t="shared" si="9"/>
        <v/>
      </c>
      <c r="Z26" s="120"/>
      <c r="AA26" s="119"/>
      <c r="AB26" s="121"/>
      <c r="AC26" s="121"/>
      <c r="AD26" s="121" t="str">
        <f t="shared" si="10"/>
        <v/>
      </c>
      <c r="AE26" s="121"/>
      <c r="AF26" s="121"/>
      <c r="AG26" s="121" t="str">
        <f t="shared" si="11"/>
        <v/>
      </c>
      <c r="AH26" s="120"/>
      <c r="AI26" s="119"/>
      <c r="AJ26" s="121"/>
      <c r="AK26" s="121"/>
      <c r="AL26" s="121" t="str">
        <f t="shared" si="12"/>
        <v/>
      </c>
      <c r="AM26" s="121"/>
      <c r="AN26" s="121"/>
      <c r="AO26" s="121" t="str">
        <f t="shared" si="13"/>
        <v/>
      </c>
      <c r="AP26" s="120"/>
      <c r="AQ26" s="119"/>
      <c r="AR26" s="121"/>
      <c r="AS26" s="121"/>
      <c r="AT26" s="121" t="str">
        <f t="shared" si="14"/>
        <v/>
      </c>
      <c r="AU26" s="121"/>
      <c r="AV26" s="121"/>
      <c r="AW26" s="121" t="str">
        <f t="shared" si="15"/>
        <v/>
      </c>
      <c r="AX26" s="120"/>
      <c r="AY26" s="119"/>
      <c r="AZ26" s="121"/>
      <c r="BA26" s="121"/>
      <c r="BB26" s="121" t="str">
        <f t="shared" si="16"/>
        <v/>
      </c>
      <c r="BC26" s="121"/>
      <c r="BD26" s="121"/>
      <c r="BE26" s="121" t="str">
        <f t="shared" si="17"/>
        <v/>
      </c>
    </row>
    <row r="27" spans="1:57" s="136" customFormat="1" ht="13.5" customHeight="1" x14ac:dyDescent="0.15">
      <c r="A27" s="119" t="s">
        <v>16</v>
      </c>
      <c r="B27" s="120" t="s">
        <v>338</v>
      </c>
      <c r="C27" s="119" t="s">
        <v>339</v>
      </c>
      <c r="D27" s="121">
        <f t="shared" si="0"/>
        <v>0</v>
      </c>
      <c r="E27" s="121">
        <f t="shared" si="1"/>
        <v>0</v>
      </c>
      <c r="F27" s="121">
        <f t="shared" si="2"/>
        <v>0</v>
      </c>
      <c r="G27" s="121">
        <f t="shared" si="3"/>
        <v>0</v>
      </c>
      <c r="H27" s="121">
        <f t="shared" si="4"/>
        <v>0</v>
      </c>
      <c r="I27" s="121">
        <f t="shared" si="5"/>
        <v>0</v>
      </c>
      <c r="J27" s="120"/>
      <c r="K27" s="119"/>
      <c r="L27" s="121"/>
      <c r="M27" s="121"/>
      <c r="N27" s="121" t="str">
        <f t="shared" si="6"/>
        <v/>
      </c>
      <c r="O27" s="121"/>
      <c r="P27" s="121"/>
      <c r="Q27" s="121" t="str">
        <f t="shared" si="7"/>
        <v/>
      </c>
      <c r="R27" s="120"/>
      <c r="S27" s="119"/>
      <c r="T27" s="121"/>
      <c r="U27" s="121"/>
      <c r="V27" s="121" t="str">
        <f t="shared" si="8"/>
        <v/>
      </c>
      <c r="W27" s="121"/>
      <c r="X27" s="121"/>
      <c r="Y27" s="121" t="str">
        <f t="shared" si="9"/>
        <v/>
      </c>
      <c r="Z27" s="120"/>
      <c r="AA27" s="119"/>
      <c r="AB27" s="121"/>
      <c r="AC27" s="121"/>
      <c r="AD27" s="121" t="str">
        <f t="shared" si="10"/>
        <v/>
      </c>
      <c r="AE27" s="121"/>
      <c r="AF27" s="121"/>
      <c r="AG27" s="121" t="str">
        <f t="shared" si="11"/>
        <v/>
      </c>
      <c r="AH27" s="120"/>
      <c r="AI27" s="119"/>
      <c r="AJ27" s="121"/>
      <c r="AK27" s="121"/>
      <c r="AL27" s="121" t="str">
        <f t="shared" si="12"/>
        <v/>
      </c>
      <c r="AM27" s="121"/>
      <c r="AN27" s="121"/>
      <c r="AO27" s="121" t="str">
        <f t="shared" si="13"/>
        <v/>
      </c>
      <c r="AP27" s="120"/>
      <c r="AQ27" s="119"/>
      <c r="AR27" s="121"/>
      <c r="AS27" s="121"/>
      <c r="AT27" s="121" t="str">
        <f t="shared" si="14"/>
        <v/>
      </c>
      <c r="AU27" s="121"/>
      <c r="AV27" s="121"/>
      <c r="AW27" s="121" t="str">
        <f t="shared" si="15"/>
        <v/>
      </c>
      <c r="AX27" s="120"/>
      <c r="AY27" s="119"/>
      <c r="AZ27" s="121"/>
      <c r="BA27" s="121"/>
      <c r="BB27" s="121" t="str">
        <f t="shared" si="16"/>
        <v/>
      </c>
      <c r="BC27" s="121"/>
      <c r="BD27" s="121"/>
      <c r="BE27" s="121" t="str">
        <f t="shared" si="17"/>
        <v/>
      </c>
    </row>
    <row r="28" spans="1:57" s="136" customFormat="1" ht="13.5" customHeight="1" x14ac:dyDescent="0.15">
      <c r="A28" s="119" t="s">
        <v>16</v>
      </c>
      <c r="B28" s="120" t="s">
        <v>403</v>
      </c>
      <c r="C28" s="119" t="s">
        <v>404</v>
      </c>
      <c r="D28" s="121">
        <f t="shared" si="0"/>
        <v>0</v>
      </c>
      <c r="E28" s="121">
        <f t="shared" si="1"/>
        <v>0</v>
      </c>
      <c r="F28" s="121">
        <f t="shared" si="2"/>
        <v>0</v>
      </c>
      <c r="G28" s="121">
        <f t="shared" si="3"/>
        <v>0</v>
      </c>
      <c r="H28" s="121">
        <f t="shared" si="4"/>
        <v>0</v>
      </c>
      <c r="I28" s="121">
        <f t="shared" si="5"/>
        <v>0</v>
      </c>
      <c r="J28" s="120"/>
      <c r="K28" s="119"/>
      <c r="L28" s="121"/>
      <c r="M28" s="121"/>
      <c r="N28" s="121" t="str">
        <f t="shared" si="6"/>
        <v/>
      </c>
      <c r="O28" s="121"/>
      <c r="P28" s="121"/>
      <c r="Q28" s="121" t="str">
        <f t="shared" si="7"/>
        <v/>
      </c>
      <c r="R28" s="120"/>
      <c r="S28" s="119"/>
      <c r="T28" s="121"/>
      <c r="U28" s="121"/>
      <c r="V28" s="121" t="str">
        <f t="shared" si="8"/>
        <v/>
      </c>
      <c r="W28" s="121"/>
      <c r="X28" s="121"/>
      <c r="Y28" s="121" t="str">
        <f t="shared" si="9"/>
        <v/>
      </c>
      <c r="Z28" s="120"/>
      <c r="AA28" s="119"/>
      <c r="AB28" s="121"/>
      <c r="AC28" s="121"/>
      <c r="AD28" s="121" t="str">
        <f t="shared" si="10"/>
        <v/>
      </c>
      <c r="AE28" s="121"/>
      <c r="AF28" s="121"/>
      <c r="AG28" s="121" t="str">
        <f t="shared" si="11"/>
        <v/>
      </c>
      <c r="AH28" s="120"/>
      <c r="AI28" s="119"/>
      <c r="AJ28" s="121"/>
      <c r="AK28" s="121"/>
      <c r="AL28" s="121" t="str">
        <f t="shared" si="12"/>
        <v/>
      </c>
      <c r="AM28" s="121"/>
      <c r="AN28" s="121"/>
      <c r="AO28" s="121" t="str">
        <f t="shared" si="13"/>
        <v/>
      </c>
      <c r="AP28" s="120"/>
      <c r="AQ28" s="119"/>
      <c r="AR28" s="121"/>
      <c r="AS28" s="121"/>
      <c r="AT28" s="121" t="str">
        <f t="shared" si="14"/>
        <v/>
      </c>
      <c r="AU28" s="121"/>
      <c r="AV28" s="121"/>
      <c r="AW28" s="121" t="str">
        <f t="shared" si="15"/>
        <v/>
      </c>
      <c r="AX28" s="120"/>
      <c r="AY28" s="119"/>
      <c r="AZ28" s="121"/>
      <c r="BA28" s="121"/>
      <c r="BB28" s="121" t="str">
        <f t="shared" si="16"/>
        <v/>
      </c>
      <c r="BC28" s="121"/>
      <c r="BD28" s="121"/>
      <c r="BE28" s="121" t="str">
        <f t="shared" si="17"/>
        <v/>
      </c>
    </row>
    <row r="29" spans="1:57" s="136" customFormat="1" ht="13.5" customHeight="1" x14ac:dyDescent="0.15">
      <c r="A29" s="119" t="s">
        <v>16</v>
      </c>
      <c r="B29" s="120" t="s">
        <v>355</v>
      </c>
      <c r="C29" s="119" t="s">
        <v>356</v>
      </c>
      <c r="D29" s="121">
        <f t="shared" si="0"/>
        <v>0</v>
      </c>
      <c r="E29" s="121">
        <f t="shared" si="1"/>
        <v>0</v>
      </c>
      <c r="F29" s="121">
        <f t="shared" si="2"/>
        <v>0</v>
      </c>
      <c r="G29" s="121">
        <f t="shared" si="3"/>
        <v>0</v>
      </c>
      <c r="H29" s="121">
        <f t="shared" si="4"/>
        <v>0</v>
      </c>
      <c r="I29" s="121">
        <f t="shared" si="5"/>
        <v>0</v>
      </c>
      <c r="J29" s="120"/>
      <c r="K29" s="119"/>
      <c r="L29" s="121"/>
      <c r="M29" s="121"/>
      <c r="N29" s="121" t="str">
        <f t="shared" si="6"/>
        <v/>
      </c>
      <c r="O29" s="121"/>
      <c r="P29" s="121"/>
      <c r="Q29" s="121" t="str">
        <f t="shared" si="7"/>
        <v/>
      </c>
      <c r="R29" s="120"/>
      <c r="S29" s="119"/>
      <c r="T29" s="121"/>
      <c r="U29" s="121"/>
      <c r="V29" s="121" t="str">
        <f t="shared" si="8"/>
        <v/>
      </c>
      <c r="W29" s="121"/>
      <c r="X29" s="121"/>
      <c r="Y29" s="121" t="str">
        <f t="shared" si="9"/>
        <v/>
      </c>
      <c r="Z29" s="120"/>
      <c r="AA29" s="119"/>
      <c r="AB29" s="121"/>
      <c r="AC29" s="121"/>
      <c r="AD29" s="121" t="str">
        <f t="shared" si="10"/>
        <v/>
      </c>
      <c r="AE29" s="121"/>
      <c r="AF29" s="121"/>
      <c r="AG29" s="121" t="str">
        <f t="shared" si="11"/>
        <v/>
      </c>
      <c r="AH29" s="120"/>
      <c r="AI29" s="119"/>
      <c r="AJ29" s="121"/>
      <c r="AK29" s="121"/>
      <c r="AL29" s="121" t="str">
        <f t="shared" si="12"/>
        <v/>
      </c>
      <c r="AM29" s="121"/>
      <c r="AN29" s="121"/>
      <c r="AO29" s="121" t="str">
        <f t="shared" si="13"/>
        <v/>
      </c>
      <c r="AP29" s="120"/>
      <c r="AQ29" s="119"/>
      <c r="AR29" s="121"/>
      <c r="AS29" s="121"/>
      <c r="AT29" s="121" t="str">
        <f t="shared" si="14"/>
        <v/>
      </c>
      <c r="AU29" s="121"/>
      <c r="AV29" s="121"/>
      <c r="AW29" s="121" t="str">
        <f t="shared" si="15"/>
        <v/>
      </c>
      <c r="AX29" s="120"/>
      <c r="AY29" s="119"/>
      <c r="AZ29" s="121"/>
      <c r="BA29" s="121"/>
      <c r="BB29" s="121" t="str">
        <f t="shared" si="16"/>
        <v/>
      </c>
      <c r="BC29" s="121"/>
      <c r="BD29" s="121"/>
      <c r="BE29" s="121" t="str">
        <f t="shared" si="17"/>
        <v/>
      </c>
    </row>
    <row r="30" spans="1:57" s="136" customFormat="1" ht="13.5" customHeight="1" x14ac:dyDescent="0.15">
      <c r="A30" s="119" t="s">
        <v>16</v>
      </c>
      <c r="B30" s="120" t="s">
        <v>409</v>
      </c>
      <c r="C30" s="119" t="s">
        <v>410</v>
      </c>
      <c r="D30" s="121">
        <f t="shared" si="0"/>
        <v>0</v>
      </c>
      <c r="E30" s="121">
        <f t="shared" si="1"/>
        <v>0</v>
      </c>
      <c r="F30" s="121">
        <f t="shared" si="2"/>
        <v>0</v>
      </c>
      <c r="G30" s="121">
        <f t="shared" si="3"/>
        <v>0</v>
      </c>
      <c r="H30" s="121">
        <f t="shared" si="4"/>
        <v>0</v>
      </c>
      <c r="I30" s="121">
        <f t="shared" si="5"/>
        <v>0</v>
      </c>
      <c r="J30" s="120"/>
      <c r="K30" s="119"/>
      <c r="L30" s="121"/>
      <c r="M30" s="121"/>
      <c r="N30" s="121" t="str">
        <f t="shared" si="6"/>
        <v/>
      </c>
      <c r="O30" s="121"/>
      <c r="P30" s="121"/>
      <c r="Q30" s="121" t="str">
        <f t="shared" si="7"/>
        <v/>
      </c>
      <c r="R30" s="120"/>
      <c r="S30" s="119"/>
      <c r="T30" s="121"/>
      <c r="U30" s="121"/>
      <c r="V30" s="121" t="str">
        <f t="shared" si="8"/>
        <v/>
      </c>
      <c r="W30" s="121"/>
      <c r="X30" s="121"/>
      <c r="Y30" s="121" t="str">
        <f t="shared" si="9"/>
        <v/>
      </c>
      <c r="Z30" s="120"/>
      <c r="AA30" s="119"/>
      <c r="AB30" s="121"/>
      <c r="AC30" s="121"/>
      <c r="AD30" s="121" t="str">
        <f t="shared" si="10"/>
        <v/>
      </c>
      <c r="AE30" s="121"/>
      <c r="AF30" s="121"/>
      <c r="AG30" s="121" t="str">
        <f t="shared" si="11"/>
        <v/>
      </c>
      <c r="AH30" s="120"/>
      <c r="AI30" s="119"/>
      <c r="AJ30" s="121"/>
      <c r="AK30" s="121"/>
      <c r="AL30" s="121" t="str">
        <f t="shared" si="12"/>
        <v/>
      </c>
      <c r="AM30" s="121"/>
      <c r="AN30" s="121"/>
      <c r="AO30" s="121" t="str">
        <f t="shared" si="13"/>
        <v/>
      </c>
      <c r="AP30" s="120"/>
      <c r="AQ30" s="119"/>
      <c r="AR30" s="121"/>
      <c r="AS30" s="121"/>
      <c r="AT30" s="121" t="str">
        <f t="shared" si="14"/>
        <v/>
      </c>
      <c r="AU30" s="121"/>
      <c r="AV30" s="121"/>
      <c r="AW30" s="121" t="str">
        <f t="shared" si="15"/>
        <v/>
      </c>
      <c r="AX30" s="120"/>
      <c r="AY30" s="119"/>
      <c r="AZ30" s="121"/>
      <c r="BA30" s="121"/>
      <c r="BB30" s="121" t="str">
        <f t="shared" si="16"/>
        <v/>
      </c>
      <c r="BC30" s="121"/>
      <c r="BD30" s="121"/>
      <c r="BE30" s="121" t="str">
        <f t="shared" si="17"/>
        <v/>
      </c>
    </row>
    <row r="31" spans="1:57" s="136" customFormat="1" ht="13.5" customHeight="1" x14ac:dyDescent="0.15">
      <c r="A31" s="119" t="s">
        <v>16</v>
      </c>
      <c r="B31" s="120" t="s">
        <v>361</v>
      </c>
      <c r="C31" s="119" t="s">
        <v>362</v>
      </c>
      <c r="D31" s="121">
        <f t="shared" si="0"/>
        <v>0</v>
      </c>
      <c r="E31" s="121">
        <f t="shared" si="1"/>
        <v>70180</v>
      </c>
      <c r="F31" s="121">
        <f t="shared" si="2"/>
        <v>70180</v>
      </c>
      <c r="G31" s="121">
        <f t="shared" si="3"/>
        <v>496</v>
      </c>
      <c r="H31" s="121">
        <f t="shared" si="4"/>
        <v>8540</v>
      </c>
      <c r="I31" s="121">
        <f t="shared" si="5"/>
        <v>9036</v>
      </c>
      <c r="J31" s="120" t="s">
        <v>364</v>
      </c>
      <c r="K31" s="119" t="s">
        <v>365</v>
      </c>
      <c r="L31" s="121">
        <v>0</v>
      </c>
      <c r="M31" s="121">
        <v>0</v>
      </c>
      <c r="N31" s="121">
        <f t="shared" si="6"/>
        <v>0</v>
      </c>
      <c r="O31" s="121">
        <v>496</v>
      </c>
      <c r="P31" s="121">
        <v>8540</v>
      </c>
      <c r="Q31" s="121">
        <f t="shared" si="7"/>
        <v>9036</v>
      </c>
      <c r="R31" s="120" t="s">
        <v>366</v>
      </c>
      <c r="S31" s="119" t="s">
        <v>367</v>
      </c>
      <c r="T31" s="121">
        <v>0</v>
      </c>
      <c r="U31" s="121">
        <v>70180</v>
      </c>
      <c r="V31" s="121">
        <f t="shared" si="8"/>
        <v>70180</v>
      </c>
      <c r="W31" s="121">
        <v>0</v>
      </c>
      <c r="X31" s="121">
        <v>0</v>
      </c>
      <c r="Y31" s="121">
        <f t="shared" si="9"/>
        <v>0</v>
      </c>
      <c r="Z31" s="120"/>
      <c r="AA31" s="119"/>
      <c r="AB31" s="121"/>
      <c r="AC31" s="121"/>
      <c r="AD31" s="121" t="str">
        <f t="shared" si="10"/>
        <v/>
      </c>
      <c r="AE31" s="121"/>
      <c r="AF31" s="121"/>
      <c r="AG31" s="121" t="str">
        <f t="shared" si="11"/>
        <v/>
      </c>
      <c r="AH31" s="120"/>
      <c r="AI31" s="119"/>
      <c r="AJ31" s="121"/>
      <c r="AK31" s="121"/>
      <c r="AL31" s="121" t="str">
        <f t="shared" si="12"/>
        <v/>
      </c>
      <c r="AM31" s="121"/>
      <c r="AN31" s="121"/>
      <c r="AO31" s="121" t="str">
        <f t="shared" si="13"/>
        <v/>
      </c>
      <c r="AP31" s="120"/>
      <c r="AQ31" s="119"/>
      <c r="AR31" s="121"/>
      <c r="AS31" s="121"/>
      <c r="AT31" s="121" t="str">
        <f t="shared" si="14"/>
        <v/>
      </c>
      <c r="AU31" s="121"/>
      <c r="AV31" s="121"/>
      <c r="AW31" s="121" t="str">
        <f t="shared" si="15"/>
        <v/>
      </c>
      <c r="AX31" s="120"/>
      <c r="AY31" s="119"/>
      <c r="AZ31" s="121"/>
      <c r="BA31" s="121"/>
      <c r="BB31" s="121" t="str">
        <f t="shared" si="16"/>
        <v/>
      </c>
      <c r="BC31" s="121"/>
      <c r="BD31" s="121"/>
      <c r="BE31" s="121" t="str">
        <f t="shared" si="17"/>
        <v/>
      </c>
    </row>
    <row r="32" spans="1:57" s="136" customFormat="1" ht="13.5" customHeight="1" x14ac:dyDescent="0.15">
      <c r="A32" s="119" t="s">
        <v>16</v>
      </c>
      <c r="B32" s="120" t="s">
        <v>387</v>
      </c>
      <c r="C32" s="119" t="s">
        <v>388</v>
      </c>
      <c r="D32" s="121">
        <f t="shared" si="0"/>
        <v>0</v>
      </c>
      <c r="E32" s="121">
        <f t="shared" si="1"/>
        <v>103990</v>
      </c>
      <c r="F32" s="121">
        <f t="shared" si="2"/>
        <v>103990</v>
      </c>
      <c r="G32" s="121">
        <f t="shared" si="3"/>
        <v>299</v>
      </c>
      <c r="H32" s="121">
        <f t="shared" si="4"/>
        <v>5146</v>
      </c>
      <c r="I32" s="121">
        <f t="shared" si="5"/>
        <v>5445</v>
      </c>
      <c r="J32" s="120" t="s">
        <v>364</v>
      </c>
      <c r="K32" s="119" t="s">
        <v>365</v>
      </c>
      <c r="L32" s="121">
        <v>0</v>
      </c>
      <c r="M32" s="121">
        <v>0</v>
      </c>
      <c r="N32" s="121">
        <f t="shared" si="6"/>
        <v>0</v>
      </c>
      <c r="O32" s="121">
        <v>299</v>
      </c>
      <c r="P32" s="121">
        <v>5146</v>
      </c>
      <c r="Q32" s="121">
        <f t="shared" si="7"/>
        <v>5445</v>
      </c>
      <c r="R32" s="120" t="s">
        <v>366</v>
      </c>
      <c r="S32" s="119" t="s">
        <v>367</v>
      </c>
      <c r="T32" s="121">
        <v>0</v>
      </c>
      <c r="U32" s="121">
        <v>103990</v>
      </c>
      <c r="V32" s="121">
        <f t="shared" si="8"/>
        <v>103990</v>
      </c>
      <c r="W32" s="121">
        <v>0</v>
      </c>
      <c r="X32" s="121">
        <v>0</v>
      </c>
      <c r="Y32" s="121">
        <f t="shared" si="9"/>
        <v>0</v>
      </c>
      <c r="Z32" s="120"/>
      <c r="AA32" s="119"/>
      <c r="AB32" s="121"/>
      <c r="AC32" s="121"/>
      <c r="AD32" s="121" t="str">
        <f t="shared" si="10"/>
        <v/>
      </c>
      <c r="AE32" s="121"/>
      <c r="AF32" s="121"/>
      <c r="AG32" s="121" t="str">
        <f t="shared" si="11"/>
        <v/>
      </c>
      <c r="AH32" s="120"/>
      <c r="AI32" s="119"/>
      <c r="AJ32" s="121"/>
      <c r="AK32" s="121"/>
      <c r="AL32" s="121" t="str">
        <f t="shared" si="12"/>
        <v/>
      </c>
      <c r="AM32" s="121"/>
      <c r="AN32" s="121"/>
      <c r="AO32" s="121" t="str">
        <f t="shared" si="13"/>
        <v/>
      </c>
      <c r="AP32" s="120"/>
      <c r="AQ32" s="119"/>
      <c r="AR32" s="121"/>
      <c r="AS32" s="121"/>
      <c r="AT32" s="121" t="str">
        <f t="shared" si="14"/>
        <v/>
      </c>
      <c r="AU32" s="121"/>
      <c r="AV32" s="121"/>
      <c r="AW32" s="121" t="str">
        <f t="shared" si="15"/>
        <v/>
      </c>
      <c r="AX32" s="120"/>
      <c r="AY32" s="119"/>
      <c r="AZ32" s="121"/>
      <c r="BA32" s="121"/>
      <c r="BB32" s="121" t="str">
        <f t="shared" si="16"/>
        <v/>
      </c>
      <c r="BC32" s="121"/>
      <c r="BD32" s="121"/>
      <c r="BE32" s="121" t="str">
        <f t="shared" si="17"/>
        <v/>
      </c>
    </row>
    <row r="33" spans="1:57" s="136" customFormat="1" ht="13.5" customHeight="1" x14ac:dyDescent="0.15">
      <c r="A33" s="119" t="s">
        <v>16</v>
      </c>
      <c r="B33" s="120" t="s">
        <v>379</v>
      </c>
      <c r="C33" s="119" t="s">
        <v>380</v>
      </c>
      <c r="D33" s="121">
        <f t="shared" si="0"/>
        <v>0</v>
      </c>
      <c r="E33" s="121">
        <f t="shared" si="1"/>
        <v>78830</v>
      </c>
      <c r="F33" s="121">
        <f t="shared" si="2"/>
        <v>78830</v>
      </c>
      <c r="G33" s="121">
        <f t="shared" si="3"/>
        <v>311</v>
      </c>
      <c r="H33" s="121">
        <f t="shared" si="4"/>
        <v>5341</v>
      </c>
      <c r="I33" s="121">
        <f t="shared" si="5"/>
        <v>5652</v>
      </c>
      <c r="J33" s="120" t="s">
        <v>366</v>
      </c>
      <c r="K33" s="119" t="s">
        <v>367</v>
      </c>
      <c r="L33" s="121">
        <v>0</v>
      </c>
      <c r="M33" s="121">
        <v>78830</v>
      </c>
      <c r="N33" s="121">
        <f t="shared" si="6"/>
        <v>78830</v>
      </c>
      <c r="O33" s="121">
        <v>0</v>
      </c>
      <c r="P33" s="121">
        <v>0</v>
      </c>
      <c r="Q33" s="121">
        <f t="shared" si="7"/>
        <v>0</v>
      </c>
      <c r="R33" s="120" t="s">
        <v>364</v>
      </c>
      <c r="S33" s="119" t="s">
        <v>365</v>
      </c>
      <c r="T33" s="121">
        <v>0</v>
      </c>
      <c r="U33" s="121">
        <v>0</v>
      </c>
      <c r="V33" s="121">
        <f t="shared" si="8"/>
        <v>0</v>
      </c>
      <c r="W33" s="121">
        <v>311</v>
      </c>
      <c r="X33" s="121">
        <v>5341</v>
      </c>
      <c r="Y33" s="121">
        <f t="shared" si="9"/>
        <v>5652</v>
      </c>
      <c r="Z33" s="120"/>
      <c r="AA33" s="119"/>
      <c r="AB33" s="121"/>
      <c r="AC33" s="121"/>
      <c r="AD33" s="121" t="str">
        <f t="shared" si="10"/>
        <v/>
      </c>
      <c r="AE33" s="121"/>
      <c r="AF33" s="121"/>
      <c r="AG33" s="121" t="str">
        <f t="shared" si="11"/>
        <v/>
      </c>
      <c r="AH33" s="120"/>
      <c r="AI33" s="119"/>
      <c r="AJ33" s="121"/>
      <c r="AK33" s="121"/>
      <c r="AL33" s="121" t="str">
        <f t="shared" si="12"/>
        <v/>
      </c>
      <c r="AM33" s="121"/>
      <c r="AN33" s="121"/>
      <c r="AO33" s="121" t="str">
        <f t="shared" si="13"/>
        <v/>
      </c>
      <c r="AP33" s="120"/>
      <c r="AQ33" s="119"/>
      <c r="AR33" s="121"/>
      <c r="AS33" s="121"/>
      <c r="AT33" s="121" t="str">
        <f t="shared" si="14"/>
        <v/>
      </c>
      <c r="AU33" s="121"/>
      <c r="AV33" s="121"/>
      <c r="AW33" s="121" t="str">
        <f t="shared" si="15"/>
        <v/>
      </c>
      <c r="AX33" s="120"/>
      <c r="AY33" s="119"/>
      <c r="AZ33" s="121"/>
      <c r="BA33" s="121"/>
      <c r="BB33" s="121" t="str">
        <f t="shared" si="16"/>
        <v/>
      </c>
      <c r="BC33" s="121"/>
      <c r="BD33" s="121"/>
      <c r="BE33" s="121" t="str">
        <f t="shared" si="17"/>
        <v/>
      </c>
    </row>
    <row r="34" spans="1:57" s="136" customFormat="1" ht="13.5" customHeight="1" x14ac:dyDescent="0.15">
      <c r="A34" s="119" t="s">
        <v>16</v>
      </c>
      <c r="B34" s="120" t="s">
        <v>382</v>
      </c>
      <c r="C34" s="119" t="s">
        <v>383</v>
      </c>
      <c r="D34" s="121">
        <f t="shared" si="0"/>
        <v>0</v>
      </c>
      <c r="E34" s="121">
        <f t="shared" si="1"/>
        <v>73004</v>
      </c>
      <c r="F34" s="121">
        <f t="shared" si="2"/>
        <v>73004</v>
      </c>
      <c r="G34" s="121">
        <f t="shared" si="3"/>
        <v>610</v>
      </c>
      <c r="H34" s="121">
        <f t="shared" si="4"/>
        <v>10505</v>
      </c>
      <c r="I34" s="121">
        <f t="shared" si="5"/>
        <v>11115</v>
      </c>
      <c r="J34" s="120" t="s">
        <v>385</v>
      </c>
      <c r="K34" s="119" t="s">
        <v>386</v>
      </c>
      <c r="L34" s="121">
        <v>0</v>
      </c>
      <c r="M34" s="121">
        <v>73004</v>
      </c>
      <c r="N34" s="121">
        <f t="shared" si="6"/>
        <v>73004</v>
      </c>
      <c r="O34" s="121">
        <v>0</v>
      </c>
      <c r="P34" s="121">
        <v>0</v>
      </c>
      <c r="Q34" s="121">
        <f t="shared" si="7"/>
        <v>0</v>
      </c>
      <c r="R34" s="120" t="s">
        <v>364</v>
      </c>
      <c r="S34" s="119" t="s">
        <v>365</v>
      </c>
      <c r="T34" s="121">
        <v>0</v>
      </c>
      <c r="U34" s="121">
        <v>0</v>
      </c>
      <c r="V34" s="121">
        <f t="shared" si="8"/>
        <v>0</v>
      </c>
      <c r="W34" s="121">
        <v>610</v>
      </c>
      <c r="X34" s="121">
        <v>10505</v>
      </c>
      <c r="Y34" s="121">
        <f t="shared" si="9"/>
        <v>11115</v>
      </c>
      <c r="Z34" s="120"/>
      <c r="AA34" s="119"/>
      <c r="AB34" s="121"/>
      <c r="AC34" s="121"/>
      <c r="AD34" s="121" t="str">
        <f t="shared" si="10"/>
        <v/>
      </c>
      <c r="AE34" s="121"/>
      <c r="AF34" s="121"/>
      <c r="AG34" s="121" t="str">
        <f t="shared" si="11"/>
        <v/>
      </c>
      <c r="AH34" s="120"/>
      <c r="AI34" s="119"/>
      <c r="AJ34" s="121"/>
      <c r="AK34" s="121"/>
      <c r="AL34" s="121" t="str">
        <f t="shared" si="12"/>
        <v/>
      </c>
      <c r="AM34" s="121"/>
      <c r="AN34" s="121"/>
      <c r="AO34" s="121" t="str">
        <f t="shared" si="13"/>
        <v/>
      </c>
      <c r="AP34" s="120"/>
      <c r="AQ34" s="119"/>
      <c r="AR34" s="121"/>
      <c r="AS34" s="121"/>
      <c r="AT34" s="121" t="str">
        <f t="shared" si="14"/>
        <v/>
      </c>
      <c r="AU34" s="121"/>
      <c r="AV34" s="121"/>
      <c r="AW34" s="121" t="str">
        <f t="shared" si="15"/>
        <v/>
      </c>
      <c r="AX34" s="120"/>
      <c r="AY34" s="119"/>
      <c r="AZ34" s="121"/>
      <c r="BA34" s="121"/>
      <c r="BB34" s="121" t="str">
        <f t="shared" si="16"/>
        <v/>
      </c>
      <c r="BC34" s="121"/>
      <c r="BD34" s="121"/>
      <c r="BE34" s="121" t="str">
        <f t="shared" si="17"/>
        <v/>
      </c>
    </row>
    <row r="35" spans="1:57" s="136" customFormat="1" ht="13.5" customHeight="1" x14ac:dyDescent="0.15">
      <c r="A35" s="119" t="s">
        <v>16</v>
      </c>
      <c r="B35" s="120" t="s">
        <v>430</v>
      </c>
      <c r="C35" s="119" t="s">
        <v>431</v>
      </c>
      <c r="D35" s="121">
        <f t="shared" si="0"/>
        <v>0</v>
      </c>
      <c r="E35" s="121">
        <f t="shared" si="1"/>
        <v>87198</v>
      </c>
      <c r="F35" s="121">
        <f t="shared" si="2"/>
        <v>87198</v>
      </c>
      <c r="G35" s="121">
        <f t="shared" si="3"/>
        <v>527</v>
      </c>
      <c r="H35" s="121">
        <f t="shared" si="4"/>
        <v>9076</v>
      </c>
      <c r="I35" s="121">
        <f t="shared" si="5"/>
        <v>9603</v>
      </c>
      <c r="J35" s="120" t="s">
        <v>385</v>
      </c>
      <c r="K35" s="119" t="s">
        <v>386</v>
      </c>
      <c r="L35" s="121">
        <v>0</v>
      </c>
      <c r="M35" s="121">
        <v>87198</v>
      </c>
      <c r="N35" s="121">
        <f t="shared" si="6"/>
        <v>87198</v>
      </c>
      <c r="O35" s="121">
        <v>0</v>
      </c>
      <c r="P35" s="121">
        <v>0</v>
      </c>
      <c r="Q35" s="121">
        <f t="shared" si="7"/>
        <v>0</v>
      </c>
      <c r="R35" s="120" t="s">
        <v>364</v>
      </c>
      <c r="S35" s="119" t="s">
        <v>365</v>
      </c>
      <c r="T35" s="121">
        <v>0</v>
      </c>
      <c r="U35" s="121">
        <v>0</v>
      </c>
      <c r="V35" s="121">
        <f t="shared" si="8"/>
        <v>0</v>
      </c>
      <c r="W35" s="121">
        <v>527</v>
      </c>
      <c r="X35" s="121">
        <v>9076</v>
      </c>
      <c r="Y35" s="121">
        <f t="shared" si="9"/>
        <v>9603</v>
      </c>
      <c r="Z35" s="120"/>
      <c r="AA35" s="119"/>
      <c r="AB35" s="121"/>
      <c r="AC35" s="121"/>
      <c r="AD35" s="121" t="str">
        <f t="shared" si="10"/>
        <v/>
      </c>
      <c r="AE35" s="121"/>
      <c r="AF35" s="121"/>
      <c r="AG35" s="121" t="str">
        <f t="shared" si="11"/>
        <v/>
      </c>
      <c r="AH35" s="120"/>
      <c r="AI35" s="119"/>
      <c r="AJ35" s="121"/>
      <c r="AK35" s="121"/>
      <c r="AL35" s="121" t="str">
        <f t="shared" si="12"/>
        <v/>
      </c>
      <c r="AM35" s="121"/>
      <c r="AN35" s="121"/>
      <c r="AO35" s="121" t="str">
        <f t="shared" si="13"/>
        <v/>
      </c>
      <c r="AP35" s="120"/>
      <c r="AQ35" s="119"/>
      <c r="AR35" s="121"/>
      <c r="AS35" s="121"/>
      <c r="AT35" s="121" t="str">
        <f t="shared" si="14"/>
        <v/>
      </c>
      <c r="AU35" s="121"/>
      <c r="AV35" s="121"/>
      <c r="AW35" s="121" t="str">
        <f t="shared" si="15"/>
        <v/>
      </c>
      <c r="AX35" s="120"/>
      <c r="AY35" s="119"/>
      <c r="AZ35" s="121"/>
      <c r="BA35" s="121"/>
      <c r="BB35" s="121" t="str">
        <f t="shared" si="16"/>
        <v/>
      </c>
      <c r="BC35" s="121"/>
      <c r="BD35" s="121"/>
      <c r="BE35" s="121" t="str">
        <f t="shared" si="17"/>
        <v/>
      </c>
    </row>
    <row r="36" spans="1:57" s="136" customFormat="1" ht="13.5" customHeight="1" x14ac:dyDescent="0.15">
      <c r="A36" s="119" t="s">
        <v>16</v>
      </c>
      <c r="B36" s="120" t="s">
        <v>415</v>
      </c>
      <c r="C36" s="119" t="s">
        <v>416</v>
      </c>
      <c r="D36" s="121">
        <f t="shared" si="0"/>
        <v>0</v>
      </c>
      <c r="E36" s="121">
        <f t="shared" si="1"/>
        <v>0</v>
      </c>
      <c r="F36" s="121">
        <f t="shared" si="2"/>
        <v>0</v>
      </c>
      <c r="G36" s="121">
        <f t="shared" si="3"/>
        <v>0</v>
      </c>
      <c r="H36" s="121">
        <f t="shared" si="4"/>
        <v>0</v>
      </c>
      <c r="I36" s="121">
        <f t="shared" si="5"/>
        <v>0</v>
      </c>
      <c r="J36" s="120"/>
      <c r="K36" s="119"/>
      <c r="L36" s="121"/>
      <c r="M36" s="121"/>
      <c r="N36" s="121" t="str">
        <f t="shared" si="6"/>
        <v/>
      </c>
      <c r="O36" s="121"/>
      <c r="P36" s="121"/>
      <c r="Q36" s="121" t="str">
        <f t="shared" si="7"/>
        <v/>
      </c>
      <c r="R36" s="120"/>
      <c r="S36" s="119"/>
      <c r="T36" s="121"/>
      <c r="U36" s="121"/>
      <c r="V36" s="121" t="str">
        <f t="shared" si="8"/>
        <v/>
      </c>
      <c r="W36" s="121"/>
      <c r="X36" s="121"/>
      <c r="Y36" s="121" t="str">
        <f t="shared" si="9"/>
        <v/>
      </c>
      <c r="Z36" s="120"/>
      <c r="AA36" s="119"/>
      <c r="AB36" s="121"/>
      <c r="AC36" s="121"/>
      <c r="AD36" s="121" t="str">
        <f t="shared" si="10"/>
        <v/>
      </c>
      <c r="AE36" s="121"/>
      <c r="AF36" s="121"/>
      <c r="AG36" s="121" t="str">
        <f t="shared" si="11"/>
        <v/>
      </c>
      <c r="AH36" s="120"/>
      <c r="AI36" s="119"/>
      <c r="AJ36" s="121"/>
      <c r="AK36" s="121"/>
      <c r="AL36" s="121" t="str">
        <f t="shared" si="12"/>
        <v/>
      </c>
      <c r="AM36" s="121"/>
      <c r="AN36" s="121"/>
      <c r="AO36" s="121" t="str">
        <f t="shared" si="13"/>
        <v/>
      </c>
      <c r="AP36" s="120"/>
      <c r="AQ36" s="119"/>
      <c r="AR36" s="121"/>
      <c r="AS36" s="121"/>
      <c r="AT36" s="121" t="str">
        <f t="shared" si="14"/>
        <v/>
      </c>
      <c r="AU36" s="121"/>
      <c r="AV36" s="121"/>
      <c r="AW36" s="121" t="str">
        <f t="shared" si="15"/>
        <v/>
      </c>
      <c r="AX36" s="120"/>
      <c r="AY36" s="119"/>
      <c r="AZ36" s="121"/>
      <c r="BA36" s="121"/>
      <c r="BB36" s="121" t="str">
        <f t="shared" si="16"/>
        <v/>
      </c>
      <c r="BC36" s="121"/>
      <c r="BD36" s="121"/>
      <c r="BE36" s="121" t="str">
        <f t="shared" si="17"/>
        <v/>
      </c>
    </row>
    <row r="37" spans="1:57" s="136" customFormat="1" ht="13.5" customHeight="1" x14ac:dyDescent="0.15">
      <c r="A37" s="119" t="s">
        <v>16</v>
      </c>
      <c r="B37" s="120" t="s">
        <v>333</v>
      </c>
      <c r="C37" s="119" t="s">
        <v>334</v>
      </c>
      <c r="D37" s="121">
        <f t="shared" si="0"/>
        <v>3521</v>
      </c>
      <c r="E37" s="121">
        <f t="shared" si="1"/>
        <v>73347</v>
      </c>
      <c r="F37" s="121">
        <f t="shared" si="2"/>
        <v>76868</v>
      </c>
      <c r="G37" s="121">
        <f t="shared" si="3"/>
        <v>0</v>
      </c>
      <c r="H37" s="121">
        <f t="shared" si="4"/>
        <v>0</v>
      </c>
      <c r="I37" s="121">
        <f t="shared" si="5"/>
        <v>0</v>
      </c>
      <c r="J37" s="120" t="s">
        <v>336</v>
      </c>
      <c r="K37" s="119" t="s">
        <v>337</v>
      </c>
      <c r="L37" s="121">
        <v>3521</v>
      </c>
      <c r="M37" s="121">
        <v>73347</v>
      </c>
      <c r="N37" s="121">
        <f t="shared" si="6"/>
        <v>76868</v>
      </c>
      <c r="O37" s="121">
        <v>0</v>
      </c>
      <c r="P37" s="121">
        <v>0</v>
      </c>
      <c r="Q37" s="121">
        <f t="shared" si="7"/>
        <v>0</v>
      </c>
      <c r="R37" s="120"/>
      <c r="S37" s="119"/>
      <c r="T37" s="121"/>
      <c r="U37" s="121"/>
      <c r="V37" s="121" t="str">
        <f t="shared" si="8"/>
        <v/>
      </c>
      <c r="W37" s="121"/>
      <c r="X37" s="121"/>
      <c r="Y37" s="121" t="str">
        <f t="shared" si="9"/>
        <v/>
      </c>
      <c r="Z37" s="120"/>
      <c r="AA37" s="119"/>
      <c r="AB37" s="121"/>
      <c r="AC37" s="121"/>
      <c r="AD37" s="121" t="str">
        <f t="shared" si="10"/>
        <v/>
      </c>
      <c r="AE37" s="121"/>
      <c r="AF37" s="121"/>
      <c r="AG37" s="121" t="str">
        <f t="shared" si="11"/>
        <v/>
      </c>
      <c r="AH37" s="120"/>
      <c r="AI37" s="119"/>
      <c r="AJ37" s="121"/>
      <c r="AK37" s="121"/>
      <c r="AL37" s="121" t="str">
        <f t="shared" si="12"/>
        <v/>
      </c>
      <c r="AM37" s="121"/>
      <c r="AN37" s="121"/>
      <c r="AO37" s="121" t="str">
        <f t="shared" si="13"/>
        <v/>
      </c>
      <c r="AP37" s="120"/>
      <c r="AQ37" s="119"/>
      <c r="AR37" s="121"/>
      <c r="AS37" s="121"/>
      <c r="AT37" s="121" t="str">
        <f t="shared" si="14"/>
        <v/>
      </c>
      <c r="AU37" s="121"/>
      <c r="AV37" s="121"/>
      <c r="AW37" s="121" t="str">
        <f t="shared" si="15"/>
        <v/>
      </c>
      <c r="AX37" s="120"/>
      <c r="AY37" s="119"/>
      <c r="AZ37" s="121"/>
      <c r="BA37" s="121"/>
      <c r="BB37" s="121" t="str">
        <f t="shared" si="16"/>
        <v/>
      </c>
      <c r="BC37" s="121"/>
      <c r="BD37" s="121"/>
      <c r="BE37" s="121" t="str">
        <f t="shared" si="17"/>
        <v/>
      </c>
    </row>
    <row r="38" spans="1:57" s="136" customFormat="1" ht="13.5" customHeight="1" x14ac:dyDescent="0.15">
      <c r="A38" s="119" t="s">
        <v>16</v>
      </c>
      <c r="B38" s="120" t="s">
        <v>406</v>
      </c>
      <c r="C38" s="119" t="s">
        <v>407</v>
      </c>
      <c r="D38" s="121">
        <f t="shared" si="0"/>
        <v>26232</v>
      </c>
      <c r="E38" s="121">
        <f t="shared" si="1"/>
        <v>279144</v>
      </c>
      <c r="F38" s="121">
        <f t="shared" si="2"/>
        <v>305376</v>
      </c>
      <c r="G38" s="121">
        <f t="shared" si="3"/>
        <v>0</v>
      </c>
      <c r="H38" s="121">
        <f t="shared" si="4"/>
        <v>0</v>
      </c>
      <c r="I38" s="121">
        <f t="shared" si="5"/>
        <v>0</v>
      </c>
      <c r="J38" s="120" t="s">
        <v>336</v>
      </c>
      <c r="K38" s="119" t="s">
        <v>337</v>
      </c>
      <c r="L38" s="121">
        <v>26232</v>
      </c>
      <c r="M38" s="121">
        <v>279144</v>
      </c>
      <c r="N38" s="121">
        <f t="shared" si="6"/>
        <v>305376</v>
      </c>
      <c r="O38" s="121">
        <v>0</v>
      </c>
      <c r="P38" s="121">
        <v>0</v>
      </c>
      <c r="Q38" s="121">
        <f t="shared" si="7"/>
        <v>0</v>
      </c>
      <c r="R38" s="120"/>
      <c r="S38" s="119"/>
      <c r="T38" s="121"/>
      <c r="U38" s="121"/>
      <c r="V38" s="121" t="str">
        <f t="shared" si="8"/>
        <v/>
      </c>
      <c r="W38" s="121"/>
      <c r="X38" s="121"/>
      <c r="Y38" s="121" t="str">
        <f t="shared" si="9"/>
        <v/>
      </c>
      <c r="Z38" s="120"/>
      <c r="AA38" s="119"/>
      <c r="AB38" s="121"/>
      <c r="AC38" s="121"/>
      <c r="AD38" s="121" t="str">
        <f t="shared" si="10"/>
        <v/>
      </c>
      <c r="AE38" s="121"/>
      <c r="AF38" s="121"/>
      <c r="AG38" s="121" t="str">
        <f t="shared" si="11"/>
        <v/>
      </c>
      <c r="AH38" s="120"/>
      <c r="AI38" s="119"/>
      <c r="AJ38" s="121"/>
      <c r="AK38" s="121"/>
      <c r="AL38" s="121" t="str">
        <f t="shared" si="12"/>
        <v/>
      </c>
      <c r="AM38" s="121"/>
      <c r="AN38" s="121"/>
      <c r="AO38" s="121" t="str">
        <f t="shared" si="13"/>
        <v/>
      </c>
      <c r="AP38" s="120"/>
      <c r="AQ38" s="119"/>
      <c r="AR38" s="121"/>
      <c r="AS38" s="121"/>
      <c r="AT38" s="121" t="str">
        <f t="shared" si="14"/>
        <v/>
      </c>
      <c r="AU38" s="121"/>
      <c r="AV38" s="121"/>
      <c r="AW38" s="121" t="str">
        <f t="shared" si="15"/>
        <v/>
      </c>
      <c r="AX38" s="120"/>
      <c r="AY38" s="119"/>
      <c r="AZ38" s="121"/>
      <c r="BA38" s="121"/>
      <c r="BB38" s="121" t="str">
        <f t="shared" si="16"/>
        <v/>
      </c>
      <c r="BC38" s="121"/>
      <c r="BD38" s="121"/>
      <c r="BE38" s="121" t="str">
        <f t="shared" si="17"/>
        <v/>
      </c>
    </row>
    <row r="39" spans="1:57" s="136" customFormat="1" ht="13.5" customHeight="1" x14ac:dyDescent="0.15">
      <c r="A39" s="119" t="s">
        <v>16</v>
      </c>
      <c r="B39" s="120" t="s">
        <v>327</v>
      </c>
      <c r="C39" s="119" t="s">
        <v>328</v>
      </c>
      <c r="D39" s="121">
        <f t="shared" si="0"/>
        <v>0</v>
      </c>
      <c r="E39" s="121">
        <f t="shared" si="1"/>
        <v>0</v>
      </c>
      <c r="F39" s="121">
        <f t="shared" si="2"/>
        <v>0</v>
      </c>
      <c r="G39" s="121">
        <f t="shared" si="3"/>
        <v>0</v>
      </c>
      <c r="H39" s="121">
        <f t="shared" si="4"/>
        <v>0</v>
      </c>
      <c r="I39" s="121">
        <f t="shared" si="5"/>
        <v>0</v>
      </c>
      <c r="J39" s="120"/>
      <c r="K39" s="119"/>
      <c r="L39" s="121"/>
      <c r="M39" s="121"/>
      <c r="N39" s="121" t="str">
        <f t="shared" si="6"/>
        <v/>
      </c>
      <c r="O39" s="121"/>
      <c r="P39" s="121"/>
      <c r="Q39" s="121" t="str">
        <f t="shared" si="7"/>
        <v/>
      </c>
      <c r="R39" s="120"/>
      <c r="S39" s="119"/>
      <c r="T39" s="121"/>
      <c r="U39" s="121"/>
      <c r="V39" s="121" t="str">
        <f t="shared" si="8"/>
        <v/>
      </c>
      <c r="W39" s="121"/>
      <c r="X39" s="121"/>
      <c r="Y39" s="121" t="str">
        <f t="shared" si="9"/>
        <v/>
      </c>
      <c r="Z39" s="120"/>
      <c r="AA39" s="119"/>
      <c r="AB39" s="121"/>
      <c r="AC39" s="121"/>
      <c r="AD39" s="121" t="str">
        <f t="shared" si="10"/>
        <v/>
      </c>
      <c r="AE39" s="121"/>
      <c r="AF39" s="121"/>
      <c r="AG39" s="121" t="str">
        <f t="shared" si="11"/>
        <v/>
      </c>
      <c r="AH39" s="120"/>
      <c r="AI39" s="119"/>
      <c r="AJ39" s="121"/>
      <c r="AK39" s="121"/>
      <c r="AL39" s="121" t="str">
        <f t="shared" si="12"/>
        <v/>
      </c>
      <c r="AM39" s="121"/>
      <c r="AN39" s="121"/>
      <c r="AO39" s="121" t="str">
        <f t="shared" si="13"/>
        <v/>
      </c>
      <c r="AP39" s="120"/>
      <c r="AQ39" s="119"/>
      <c r="AR39" s="121"/>
      <c r="AS39" s="121"/>
      <c r="AT39" s="121" t="str">
        <f t="shared" si="14"/>
        <v/>
      </c>
      <c r="AU39" s="121"/>
      <c r="AV39" s="121"/>
      <c r="AW39" s="121" t="str">
        <f t="shared" si="15"/>
        <v/>
      </c>
      <c r="AX39" s="120"/>
      <c r="AY39" s="119"/>
      <c r="AZ39" s="121"/>
      <c r="BA39" s="121"/>
      <c r="BB39" s="121" t="str">
        <f t="shared" si="16"/>
        <v/>
      </c>
      <c r="BC39" s="121"/>
      <c r="BD39" s="121"/>
      <c r="BE39" s="121" t="str">
        <f t="shared" si="17"/>
        <v/>
      </c>
    </row>
    <row r="40" spans="1:57" s="136" customFormat="1" ht="13.5" customHeight="1" x14ac:dyDescent="0.15">
      <c r="A40" s="119" t="s">
        <v>16</v>
      </c>
      <c r="B40" s="120" t="s">
        <v>421</v>
      </c>
      <c r="C40" s="119" t="s">
        <v>422</v>
      </c>
      <c r="D40" s="121">
        <f t="shared" si="0"/>
        <v>0</v>
      </c>
      <c r="E40" s="121">
        <f t="shared" si="1"/>
        <v>0</v>
      </c>
      <c r="F40" s="121">
        <f t="shared" si="2"/>
        <v>0</v>
      </c>
      <c r="G40" s="121">
        <f t="shared" si="3"/>
        <v>0</v>
      </c>
      <c r="H40" s="121">
        <f t="shared" si="4"/>
        <v>0</v>
      </c>
      <c r="I40" s="121">
        <f t="shared" si="5"/>
        <v>0</v>
      </c>
      <c r="J40" s="120"/>
      <c r="K40" s="119"/>
      <c r="L40" s="121"/>
      <c r="M40" s="121"/>
      <c r="N40" s="121" t="str">
        <f t="shared" si="6"/>
        <v/>
      </c>
      <c r="O40" s="121"/>
      <c r="P40" s="121"/>
      <c r="Q40" s="121" t="str">
        <f t="shared" si="7"/>
        <v/>
      </c>
      <c r="R40" s="120"/>
      <c r="S40" s="119"/>
      <c r="T40" s="121"/>
      <c r="U40" s="121"/>
      <c r="V40" s="121" t="str">
        <f t="shared" si="8"/>
        <v/>
      </c>
      <c r="W40" s="121"/>
      <c r="X40" s="121"/>
      <c r="Y40" s="121" t="str">
        <f t="shared" si="9"/>
        <v/>
      </c>
      <c r="Z40" s="120"/>
      <c r="AA40" s="119"/>
      <c r="AB40" s="121"/>
      <c r="AC40" s="121"/>
      <c r="AD40" s="121" t="str">
        <f t="shared" si="10"/>
        <v/>
      </c>
      <c r="AE40" s="121"/>
      <c r="AF40" s="121"/>
      <c r="AG40" s="121" t="str">
        <f t="shared" si="11"/>
        <v/>
      </c>
      <c r="AH40" s="120"/>
      <c r="AI40" s="119"/>
      <c r="AJ40" s="121"/>
      <c r="AK40" s="121"/>
      <c r="AL40" s="121" t="str">
        <f t="shared" si="12"/>
        <v/>
      </c>
      <c r="AM40" s="121"/>
      <c r="AN40" s="121"/>
      <c r="AO40" s="121" t="str">
        <f t="shared" si="13"/>
        <v/>
      </c>
      <c r="AP40" s="120"/>
      <c r="AQ40" s="119"/>
      <c r="AR40" s="121"/>
      <c r="AS40" s="121"/>
      <c r="AT40" s="121" t="str">
        <f t="shared" si="14"/>
        <v/>
      </c>
      <c r="AU40" s="121"/>
      <c r="AV40" s="121"/>
      <c r="AW40" s="121" t="str">
        <f t="shared" si="15"/>
        <v/>
      </c>
      <c r="AX40" s="120"/>
      <c r="AY40" s="119"/>
      <c r="AZ40" s="121"/>
      <c r="BA40" s="121"/>
      <c r="BB40" s="121" t="str">
        <f t="shared" si="16"/>
        <v/>
      </c>
      <c r="BC40" s="121"/>
      <c r="BD40" s="121"/>
      <c r="BE40" s="121" t="str">
        <f t="shared" si="17"/>
        <v/>
      </c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40">
    <sortCondition ref="A8:A40"/>
    <sortCondition ref="B8:B40"/>
    <sortCondition ref="C8:C40"/>
  </sortState>
  <mergeCells count="15"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  <mergeCell ref="AX4:AX6"/>
    <mergeCell ref="AY4:AY6"/>
    <mergeCell ref="S4:S6"/>
    <mergeCell ref="AA4:AA6"/>
    <mergeCell ref="AI4:AI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9" man="1"/>
    <brk id="17" min="1" max="39" man="1"/>
    <brk id="25" min="1" max="39" man="1"/>
    <brk id="33" min="1" max="39" man="1"/>
    <brk id="41" min="1" max="39" man="1"/>
    <brk id="49" min="1" max="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D20" sqref="D20:E20 M20:N20 V20:AA20 AC20:AF20 AM20:AN20 AS20 AX20 BF20:BH20 BO20:BP20 BU20 BZ20 CH20:DJ20"/>
      <selection pane="topRight" activeCell="D20" sqref="D20:E20 M20:N20 V20:AA20 AC20:AF20 AM20:AN20 AS20 AX20 BF20:BH20 BO20:BP20 BU20 BZ20 CH20:DJ20"/>
      <selection pane="bottomLeft" activeCell="D20" sqref="D20:E20 M20:N20 V20:AA20 AC20:AF20 AM20:AN20 AS20 AX20 BF20:BH20 BO20:BP20 BU20 BZ20 CH20:DJ20"/>
      <selection pane="bottomRight" activeCell="D7" sqref="D7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70" t="s">
        <v>53</v>
      </c>
      <c r="B2" s="162" t="s">
        <v>54</v>
      </c>
      <c r="C2" s="174" t="s">
        <v>108</v>
      </c>
      <c r="D2" s="178" t="s">
        <v>112</v>
      </c>
      <c r="E2" s="179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71"/>
      <c r="B3" s="163"/>
      <c r="C3" s="175"/>
      <c r="D3" s="180"/>
      <c r="E3" s="181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71"/>
      <c r="B4" s="163"/>
      <c r="C4" s="173"/>
      <c r="D4" s="170" t="s">
        <v>32</v>
      </c>
      <c r="E4" s="170" t="s">
        <v>58</v>
      </c>
      <c r="F4" s="176" t="s">
        <v>143</v>
      </c>
      <c r="G4" s="170" t="s">
        <v>55</v>
      </c>
      <c r="H4" s="170" t="s">
        <v>32</v>
      </c>
      <c r="I4" s="170" t="s">
        <v>58</v>
      </c>
      <c r="J4" s="176" t="s">
        <v>143</v>
      </c>
      <c r="K4" s="170" t="s">
        <v>55</v>
      </c>
      <c r="L4" s="170" t="s">
        <v>32</v>
      </c>
      <c r="M4" s="170" t="s">
        <v>58</v>
      </c>
      <c r="N4" s="176" t="s">
        <v>143</v>
      </c>
      <c r="O4" s="170" t="s">
        <v>55</v>
      </c>
      <c r="P4" s="170" t="s">
        <v>32</v>
      </c>
      <c r="Q4" s="170" t="s">
        <v>58</v>
      </c>
      <c r="R4" s="176" t="s">
        <v>143</v>
      </c>
      <c r="S4" s="170" t="s">
        <v>55</v>
      </c>
      <c r="T4" s="170" t="s">
        <v>32</v>
      </c>
      <c r="U4" s="170" t="s">
        <v>58</v>
      </c>
      <c r="V4" s="176" t="s">
        <v>143</v>
      </c>
      <c r="W4" s="170" t="s">
        <v>55</v>
      </c>
      <c r="X4" s="170" t="s">
        <v>32</v>
      </c>
      <c r="Y4" s="170" t="s">
        <v>58</v>
      </c>
      <c r="Z4" s="176" t="s">
        <v>143</v>
      </c>
      <c r="AA4" s="170" t="s">
        <v>55</v>
      </c>
      <c r="AB4" s="170" t="s">
        <v>32</v>
      </c>
      <c r="AC4" s="170" t="s">
        <v>58</v>
      </c>
      <c r="AD4" s="176" t="s">
        <v>143</v>
      </c>
      <c r="AE4" s="170" t="s">
        <v>55</v>
      </c>
      <c r="AF4" s="170" t="s">
        <v>32</v>
      </c>
      <c r="AG4" s="170" t="s">
        <v>58</v>
      </c>
      <c r="AH4" s="176" t="s">
        <v>143</v>
      </c>
      <c r="AI4" s="170" t="s">
        <v>55</v>
      </c>
      <c r="AJ4" s="170" t="s">
        <v>32</v>
      </c>
      <c r="AK4" s="170" t="s">
        <v>58</v>
      </c>
      <c r="AL4" s="176" t="s">
        <v>143</v>
      </c>
      <c r="AM4" s="170" t="s">
        <v>55</v>
      </c>
      <c r="AN4" s="170" t="s">
        <v>32</v>
      </c>
      <c r="AO4" s="170" t="s">
        <v>58</v>
      </c>
      <c r="AP4" s="176" t="s">
        <v>143</v>
      </c>
      <c r="AQ4" s="170" t="s">
        <v>55</v>
      </c>
      <c r="AR4" s="170" t="s">
        <v>32</v>
      </c>
      <c r="AS4" s="170" t="s">
        <v>58</v>
      </c>
      <c r="AT4" s="176" t="s">
        <v>143</v>
      </c>
      <c r="AU4" s="170" t="s">
        <v>55</v>
      </c>
      <c r="AV4" s="170" t="s">
        <v>32</v>
      </c>
      <c r="AW4" s="170" t="s">
        <v>58</v>
      </c>
      <c r="AX4" s="176" t="s">
        <v>143</v>
      </c>
      <c r="AY4" s="170" t="s">
        <v>55</v>
      </c>
      <c r="AZ4" s="170" t="s">
        <v>32</v>
      </c>
      <c r="BA4" s="170" t="s">
        <v>58</v>
      </c>
      <c r="BB4" s="176" t="s">
        <v>143</v>
      </c>
      <c r="BC4" s="170" t="s">
        <v>55</v>
      </c>
      <c r="BD4" s="170" t="s">
        <v>32</v>
      </c>
      <c r="BE4" s="170" t="s">
        <v>58</v>
      </c>
      <c r="BF4" s="176" t="s">
        <v>143</v>
      </c>
      <c r="BG4" s="170" t="s">
        <v>55</v>
      </c>
      <c r="BH4" s="170" t="s">
        <v>32</v>
      </c>
      <c r="BI4" s="170" t="s">
        <v>58</v>
      </c>
      <c r="BJ4" s="176" t="s">
        <v>143</v>
      </c>
      <c r="BK4" s="170" t="s">
        <v>55</v>
      </c>
      <c r="BL4" s="170" t="s">
        <v>32</v>
      </c>
      <c r="BM4" s="170" t="s">
        <v>58</v>
      </c>
      <c r="BN4" s="176" t="s">
        <v>143</v>
      </c>
      <c r="BO4" s="170" t="s">
        <v>55</v>
      </c>
      <c r="BP4" s="170" t="s">
        <v>32</v>
      </c>
      <c r="BQ4" s="170" t="s">
        <v>58</v>
      </c>
      <c r="BR4" s="176" t="s">
        <v>143</v>
      </c>
      <c r="BS4" s="170" t="s">
        <v>55</v>
      </c>
      <c r="BT4" s="170" t="s">
        <v>32</v>
      </c>
      <c r="BU4" s="170" t="s">
        <v>58</v>
      </c>
      <c r="BV4" s="176" t="s">
        <v>143</v>
      </c>
      <c r="BW4" s="170" t="s">
        <v>55</v>
      </c>
      <c r="BX4" s="170" t="s">
        <v>32</v>
      </c>
      <c r="BY4" s="170" t="s">
        <v>58</v>
      </c>
      <c r="BZ4" s="176" t="s">
        <v>143</v>
      </c>
      <c r="CA4" s="170" t="s">
        <v>55</v>
      </c>
      <c r="CB4" s="170" t="s">
        <v>32</v>
      </c>
      <c r="CC4" s="170" t="s">
        <v>58</v>
      </c>
      <c r="CD4" s="176" t="s">
        <v>143</v>
      </c>
      <c r="CE4" s="170" t="s">
        <v>55</v>
      </c>
      <c r="CF4" s="170" t="s">
        <v>32</v>
      </c>
      <c r="CG4" s="170" t="s">
        <v>58</v>
      </c>
      <c r="CH4" s="176" t="s">
        <v>143</v>
      </c>
      <c r="CI4" s="170" t="s">
        <v>55</v>
      </c>
      <c r="CJ4" s="170" t="s">
        <v>32</v>
      </c>
      <c r="CK4" s="170" t="s">
        <v>58</v>
      </c>
      <c r="CL4" s="176" t="s">
        <v>143</v>
      </c>
      <c r="CM4" s="170" t="s">
        <v>55</v>
      </c>
      <c r="CN4" s="170" t="s">
        <v>32</v>
      </c>
      <c r="CO4" s="170" t="s">
        <v>58</v>
      </c>
      <c r="CP4" s="176" t="s">
        <v>143</v>
      </c>
      <c r="CQ4" s="170" t="s">
        <v>55</v>
      </c>
      <c r="CR4" s="170" t="s">
        <v>32</v>
      </c>
      <c r="CS4" s="170" t="s">
        <v>58</v>
      </c>
      <c r="CT4" s="176" t="s">
        <v>143</v>
      </c>
      <c r="CU4" s="170" t="s">
        <v>55</v>
      </c>
      <c r="CV4" s="170" t="s">
        <v>32</v>
      </c>
      <c r="CW4" s="170" t="s">
        <v>58</v>
      </c>
      <c r="CX4" s="176" t="s">
        <v>143</v>
      </c>
      <c r="CY4" s="170" t="s">
        <v>55</v>
      </c>
      <c r="CZ4" s="170" t="s">
        <v>32</v>
      </c>
      <c r="DA4" s="170" t="s">
        <v>58</v>
      </c>
      <c r="DB4" s="176" t="s">
        <v>143</v>
      </c>
      <c r="DC4" s="170" t="s">
        <v>55</v>
      </c>
      <c r="DD4" s="170" t="s">
        <v>32</v>
      </c>
      <c r="DE4" s="170" t="s">
        <v>58</v>
      </c>
      <c r="DF4" s="176" t="s">
        <v>143</v>
      </c>
      <c r="DG4" s="170" t="s">
        <v>55</v>
      </c>
      <c r="DH4" s="170" t="s">
        <v>32</v>
      </c>
      <c r="DI4" s="170" t="s">
        <v>58</v>
      </c>
      <c r="DJ4" s="176" t="s">
        <v>143</v>
      </c>
      <c r="DK4" s="170" t="s">
        <v>55</v>
      </c>
      <c r="DL4" s="170" t="s">
        <v>32</v>
      </c>
      <c r="DM4" s="170" t="s">
        <v>58</v>
      </c>
      <c r="DN4" s="176" t="s">
        <v>143</v>
      </c>
      <c r="DO4" s="170" t="s">
        <v>55</v>
      </c>
      <c r="DP4" s="170" t="s">
        <v>32</v>
      </c>
      <c r="DQ4" s="170" t="s">
        <v>58</v>
      </c>
      <c r="DR4" s="176" t="s">
        <v>143</v>
      </c>
      <c r="DS4" s="170" t="s">
        <v>55</v>
      </c>
      <c r="DT4" s="170" t="s">
        <v>32</v>
      </c>
      <c r="DU4" s="170" t="s">
        <v>58</v>
      </c>
    </row>
    <row r="5" spans="1:125" s="62" customFormat="1" ht="22.5" customHeight="1" x14ac:dyDescent="0.15">
      <c r="A5" s="171"/>
      <c r="B5" s="163"/>
      <c r="C5" s="173"/>
      <c r="D5" s="171"/>
      <c r="E5" s="171"/>
      <c r="F5" s="177"/>
      <c r="G5" s="171"/>
      <c r="H5" s="171"/>
      <c r="I5" s="171"/>
      <c r="J5" s="177"/>
      <c r="K5" s="171"/>
      <c r="L5" s="171"/>
      <c r="M5" s="171"/>
      <c r="N5" s="177"/>
      <c r="O5" s="171"/>
      <c r="P5" s="171"/>
      <c r="Q5" s="171"/>
      <c r="R5" s="177"/>
      <c r="S5" s="171"/>
      <c r="T5" s="171"/>
      <c r="U5" s="171"/>
      <c r="V5" s="177"/>
      <c r="W5" s="171"/>
      <c r="X5" s="171"/>
      <c r="Y5" s="171"/>
      <c r="Z5" s="177"/>
      <c r="AA5" s="171"/>
      <c r="AB5" s="171"/>
      <c r="AC5" s="171"/>
      <c r="AD5" s="177"/>
      <c r="AE5" s="171"/>
      <c r="AF5" s="171"/>
      <c r="AG5" s="171"/>
      <c r="AH5" s="177"/>
      <c r="AI5" s="171"/>
      <c r="AJ5" s="171"/>
      <c r="AK5" s="171"/>
      <c r="AL5" s="177"/>
      <c r="AM5" s="171"/>
      <c r="AN5" s="171"/>
      <c r="AO5" s="171"/>
      <c r="AP5" s="177"/>
      <c r="AQ5" s="171"/>
      <c r="AR5" s="171"/>
      <c r="AS5" s="171"/>
      <c r="AT5" s="177"/>
      <c r="AU5" s="171"/>
      <c r="AV5" s="171"/>
      <c r="AW5" s="171"/>
      <c r="AX5" s="177"/>
      <c r="AY5" s="171"/>
      <c r="AZ5" s="171"/>
      <c r="BA5" s="171"/>
      <c r="BB5" s="177"/>
      <c r="BC5" s="171"/>
      <c r="BD5" s="171"/>
      <c r="BE5" s="171"/>
      <c r="BF5" s="177"/>
      <c r="BG5" s="171"/>
      <c r="BH5" s="171"/>
      <c r="BI5" s="171"/>
      <c r="BJ5" s="177"/>
      <c r="BK5" s="171"/>
      <c r="BL5" s="171"/>
      <c r="BM5" s="171"/>
      <c r="BN5" s="177"/>
      <c r="BO5" s="171"/>
      <c r="BP5" s="171"/>
      <c r="BQ5" s="171"/>
      <c r="BR5" s="177"/>
      <c r="BS5" s="171"/>
      <c r="BT5" s="171"/>
      <c r="BU5" s="171"/>
      <c r="BV5" s="177"/>
      <c r="BW5" s="171"/>
      <c r="BX5" s="171"/>
      <c r="BY5" s="171"/>
      <c r="BZ5" s="177"/>
      <c r="CA5" s="171"/>
      <c r="CB5" s="171"/>
      <c r="CC5" s="171"/>
      <c r="CD5" s="177"/>
      <c r="CE5" s="171"/>
      <c r="CF5" s="171"/>
      <c r="CG5" s="171"/>
      <c r="CH5" s="177"/>
      <c r="CI5" s="171"/>
      <c r="CJ5" s="171"/>
      <c r="CK5" s="171"/>
      <c r="CL5" s="177"/>
      <c r="CM5" s="171"/>
      <c r="CN5" s="171"/>
      <c r="CO5" s="171"/>
      <c r="CP5" s="177"/>
      <c r="CQ5" s="171"/>
      <c r="CR5" s="171"/>
      <c r="CS5" s="171"/>
      <c r="CT5" s="177"/>
      <c r="CU5" s="171"/>
      <c r="CV5" s="171"/>
      <c r="CW5" s="171"/>
      <c r="CX5" s="177"/>
      <c r="CY5" s="171"/>
      <c r="CZ5" s="171"/>
      <c r="DA5" s="171"/>
      <c r="DB5" s="177"/>
      <c r="DC5" s="171"/>
      <c r="DD5" s="171"/>
      <c r="DE5" s="171"/>
      <c r="DF5" s="177"/>
      <c r="DG5" s="171"/>
      <c r="DH5" s="171"/>
      <c r="DI5" s="171"/>
      <c r="DJ5" s="177"/>
      <c r="DK5" s="171"/>
      <c r="DL5" s="171"/>
      <c r="DM5" s="171"/>
      <c r="DN5" s="177"/>
      <c r="DO5" s="171"/>
      <c r="DP5" s="171"/>
      <c r="DQ5" s="171"/>
      <c r="DR5" s="177"/>
      <c r="DS5" s="171"/>
      <c r="DT5" s="171"/>
      <c r="DU5" s="171"/>
    </row>
    <row r="6" spans="1:125" s="86" customFormat="1" ht="13.5" customHeight="1" x14ac:dyDescent="0.15">
      <c r="A6" s="171"/>
      <c r="B6" s="163"/>
      <c r="C6" s="173"/>
      <c r="D6" s="131" t="s">
        <v>107</v>
      </c>
      <c r="E6" s="131" t="s">
        <v>107</v>
      </c>
      <c r="F6" s="177"/>
      <c r="G6" s="171"/>
      <c r="H6" s="131" t="s">
        <v>107</v>
      </c>
      <c r="I6" s="131" t="s">
        <v>107</v>
      </c>
      <c r="J6" s="177"/>
      <c r="K6" s="171"/>
      <c r="L6" s="131" t="s">
        <v>107</v>
      </c>
      <c r="M6" s="131" t="s">
        <v>107</v>
      </c>
      <c r="N6" s="177"/>
      <c r="O6" s="171"/>
      <c r="P6" s="131" t="s">
        <v>107</v>
      </c>
      <c r="Q6" s="131" t="s">
        <v>107</v>
      </c>
      <c r="R6" s="177"/>
      <c r="S6" s="171"/>
      <c r="T6" s="131" t="s">
        <v>107</v>
      </c>
      <c r="U6" s="131" t="s">
        <v>107</v>
      </c>
      <c r="V6" s="177"/>
      <c r="W6" s="171"/>
      <c r="X6" s="131" t="s">
        <v>107</v>
      </c>
      <c r="Y6" s="131" t="s">
        <v>107</v>
      </c>
      <c r="Z6" s="177"/>
      <c r="AA6" s="171"/>
      <c r="AB6" s="131" t="s">
        <v>107</v>
      </c>
      <c r="AC6" s="131" t="s">
        <v>107</v>
      </c>
      <c r="AD6" s="177"/>
      <c r="AE6" s="171"/>
      <c r="AF6" s="131" t="s">
        <v>107</v>
      </c>
      <c r="AG6" s="131" t="s">
        <v>107</v>
      </c>
      <c r="AH6" s="177"/>
      <c r="AI6" s="171"/>
      <c r="AJ6" s="131" t="s">
        <v>107</v>
      </c>
      <c r="AK6" s="131" t="s">
        <v>107</v>
      </c>
      <c r="AL6" s="177"/>
      <c r="AM6" s="171"/>
      <c r="AN6" s="131" t="s">
        <v>107</v>
      </c>
      <c r="AO6" s="131" t="s">
        <v>107</v>
      </c>
      <c r="AP6" s="177"/>
      <c r="AQ6" s="171"/>
      <c r="AR6" s="131" t="s">
        <v>107</v>
      </c>
      <c r="AS6" s="131" t="s">
        <v>107</v>
      </c>
      <c r="AT6" s="177"/>
      <c r="AU6" s="171"/>
      <c r="AV6" s="131" t="s">
        <v>107</v>
      </c>
      <c r="AW6" s="131" t="s">
        <v>107</v>
      </c>
      <c r="AX6" s="177"/>
      <c r="AY6" s="171"/>
      <c r="AZ6" s="131" t="s">
        <v>107</v>
      </c>
      <c r="BA6" s="131" t="s">
        <v>107</v>
      </c>
      <c r="BB6" s="177"/>
      <c r="BC6" s="171"/>
      <c r="BD6" s="131" t="s">
        <v>107</v>
      </c>
      <c r="BE6" s="131" t="s">
        <v>107</v>
      </c>
      <c r="BF6" s="177"/>
      <c r="BG6" s="171"/>
      <c r="BH6" s="131" t="s">
        <v>107</v>
      </c>
      <c r="BI6" s="131" t="s">
        <v>107</v>
      </c>
      <c r="BJ6" s="177"/>
      <c r="BK6" s="171"/>
      <c r="BL6" s="131" t="s">
        <v>107</v>
      </c>
      <c r="BM6" s="131" t="s">
        <v>107</v>
      </c>
      <c r="BN6" s="177"/>
      <c r="BO6" s="171"/>
      <c r="BP6" s="131" t="s">
        <v>107</v>
      </c>
      <c r="BQ6" s="131" t="s">
        <v>107</v>
      </c>
      <c r="BR6" s="177"/>
      <c r="BS6" s="171"/>
      <c r="BT6" s="131" t="s">
        <v>107</v>
      </c>
      <c r="BU6" s="131" t="s">
        <v>107</v>
      </c>
      <c r="BV6" s="177"/>
      <c r="BW6" s="171"/>
      <c r="BX6" s="131" t="s">
        <v>107</v>
      </c>
      <c r="BY6" s="131" t="s">
        <v>107</v>
      </c>
      <c r="BZ6" s="177"/>
      <c r="CA6" s="171"/>
      <c r="CB6" s="131" t="s">
        <v>107</v>
      </c>
      <c r="CC6" s="131" t="s">
        <v>107</v>
      </c>
      <c r="CD6" s="177"/>
      <c r="CE6" s="171"/>
      <c r="CF6" s="131" t="s">
        <v>107</v>
      </c>
      <c r="CG6" s="131" t="s">
        <v>107</v>
      </c>
      <c r="CH6" s="177"/>
      <c r="CI6" s="171"/>
      <c r="CJ6" s="131" t="s">
        <v>107</v>
      </c>
      <c r="CK6" s="131" t="s">
        <v>107</v>
      </c>
      <c r="CL6" s="177"/>
      <c r="CM6" s="171"/>
      <c r="CN6" s="131" t="s">
        <v>107</v>
      </c>
      <c r="CO6" s="131" t="s">
        <v>107</v>
      </c>
      <c r="CP6" s="177"/>
      <c r="CQ6" s="171"/>
      <c r="CR6" s="131" t="s">
        <v>107</v>
      </c>
      <c r="CS6" s="131" t="s">
        <v>107</v>
      </c>
      <c r="CT6" s="177"/>
      <c r="CU6" s="171"/>
      <c r="CV6" s="131" t="s">
        <v>107</v>
      </c>
      <c r="CW6" s="131" t="s">
        <v>107</v>
      </c>
      <c r="CX6" s="177"/>
      <c r="CY6" s="171"/>
      <c r="CZ6" s="131" t="s">
        <v>107</v>
      </c>
      <c r="DA6" s="131" t="s">
        <v>107</v>
      </c>
      <c r="DB6" s="177"/>
      <c r="DC6" s="171"/>
      <c r="DD6" s="131" t="s">
        <v>107</v>
      </c>
      <c r="DE6" s="131" t="s">
        <v>107</v>
      </c>
      <c r="DF6" s="177"/>
      <c r="DG6" s="171"/>
      <c r="DH6" s="131" t="s">
        <v>107</v>
      </c>
      <c r="DI6" s="131" t="s">
        <v>107</v>
      </c>
      <c r="DJ6" s="177"/>
      <c r="DK6" s="171"/>
      <c r="DL6" s="131" t="s">
        <v>107</v>
      </c>
      <c r="DM6" s="131" t="s">
        <v>107</v>
      </c>
      <c r="DN6" s="177"/>
      <c r="DO6" s="171"/>
      <c r="DP6" s="131" t="s">
        <v>107</v>
      </c>
      <c r="DQ6" s="131" t="s">
        <v>107</v>
      </c>
      <c r="DR6" s="177"/>
      <c r="DS6" s="171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神奈川県</v>
      </c>
      <c r="B7" s="139" t="str">
        <f>'廃棄物事業経費（市町村）'!B7</f>
        <v>14000</v>
      </c>
      <c r="C7" s="138" t="s">
        <v>33</v>
      </c>
      <c r="D7" s="140">
        <f t="shared" ref="D7:E14" si="0">SUM(H7,L7,P7,T7,X7,AB7,AF7,AJ7,AN7,AR7,AV7,AZ7,BD7,BH7,BL7,BP7,BT7,BX7,CB7,CF7,CJ7,CN7,CR7,CV7,CZ7,DD7,DH7,DL7,DP7,DT7)</f>
        <v>3920046</v>
      </c>
      <c r="E7" s="140">
        <f t="shared" si="0"/>
        <v>113369</v>
      </c>
      <c r="F7" s="141">
        <f>COUNTIF(F$8:F$1000,"&lt;&gt;")</f>
        <v>6</v>
      </c>
      <c r="G7" s="141">
        <f>COUNTIF(G$8:G$1000,"&lt;&gt;")</f>
        <v>6</v>
      </c>
      <c r="H7" s="140">
        <f>SUM(H$8:H$1000)</f>
        <v>1788342</v>
      </c>
      <c r="I7" s="140">
        <f>SUM(I$8:I$1000)</f>
        <v>55849</v>
      </c>
      <c r="J7" s="141">
        <f>COUNTIF(J$8:J$1000,"&lt;&gt;")</f>
        <v>6</v>
      </c>
      <c r="K7" s="141">
        <f>COUNTIF(K$8:K$1000,"&lt;&gt;")</f>
        <v>6</v>
      </c>
      <c r="L7" s="140">
        <f>SUM(L$8:L$1000)</f>
        <v>1408030</v>
      </c>
      <c r="M7" s="140">
        <f>SUM(M$8:M$1000)</f>
        <v>17173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723674</v>
      </c>
      <c r="Q7" s="140">
        <f>SUM(Q$8:Q$1000)</f>
        <v>13977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0</v>
      </c>
      <c r="U7" s="140">
        <f>SUM(U$8:U$1000)</f>
        <v>5652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0</v>
      </c>
      <c r="Y7" s="140">
        <f>SUM(Y$8:Y$1000)</f>
        <v>11115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0</v>
      </c>
      <c r="AC7" s="140">
        <f>SUM(AC$8:AC$1000)</f>
        <v>9603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16</v>
      </c>
      <c r="B8" s="120" t="s">
        <v>371</v>
      </c>
      <c r="C8" s="119" t="s">
        <v>399</v>
      </c>
      <c r="D8" s="121">
        <f t="shared" si="0"/>
        <v>1358381</v>
      </c>
      <c r="E8" s="121">
        <f t="shared" si="0"/>
        <v>0</v>
      </c>
      <c r="F8" s="120" t="s">
        <v>368</v>
      </c>
      <c r="G8" s="119" t="s">
        <v>369</v>
      </c>
      <c r="H8" s="121">
        <v>833381</v>
      </c>
      <c r="I8" s="121">
        <v>0</v>
      </c>
      <c r="J8" s="120" t="s">
        <v>396</v>
      </c>
      <c r="K8" s="119" t="s">
        <v>397</v>
      </c>
      <c r="L8" s="121">
        <v>525000</v>
      </c>
      <c r="M8" s="121">
        <v>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16</v>
      </c>
      <c r="B9" s="120" t="s">
        <v>344</v>
      </c>
      <c r="C9" s="119" t="s">
        <v>345</v>
      </c>
      <c r="D9" s="121">
        <f t="shared" si="0"/>
        <v>1766219</v>
      </c>
      <c r="E9" s="121">
        <f t="shared" si="0"/>
        <v>23369</v>
      </c>
      <c r="F9" s="120" t="s">
        <v>352</v>
      </c>
      <c r="G9" s="119" t="s">
        <v>353</v>
      </c>
      <c r="H9" s="121">
        <v>506401</v>
      </c>
      <c r="I9" s="121">
        <v>6700</v>
      </c>
      <c r="J9" s="120" t="s">
        <v>341</v>
      </c>
      <c r="K9" s="119" t="s">
        <v>342</v>
      </c>
      <c r="L9" s="121">
        <v>614974</v>
      </c>
      <c r="M9" s="121">
        <v>8137</v>
      </c>
      <c r="N9" s="120" t="s">
        <v>373</v>
      </c>
      <c r="O9" s="119" t="s">
        <v>374</v>
      </c>
      <c r="P9" s="121">
        <v>644844</v>
      </c>
      <c r="Q9" s="121">
        <v>8532</v>
      </c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16</v>
      </c>
      <c r="B10" s="120" t="s">
        <v>364</v>
      </c>
      <c r="C10" s="119" t="s">
        <v>365</v>
      </c>
      <c r="D10" s="121">
        <f t="shared" si="0"/>
        <v>0</v>
      </c>
      <c r="E10" s="121">
        <f t="shared" si="0"/>
        <v>90000</v>
      </c>
      <c r="F10" s="120" t="s">
        <v>433</v>
      </c>
      <c r="G10" s="119" t="s">
        <v>434</v>
      </c>
      <c r="H10" s="121">
        <v>0</v>
      </c>
      <c r="I10" s="121">
        <v>49149</v>
      </c>
      <c r="J10" s="120" t="s">
        <v>361</v>
      </c>
      <c r="K10" s="119" t="s">
        <v>362</v>
      </c>
      <c r="L10" s="121">
        <v>0</v>
      </c>
      <c r="M10" s="121">
        <v>9036</v>
      </c>
      <c r="N10" s="120" t="s">
        <v>387</v>
      </c>
      <c r="O10" s="119" t="s">
        <v>388</v>
      </c>
      <c r="P10" s="121">
        <v>0</v>
      </c>
      <c r="Q10" s="121">
        <v>5445</v>
      </c>
      <c r="R10" s="120" t="s">
        <v>379</v>
      </c>
      <c r="S10" s="119" t="s">
        <v>380</v>
      </c>
      <c r="T10" s="121">
        <v>0</v>
      </c>
      <c r="U10" s="121">
        <v>5652</v>
      </c>
      <c r="V10" s="120" t="s">
        <v>382</v>
      </c>
      <c r="W10" s="119" t="s">
        <v>383</v>
      </c>
      <c r="X10" s="121">
        <v>0</v>
      </c>
      <c r="Y10" s="121">
        <v>11115</v>
      </c>
      <c r="Z10" s="120" t="s">
        <v>430</v>
      </c>
      <c r="AA10" s="119" t="s">
        <v>431</v>
      </c>
      <c r="AB10" s="121">
        <v>0</v>
      </c>
      <c r="AC10" s="121">
        <v>9603</v>
      </c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16</v>
      </c>
      <c r="B11" s="120" t="s">
        <v>336</v>
      </c>
      <c r="C11" s="119" t="s">
        <v>337</v>
      </c>
      <c r="D11" s="121">
        <f t="shared" si="0"/>
        <v>382244</v>
      </c>
      <c r="E11" s="121">
        <f t="shared" si="0"/>
        <v>0</v>
      </c>
      <c r="F11" s="120" t="s">
        <v>406</v>
      </c>
      <c r="G11" s="119" t="s">
        <v>407</v>
      </c>
      <c r="H11" s="121">
        <v>305376</v>
      </c>
      <c r="I11" s="121">
        <v>0</v>
      </c>
      <c r="J11" s="120" t="s">
        <v>333</v>
      </c>
      <c r="K11" s="119" t="s">
        <v>334</v>
      </c>
      <c r="L11" s="121">
        <v>76868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16</v>
      </c>
      <c r="B12" s="120" t="s">
        <v>366</v>
      </c>
      <c r="C12" s="119" t="s">
        <v>367</v>
      </c>
      <c r="D12" s="121">
        <f t="shared" si="0"/>
        <v>253000</v>
      </c>
      <c r="E12" s="121">
        <f t="shared" si="0"/>
        <v>0</v>
      </c>
      <c r="F12" s="120" t="s">
        <v>361</v>
      </c>
      <c r="G12" s="119" t="s">
        <v>362</v>
      </c>
      <c r="H12" s="121">
        <v>70180</v>
      </c>
      <c r="I12" s="121">
        <v>0</v>
      </c>
      <c r="J12" s="120" t="s">
        <v>387</v>
      </c>
      <c r="K12" s="119" t="s">
        <v>388</v>
      </c>
      <c r="L12" s="121">
        <v>103990</v>
      </c>
      <c r="M12" s="121">
        <v>0</v>
      </c>
      <c r="N12" s="120" t="s">
        <v>379</v>
      </c>
      <c r="O12" s="119" t="s">
        <v>380</v>
      </c>
      <c r="P12" s="121">
        <v>78830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16</v>
      </c>
      <c r="B13" s="120" t="s">
        <v>385</v>
      </c>
      <c r="C13" s="119" t="s">
        <v>386</v>
      </c>
      <c r="D13" s="121">
        <f t="shared" si="0"/>
        <v>160202</v>
      </c>
      <c r="E13" s="121">
        <f t="shared" si="0"/>
        <v>0</v>
      </c>
      <c r="F13" s="120" t="s">
        <v>382</v>
      </c>
      <c r="G13" s="119" t="s">
        <v>383</v>
      </c>
      <c r="H13" s="121">
        <v>73004</v>
      </c>
      <c r="I13" s="121">
        <v>0</v>
      </c>
      <c r="J13" s="120" t="s">
        <v>430</v>
      </c>
      <c r="K13" s="119" t="s">
        <v>431</v>
      </c>
      <c r="L13" s="121">
        <v>87198</v>
      </c>
      <c r="M13" s="121">
        <v>0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16</v>
      </c>
      <c r="B14" s="120" t="s">
        <v>439</v>
      </c>
      <c r="C14" s="119" t="s">
        <v>440</v>
      </c>
      <c r="D14" s="121">
        <f t="shared" si="0"/>
        <v>0</v>
      </c>
      <c r="E14" s="121">
        <f t="shared" si="0"/>
        <v>0</v>
      </c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7" customFormat="1" ht="13.5" customHeight="1" x14ac:dyDescent="0.15">
      <c r="A20" s="211"/>
      <c r="B20" s="212"/>
      <c r="C20" s="211"/>
      <c r="D20" s="213"/>
      <c r="E20" s="213"/>
      <c r="F20" s="212"/>
      <c r="G20" s="211"/>
      <c r="H20" s="213"/>
      <c r="I20" s="213"/>
      <c r="J20" s="212"/>
      <c r="K20" s="211"/>
      <c r="L20" s="213"/>
      <c r="M20" s="213"/>
      <c r="N20" s="212"/>
      <c r="O20" s="211"/>
      <c r="P20" s="213"/>
      <c r="Q20" s="213"/>
      <c r="R20" s="212"/>
      <c r="S20" s="211"/>
      <c r="T20" s="213"/>
      <c r="U20" s="213"/>
      <c r="V20" s="212"/>
      <c r="W20" s="211"/>
      <c r="X20" s="213"/>
      <c r="Y20" s="213"/>
      <c r="Z20" s="212"/>
      <c r="AA20" s="211"/>
      <c r="AB20" s="213"/>
      <c r="AC20" s="213"/>
      <c r="AD20" s="212"/>
      <c r="AE20" s="211"/>
      <c r="AF20" s="213"/>
      <c r="AG20" s="213"/>
      <c r="AH20" s="212"/>
      <c r="AI20" s="211"/>
      <c r="AJ20" s="213"/>
      <c r="AK20" s="213"/>
      <c r="AL20" s="212"/>
      <c r="AM20" s="211"/>
      <c r="AN20" s="213"/>
      <c r="AO20" s="213"/>
      <c r="AP20" s="212"/>
      <c r="AQ20" s="211"/>
      <c r="AR20" s="213"/>
      <c r="AS20" s="213"/>
      <c r="AT20" s="212"/>
      <c r="AU20" s="211"/>
      <c r="AV20" s="213"/>
      <c r="AW20" s="213"/>
      <c r="AX20" s="212"/>
      <c r="AY20" s="211"/>
      <c r="AZ20" s="213"/>
      <c r="BA20" s="213"/>
      <c r="BB20" s="212"/>
      <c r="BC20" s="211"/>
      <c r="BD20" s="213"/>
      <c r="BE20" s="213"/>
      <c r="BF20" s="212"/>
      <c r="BG20" s="211"/>
      <c r="BH20" s="213"/>
      <c r="BI20" s="213"/>
      <c r="BJ20" s="212"/>
      <c r="BK20" s="211"/>
      <c r="BL20" s="213"/>
      <c r="BM20" s="213"/>
      <c r="BN20" s="212"/>
      <c r="BO20" s="211"/>
      <c r="BP20" s="213"/>
      <c r="BQ20" s="213"/>
      <c r="BR20" s="212"/>
      <c r="BS20" s="211"/>
      <c r="BT20" s="213"/>
      <c r="BU20" s="213"/>
      <c r="BV20" s="212"/>
      <c r="BW20" s="211"/>
      <c r="BX20" s="213"/>
      <c r="BY20" s="213"/>
      <c r="BZ20" s="212"/>
      <c r="CA20" s="211"/>
      <c r="CB20" s="213"/>
      <c r="CC20" s="213"/>
      <c r="CD20" s="212"/>
      <c r="CE20" s="211"/>
      <c r="CF20" s="213"/>
      <c r="CG20" s="213"/>
      <c r="CH20" s="212"/>
      <c r="CI20" s="211"/>
      <c r="CJ20" s="213"/>
      <c r="CK20" s="213"/>
      <c r="CL20" s="212"/>
      <c r="CM20" s="211"/>
      <c r="CN20" s="213"/>
      <c r="CO20" s="213"/>
      <c r="CP20" s="212"/>
      <c r="CQ20" s="211"/>
      <c r="CR20" s="213"/>
      <c r="CS20" s="213"/>
      <c r="CT20" s="212"/>
      <c r="CU20" s="211"/>
      <c r="CV20" s="213"/>
      <c r="CW20" s="213"/>
      <c r="CX20" s="212"/>
      <c r="CY20" s="211"/>
      <c r="CZ20" s="213"/>
      <c r="DA20" s="213"/>
      <c r="DB20" s="212"/>
      <c r="DC20" s="211"/>
      <c r="DD20" s="213"/>
      <c r="DE20" s="213"/>
      <c r="DF20" s="212"/>
      <c r="DG20" s="211"/>
      <c r="DH20" s="213"/>
      <c r="DI20" s="213"/>
      <c r="DJ20" s="212"/>
      <c r="DK20" s="211"/>
      <c r="DL20" s="213"/>
      <c r="DM20" s="213"/>
      <c r="DN20" s="212"/>
      <c r="DO20" s="211"/>
      <c r="DP20" s="213"/>
      <c r="DQ20" s="213"/>
      <c r="DR20" s="212"/>
      <c r="DS20" s="211"/>
      <c r="DT20" s="213"/>
      <c r="DU20" s="213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>
      <selection activeCell="D2" sqref="D2"/>
    </sheetView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95" t="s">
        <v>147</v>
      </c>
      <c r="C6" s="205"/>
      <c r="D6" s="206"/>
      <c r="E6" s="14" t="s">
        <v>56</v>
      </c>
      <c r="F6" s="15" t="s">
        <v>57</v>
      </c>
      <c r="H6" s="182" t="s">
        <v>148</v>
      </c>
      <c r="I6" s="207"/>
      <c r="J6" s="207"/>
      <c r="K6" s="183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203" t="s">
        <v>80</v>
      </c>
      <c r="C7" s="204"/>
      <c r="D7" s="204"/>
      <c r="E7" s="18">
        <f t="shared" ref="E7:E12" ca="1" si="0">AF7</f>
        <v>0</v>
      </c>
      <c r="F7" s="18">
        <f t="shared" ref="F7:F12" ca="1" si="1">AF14</f>
        <v>0</v>
      </c>
      <c r="H7" s="192" t="s">
        <v>110</v>
      </c>
      <c r="I7" s="192" t="s">
        <v>150</v>
      </c>
      <c r="J7" s="184" t="s">
        <v>87</v>
      </c>
      <c r="K7" s="185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14000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203" t="s">
        <v>154</v>
      </c>
      <c r="C8" s="204"/>
      <c r="D8" s="204"/>
      <c r="E8" s="18">
        <f t="shared" ca="1" si="0"/>
        <v>0</v>
      </c>
      <c r="F8" s="18">
        <f t="shared" ca="1" si="1"/>
        <v>0</v>
      </c>
      <c r="H8" s="193"/>
      <c r="I8" s="193"/>
      <c r="J8" s="182" t="s">
        <v>89</v>
      </c>
      <c r="K8" s="183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14100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203" t="s">
        <v>83</v>
      </c>
      <c r="C9" s="204"/>
      <c r="D9" s="204"/>
      <c r="E9" s="18">
        <f t="shared" ca="1" si="0"/>
        <v>0</v>
      </c>
      <c r="F9" s="18">
        <f t="shared" ca="1" si="1"/>
        <v>0</v>
      </c>
      <c r="H9" s="193"/>
      <c r="I9" s="193"/>
      <c r="J9" s="184" t="s">
        <v>91</v>
      </c>
      <c r="K9" s="185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14130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203" t="s">
        <v>159</v>
      </c>
      <c r="C10" s="204"/>
      <c r="D10" s="204"/>
      <c r="E10" s="18">
        <f t="shared" ca="1" si="0"/>
        <v>0</v>
      </c>
      <c r="F10" s="18">
        <f t="shared" ca="1" si="1"/>
        <v>0</v>
      </c>
      <c r="H10" s="193"/>
      <c r="I10" s="194"/>
      <c r="J10" s="184" t="s">
        <v>0</v>
      </c>
      <c r="K10" s="185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14150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202" t="s">
        <v>162</v>
      </c>
      <c r="C11" s="204"/>
      <c r="D11" s="204"/>
      <c r="E11" s="18">
        <f t="shared" ca="1" si="0"/>
        <v>0</v>
      </c>
      <c r="F11" s="18">
        <f t="shared" ca="1" si="1"/>
        <v>0</v>
      </c>
      <c r="H11" s="193"/>
      <c r="I11" s="208" t="s">
        <v>70</v>
      </c>
      <c r="J11" s="208"/>
      <c r="K11" s="208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14201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203" t="s">
        <v>0</v>
      </c>
      <c r="C12" s="204"/>
      <c r="D12" s="204"/>
      <c r="E12" s="18">
        <f t="shared" ca="1" si="0"/>
        <v>0</v>
      </c>
      <c r="F12" s="18">
        <f t="shared" ca="1" si="1"/>
        <v>0</v>
      </c>
      <c r="H12" s="193"/>
      <c r="I12" s="208" t="s">
        <v>165</v>
      </c>
      <c r="J12" s="208"/>
      <c r="K12" s="208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14203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209" t="s">
        <v>168</v>
      </c>
      <c r="C13" s="210"/>
      <c r="D13" s="210"/>
      <c r="E13" s="19">
        <f ca="1">SUM(E7:E12)</f>
        <v>0</v>
      </c>
      <c r="F13" s="19">
        <f ca="1">SUM(F7:F12)</f>
        <v>0</v>
      </c>
      <c r="H13" s="193"/>
      <c r="I13" s="195" t="s">
        <v>111</v>
      </c>
      <c r="J13" s="201"/>
      <c r="K13" s="196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14204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99" t="s">
        <v>171</v>
      </c>
      <c r="D14" s="200"/>
      <c r="E14" s="23">
        <f ca="1">E13-E11</f>
        <v>0</v>
      </c>
      <c r="F14" s="23">
        <f ca="1">F13-F11</f>
        <v>0</v>
      </c>
      <c r="H14" s="194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14205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203" t="s">
        <v>67</v>
      </c>
      <c r="C15" s="204"/>
      <c r="D15" s="204"/>
      <c r="E15" s="18">
        <f ca="1">AF13</f>
        <v>0</v>
      </c>
      <c r="F15" s="18">
        <f ca="1">AF20</f>
        <v>0</v>
      </c>
      <c r="H15" s="189" t="s">
        <v>174</v>
      </c>
      <c r="I15" s="192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14206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86" t="s">
        <v>1</v>
      </c>
      <c r="C16" s="187"/>
      <c r="D16" s="187"/>
      <c r="E16" s="19">
        <f ca="1">SUM(E13,E15)</f>
        <v>0</v>
      </c>
      <c r="F16" s="19">
        <f ca="1">SUM(F13,F15)</f>
        <v>0</v>
      </c>
      <c r="H16" s="190"/>
      <c r="I16" s="193"/>
      <c r="J16" s="193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14207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99" t="s">
        <v>171</v>
      </c>
      <c r="D17" s="200"/>
      <c r="E17" s="23">
        <f ca="1">SUM(E14:E15)</f>
        <v>0</v>
      </c>
      <c r="F17" s="23">
        <f ca="1">SUM(F14:F15)</f>
        <v>0</v>
      </c>
      <c r="H17" s="190"/>
      <c r="I17" s="193"/>
      <c r="J17" s="193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14208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190"/>
      <c r="I18" s="194"/>
      <c r="J18" s="194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14210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190"/>
      <c r="I19" s="192" t="s">
        <v>185</v>
      </c>
      <c r="J19" s="184" t="s">
        <v>101</v>
      </c>
      <c r="K19" s="185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14211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202" t="s">
        <v>188</v>
      </c>
      <c r="C20" s="202"/>
      <c r="D20" s="202"/>
      <c r="E20" s="30">
        <f ca="1">E11</f>
        <v>0</v>
      </c>
      <c r="F20" s="30">
        <f ca="1">F11</f>
        <v>0</v>
      </c>
      <c r="H20" s="190"/>
      <c r="I20" s="193"/>
      <c r="J20" s="184" t="s">
        <v>103</v>
      </c>
      <c r="K20" s="185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14212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202" t="s">
        <v>191</v>
      </c>
      <c r="C21" s="203"/>
      <c r="D21" s="203"/>
      <c r="E21" s="30">
        <f ca="1">L12+L27</f>
        <v>0</v>
      </c>
      <c r="F21" s="30">
        <f ca="1">M12+M27</f>
        <v>0</v>
      </c>
      <c r="H21" s="190"/>
      <c r="I21" s="194"/>
      <c r="J21" s="184" t="s">
        <v>105</v>
      </c>
      <c r="K21" s="185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14213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190"/>
      <c r="I22" s="184" t="s">
        <v>75</v>
      </c>
      <c r="J22" s="188"/>
      <c r="K22" s="185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14214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190"/>
      <c r="I23" s="192" t="s">
        <v>197</v>
      </c>
      <c r="J23" s="195" t="s">
        <v>101</v>
      </c>
      <c r="K23" s="196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14215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190"/>
      <c r="I24" s="193"/>
      <c r="J24" s="184" t="s">
        <v>103</v>
      </c>
      <c r="K24" s="185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14216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190"/>
      <c r="I25" s="193"/>
      <c r="J25" s="184" t="s">
        <v>105</v>
      </c>
      <c r="K25" s="185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14217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190"/>
      <c r="I26" s="194"/>
      <c r="J26" s="197" t="s">
        <v>0</v>
      </c>
      <c r="K26" s="198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14218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190"/>
      <c r="I27" s="184" t="s">
        <v>165</v>
      </c>
      <c r="J27" s="188"/>
      <c r="K27" s="185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14301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190"/>
      <c r="I28" s="184" t="s">
        <v>34</v>
      </c>
      <c r="J28" s="188"/>
      <c r="K28" s="185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14321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190"/>
      <c r="I29" s="195" t="s">
        <v>111</v>
      </c>
      <c r="J29" s="201"/>
      <c r="K29" s="196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14341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191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14342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84" t="s">
        <v>0</v>
      </c>
      <c r="I31" s="188"/>
      <c r="J31" s="188"/>
      <c r="K31" s="185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14361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95" t="s">
        <v>1</v>
      </c>
      <c r="I32" s="201"/>
      <c r="J32" s="201"/>
      <c r="K32" s="196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14362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14363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14364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14366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14382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14383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14384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14401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14402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14815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14818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14819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14827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14829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14837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14840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田中 優希</cp:lastModifiedBy>
  <cp:lastPrinted>2015-10-13T05:25:08Z</cp:lastPrinted>
  <dcterms:created xsi:type="dcterms:W3CDTF">2008-01-24T06:28:57Z</dcterms:created>
  <dcterms:modified xsi:type="dcterms:W3CDTF">2019-07-25T07:10:09Z</dcterms:modified>
</cp:coreProperties>
</file>