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tanaka\Desktop\修正データ\H29年度調査（H28年度実績）\08茨城県\非公表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市町村分担金内訳!$A$6:$DU$25</definedName>
    <definedName name="_xlnm._FilterDatabase" localSheetId="4" hidden="1">組合分担金内訳!$A$6:$BE$50</definedName>
    <definedName name="_xlnm._FilterDatabase" localSheetId="3" hidden="1">'廃棄物事業経費（歳出）'!$A$6:$CI$69</definedName>
    <definedName name="_xlnm._FilterDatabase" localSheetId="2" hidden="1">'廃棄物事業経費（歳入）'!$A$6:$AE$69</definedName>
    <definedName name="_xlnm._FilterDatabase" localSheetId="0" hidden="1">'廃棄物事業経費（市町村）'!$A$6:$DJ$50</definedName>
    <definedName name="_xlnm._FilterDatabase" localSheetId="1" hidden="1">'廃棄物事業経費（組合）'!$A$6:$DJ$25</definedName>
    <definedName name="_xlnm.Print_Area" localSheetId="6">経費集計!$A$1:$M$33</definedName>
    <definedName name="_xlnm.Print_Area" localSheetId="5">市町村分担金内訳!$2:$7</definedName>
    <definedName name="_xlnm.Print_Area" localSheetId="4">組合分担金内訳!$2:$7</definedName>
    <definedName name="_xlnm.Print_Area" localSheetId="3">'廃棄物事業経費（歳出）'!$2:$7</definedName>
    <definedName name="_xlnm.Print_Area" localSheetId="2">'廃棄物事業経費（歳入）'!$2:$7</definedName>
    <definedName name="_xlnm.Print_Area" localSheetId="0">'廃棄物事業経費（市町村）'!$2:$7</definedName>
    <definedName name="_xlnm.Print_Area" localSheetId="1">'廃棄物事業経費（組合）'!$2:$7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23" i="3" l="1"/>
  <c r="D23" i="3" s="1"/>
  <c r="N23" i="3"/>
  <c r="X23" i="3"/>
  <c r="Y23" i="3"/>
  <c r="Z23" i="3"/>
  <c r="AA23" i="3"/>
  <c r="AB23" i="3"/>
  <c r="AC23" i="3"/>
  <c r="AD23" i="3"/>
  <c r="W23" i="3" l="1"/>
  <c r="M23" i="3"/>
  <c r="V23" i="3" s="1"/>
  <c r="AO51" i="5"/>
  <c r="AO50" i="5"/>
  <c r="AO49" i="5"/>
  <c r="AO48" i="5"/>
  <c r="AO47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CI70" i="4" s="1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CI69" i="4" s="1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CI68" i="4" s="1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CI67" i="4" s="1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CI66" i="4" s="1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CI65" i="4" s="1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CI64" i="4" s="1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CI63" i="4" s="1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CI62" i="4" s="1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CI61" i="4" s="1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CI60" i="4" s="1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CI59" i="4" s="1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CI58" i="4" s="1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CI57" i="4" s="1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CI56" i="4" s="1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CI55" i="4" s="1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CI54" i="4" s="1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CI53" i="4" s="1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CI52" i="4" s="1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CI51" i="4" s="1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CI50" i="4" s="1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CI49" i="4" s="1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CI48" i="4" s="1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CI47" i="4" s="1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CI46" i="4" s="1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CI45" i="4" s="1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CI44" i="4" s="1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CI43" i="4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CI42" i="4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CI41" i="4" s="1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CI40" i="4" s="1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CI39" i="4" s="1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CI38" i="4" s="1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CI37" i="4" s="1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CI36" i="4" s="1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CI35" i="4" s="1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CI34" i="4" s="1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CI33" i="4" s="1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CI32" i="4" s="1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CI31" i="4" s="1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CI30" i="4" s="1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CI29" i="4" s="1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CI28" i="4" s="1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CI27" i="4" s="1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CI26" i="4" s="1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CI25" i="4" s="1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CI24" i="4" s="1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BH23" i="4"/>
  <c r="BG23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CI22" i="4" s="1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CI21" i="4" s="1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CI20" i="4" s="1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CI19" i="4" s="1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CI18" i="4" s="1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CI17" i="4" s="1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CI16" i="4" s="1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CI15" i="4" s="1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CI14" i="4" s="1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CI13" i="4" s="1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CI12" i="4" s="1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CI11" i="4" s="1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CI10" i="4" s="1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CI9" i="4" s="1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CI8" i="4" s="1"/>
  <c r="AY70" i="4"/>
  <c r="AY69" i="4"/>
  <c r="AY68" i="4"/>
  <c r="AY67" i="4"/>
  <c r="AY66" i="4"/>
  <c r="AY65" i="4"/>
  <c r="AY64" i="4"/>
  <c r="AN64" i="4" s="1"/>
  <c r="AY63" i="4"/>
  <c r="AY62" i="4"/>
  <c r="AY61" i="4"/>
  <c r="AY60" i="4"/>
  <c r="AY59" i="4"/>
  <c r="AY58" i="4"/>
  <c r="AY57" i="4"/>
  <c r="AY56" i="4"/>
  <c r="AN56" i="4" s="1"/>
  <c r="AY55" i="4"/>
  <c r="AY54" i="4"/>
  <c r="AY53" i="4"/>
  <c r="AY52" i="4"/>
  <c r="AY51" i="4"/>
  <c r="AY50" i="4"/>
  <c r="AY49" i="4"/>
  <c r="AY48" i="4"/>
  <c r="AN48" i="4" s="1"/>
  <c r="AY47" i="4"/>
  <c r="AY46" i="4"/>
  <c r="AY45" i="4"/>
  <c r="AY44" i="4"/>
  <c r="AY43" i="4"/>
  <c r="AY42" i="4"/>
  <c r="AY41" i="4"/>
  <c r="AY40" i="4"/>
  <c r="AN40" i="4" s="1"/>
  <c r="AY39" i="4"/>
  <c r="AY38" i="4"/>
  <c r="AY37" i="4"/>
  <c r="AY36" i="4"/>
  <c r="AY35" i="4"/>
  <c r="AY34" i="4"/>
  <c r="AY33" i="4"/>
  <c r="AY32" i="4"/>
  <c r="AN32" i="4" s="1"/>
  <c r="AY31" i="4"/>
  <c r="AY30" i="4"/>
  <c r="AY29" i="4"/>
  <c r="AY28" i="4"/>
  <c r="AY27" i="4"/>
  <c r="AY26" i="4"/>
  <c r="AY25" i="4"/>
  <c r="AY24" i="4"/>
  <c r="AN24" i="4" s="1"/>
  <c r="AY23" i="4"/>
  <c r="AY22" i="4"/>
  <c r="AY21" i="4"/>
  <c r="AY20" i="4"/>
  <c r="AY19" i="4"/>
  <c r="AY18" i="4"/>
  <c r="AY17" i="4"/>
  <c r="AY16" i="4"/>
  <c r="AN16" i="4" s="1"/>
  <c r="AY15" i="4"/>
  <c r="AY14" i="4"/>
  <c r="AY13" i="4"/>
  <c r="AY12" i="4"/>
  <c r="AY11" i="4"/>
  <c r="AY10" i="4"/>
  <c r="AY9" i="4"/>
  <c r="AY8" i="4"/>
  <c r="AN8" i="4" s="1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O70" i="4"/>
  <c r="AN70" i="4"/>
  <c r="AO69" i="4"/>
  <c r="AN69" i="4" s="1"/>
  <c r="AO68" i="4"/>
  <c r="AN68" i="4"/>
  <c r="AO67" i="4"/>
  <c r="AO66" i="4"/>
  <c r="AN66" i="4"/>
  <c r="AO65" i="4"/>
  <c r="AN65" i="4" s="1"/>
  <c r="AO64" i="4"/>
  <c r="AO63" i="4"/>
  <c r="AO62" i="4"/>
  <c r="AN62" i="4"/>
  <c r="AO61" i="4"/>
  <c r="AN61" i="4" s="1"/>
  <c r="AO60" i="4"/>
  <c r="AN60" i="4"/>
  <c r="AO59" i="4"/>
  <c r="AO58" i="4"/>
  <c r="AN58" i="4"/>
  <c r="AO57" i="4"/>
  <c r="AN57" i="4" s="1"/>
  <c r="AO56" i="4"/>
  <c r="AO55" i="4"/>
  <c r="AO54" i="4"/>
  <c r="AN54" i="4"/>
  <c r="AO53" i="4"/>
  <c r="AN53" i="4" s="1"/>
  <c r="AO52" i="4"/>
  <c r="AN52" i="4"/>
  <c r="AO51" i="4"/>
  <c r="AO50" i="4"/>
  <c r="AN50" i="4"/>
  <c r="AO49" i="4"/>
  <c r="AN49" i="4" s="1"/>
  <c r="AO48" i="4"/>
  <c r="AO47" i="4"/>
  <c r="AO46" i="4"/>
  <c r="AN46" i="4"/>
  <c r="AO45" i="4"/>
  <c r="AN45" i="4" s="1"/>
  <c r="AO44" i="4"/>
  <c r="AN44" i="4"/>
  <c r="AO43" i="4"/>
  <c r="AO42" i="4"/>
  <c r="AN42" i="4"/>
  <c r="AO41" i="4"/>
  <c r="AN41" i="4" s="1"/>
  <c r="AO40" i="4"/>
  <c r="AO39" i="4"/>
  <c r="AO38" i="4"/>
  <c r="AN38" i="4"/>
  <c r="AO37" i="4"/>
  <c r="AN37" i="4" s="1"/>
  <c r="AO36" i="4"/>
  <c r="AN36" i="4"/>
  <c r="AO35" i="4"/>
  <c r="AO34" i="4"/>
  <c r="AN34" i="4"/>
  <c r="AO33" i="4"/>
  <c r="AN33" i="4" s="1"/>
  <c r="AO32" i="4"/>
  <c r="AO31" i="4"/>
  <c r="AO30" i="4"/>
  <c r="AN30" i="4"/>
  <c r="AO29" i="4"/>
  <c r="AN29" i="4" s="1"/>
  <c r="AO28" i="4"/>
  <c r="AN28" i="4"/>
  <c r="AO27" i="4"/>
  <c r="AO26" i="4"/>
  <c r="AN26" i="4"/>
  <c r="AO25" i="4"/>
  <c r="AN25" i="4" s="1"/>
  <c r="AO24" i="4"/>
  <c r="AO23" i="4"/>
  <c r="AO22" i="4"/>
  <c r="AN22" i="4"/>
  <c r="AO21" i="4"/>
  <c r="AN21" i="4" s="1"/>
  <c r="AO20" i="4"/>
  <c r="AN20" i="4"/>
  <c r="AO19" i="4"/>
  <c r="AO18" i="4"/>
  <c r="AN18" i="4"/>
  <c r="AO17" i="4"/>
  <c r="AN17" i="4" s="1"/>
  <c r="AO16" i="4"/>
  <c r="AO15" i="4"/>
  <c r="AO14" i="4"/>
  <c r="AN14" i="4"/>
  <c r="AO13" i="4"/>
  <c r="AN13" i="4" s="1"/>
  <c r="AO12" i="4"/>
  <c r="AN12" i="4"/>
  <c r="AO11" i="4"/>
  <c r="AO10" i="4"/>
  <c r="AN10" i="4"/>
  <c r="AO9" i="4"/>
  <c r="AN9" i="4" s="1"/>
  <c r="AO8" i="4"/>
  <c r="AG70" i="4"/>
  <c r="AF70" i="4"/>
  <c r="AE70" i="4"/>
  <c r="AG69" i="4"/>
  <c r="AF69" i="4" s="1"/>
  <c r="AE69" i="4"/>
  <c r="AG68" i="4"/>
  <c r="AF68" i="4"/>
  <c r="AE68" i="4"/>
  <c r="AG67" i="4"/>
  <c r="AF67" i="4"/>
  <c r="AE67" i="4"/>
  <c r="AG66" i="4"/>
  <c r="AF66" i="4"/>
  <c r="AE66" i="4"/>
  <c r="AG65" i="4"/>
  <c r="AF65" i="4" s="1"/>
  <c r="AE65" i="4"/>
  <c r="AG64" i="4"/>
  <c r="AF64" i="4"/>
  <c r="AE64" i="4"/>
  <c r="AG63" i="4"/>
  <c r="AF63" i="4"/>
  <c r="AE63" i="4"/>
  <c r="AG62" i="4"/>
  <c r="AF62" i="4"/>
  <c r="AE62" i="4"/>
  <c r="AG61" i="4"/>
  <c r="AF61" i="4" s="1"/>
  <c r="AE61" i="4"/>
  <c r="AG60" i="4"/>
  <c r="AF60" i="4"/>
  <c r="AE60" i="4"/>
  <c r="AG59" i="4"/>
  <c r="AF59" i="4"/>
  <c r="AE59" i="4"/>
  <c r="AG58" i="4"/>
  <c r="AF58" i="4"/>
  <c r="AE58" i="4"/>
  <c r="AG57" i="4"/>
  <c r="AF57" i="4" s="1"/>
  <c r="AE57" i="4"/>
  <c r="AG56" i="4"/>
  <c r="AF56" i="4"/>
  <c r="AE56" i="4"/>
  <c r="AG55" i="4"/>
  <c r="AF55" i="4"/>
  <c r="AE55" i="4"/>
  <c r="AG54" i="4"/>
  <c r="AF54" i="4"/>
  <c r="AE54" i="4"/>
  <c r="AG53" i="4"/>
  <c r="AF53" i="4" s="1"/>
  <c r="AE53" i="4"/>
  <c r="AG52" i="4"/>
  <c r="AF52" i="4"/>
  <c r="AE52" i="4"/>
  <c r="AG51" i="4"/>
  <c r="AF51" i="4"/>
  <c r="AE51" i="4"/>
  <c r="AG50" i="4"/>
  <c r="AF50" i="4" s="1"/>
  <c r="AE50" i="4"/>
  <c r="AG49" i="4"/>
  <c r="AF49" i="4" s="1"/>
  <c r="AE49" i="4"/>
  <c r="AG48" i="4"/>
  <c r="AF48" i="4"/>
  <c r="AE48" i="4"/>
  <c r="AG47" i="4"/>
  <c r="AF47" i="4"/>
  <c r="AE47" i="4"/>
  <c r="AG46" i="4"/>
  <c r="AF46" i="4" s="1"/>
  <c r="AE46" i="4"/>
  <c r="AG45" i="4"/>
  <c r="AF45" i="4" s="1"/>
  <c r="AE45" i="4"/>
  <c r="AG44" i="4"/>
  <c r="AF44" i="4"/>
  <c r="AE44" i="4"/>
  <c r="AG43" i="4"/>
  <c r="AF43" i="4"/>
  <c r="AE43" i="4"/>
  <c r="AG42" i="4"/>
  <c r="AF42" i="4" s="1"/>
  <c r="AE42" i="4"/>
  <c r="AG41" i="4"/>
  <c r="AF41" i="4" s="1"/>
  <c r="AE41" i="4"/>
  <c r="AG40" i="4"/>
  <c r="AF40" i="4"/>
  <c r="AE40" i="4"/>
  <c r="AG39" i="4"/>
  <c r="AF39" i="4"/>
  <c r="AE39" i="4"/>
  <c r="AG38" i="4"/>
  <c r="AF38" i="4" s="1"/>
  <c r="AE38" i="4"/>
  <c r="AG37" i="4"/>
  <c r="AF37" i="4" s="1"/>
  <c r="AE37" i="4"/>
  <c r="AG36" i="4"/>
  <c r="AF36" i="4"/>
  <c r="AE36" i="4"/>
  <c r="AG35" i="4"/>
  <c r="AF35" i="4"/>
  <c r="AE35" i="4"/>
  <c r="AG34" i="4"/>
  <c r="AF34" i="4" s="1"/>
  <c r="AE34" i="4"/>
  <c r="AG33" i="4"/>
  <c r="AF33" i="4" s="1"/>
  <c r="AE33" i="4"/>
  <c r="AG32" i="4"/>
  <c r="AF32" i="4"/>
  <c r="AE32" i="4"/>
  <c r="AG31" i="4"/>
  <c r="AF31" i="4"/>
  <c r="AE31" i="4"/>
  <c r="AG30" i="4"/>
  <c r="AF30" i="4" s="1"/>
  <c r="AE30" i="4"/>
  <c r="AG29" i="4"/>
  <c r="AF29" i="4" s="1"/>
  <c r="AE29" i="4"/>
  <c r="AG28" i="4"/>
  <c r="AF28" i="4"/>
  <c r="AE28" i="4"/>
  <c r="AG27" i="4"/>
  <c r="AF27" i="4"/>
  <c r="AE27" i="4"/>
  <c r="AG26" i="4"/>
  <c r="AF26" i="4" s="1"/>
  <c r="AE26" i="4"/>
  <c r="AG25" i="4"/>
  <c r="AF25" i="4" s="1"/>
  <c r="AE25" i="4"/>
  <c r="AG24" i="4"/>
  <c r="AF24" i="4"/>
  <c r="AE24" i="4"/>
  <c r="AG23" i="4"/>
  <c r="AF23" i="4"/>
  <c r="AG22" i="4"/>
  <c r="AF22" i="4" s="1"/>
  <c r="AE22" i="4"/>
  <c r="AG21" i="4"/>
  <c r="AF21" i="4" s="1"/>
  <c r="AE21" i="4"/>
  <c r="AG20" i="4"/>
  <c r="AF20" i="4"/>
  <c r="AE20" i="4"/>
  <c r="AG19" i="4"/>
  <c r="AF19" i="4"/>
  <c r="AE19" i="4"/>
  <c r="AG18" i="4"/>
  <c r="AF18" i="4" s="1"/>
  <c r="AE18" i="4"/>
  <c r="AG17" i="4"/>
  <c r="AF17" i="4" s="1"/>
  <c r="AE17" i="4"/>
  <c r="AG16" i="4"/>
  <c r="AF16" i="4"/>
  <c r="AE16" i="4"/>
  <c r="AG15" i="4"/>
  <c r="AF15" i="4"/>
  <c r="AE15" i="4"/>
  <c r="AG14" i="4"/>
  <c r="AF14" i="4" s="1"/>
  <c r="AE14" i="4"/>
  <c r="AG13" i="4"/>
  <c r="AF13" i="4" s="1"/>
  <c r="AE13" i="4"/>
  <c r="AG12" i="4"/>
  <c r="AF12" i="4"/>
  <c r="AE12" i="4"/>
  <c r="AG11" i="4"/>
  <c r="AF11" i="4"/>
  <c r="AE11" i="4"/>
  <c r="AG10" i="4"/>
  <c r="AF10" i="4" s="1"/>
  <c r="AE10" i="4"/>
  <c r="AG9" i="4"/>
  <c r="AF9" i="4" s="1"/>
  <c r="AE9" i="4"/>
  <c r="AG8" i="4"/>
  <c r="AF8" i="4"/>
  <c r="AE8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BV23" i="4" s="1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M70" i="4"/>
  <c r="L70" i="4"/>
  <c r="M69" i="4"/>
  <c r="L69" i="4" s="1"/>
  <c r="M68" i="4"/>
  <c r="L68" i="4"/>
  <c r="M67" i="4"/>
  <c r="M66" i="4"/>
  <c r="L66" i="4"/>
  <c r="M65" i="4"/>
  <c r="L65" i="4" s="1"/>
  <c r="M64" i="4"/>
  <c r="L64" i="4"/>
  <c r="M63" i="4"/>
  <c r="M62" i="4"/>
  <c r="L62" i="4"/>
  <c r="M61" i="4"/>
  <c r="L61" i="4" s="1"/>
  <c r="M60" i="4"/>
  <c r="L60" i="4"/>
  <c r="M59" i="4"/>
  <c r="M58" i="4"/>
  <c r="L58" i="4"/>
  <c r="M57" i="4"/>
  <c r="L57" i="4" s="1"/>
  <c r="M56" i="4"/>
  <c r="L56" i="4"/>
  <c r="M55" i="4"/>
  <c r="M54" i="4"/>
  <c r="L54" i="4"/>
  <c r="M53" i="4"/>
  <c r="L53" i="4" s="1"/>
  <c r="M52" i="4"/>
  <c r="L52" i="4"/>
  <c r="M51" i="4"/>
  <c r="M50" i="4"/>
  <c r="L50" i="4"/>
  <c r="M49" i="4"/>
  <c r="L49" i="4" s="1"/>
  <c r="M48" i="4"/>
  <c r="L48" i="4"/>
  <c r="M47" i="4"/>
  <c r="M46" i="4"/>
  <c r="L46" i="4"/>
  <c r="M45" i="4"/>
  <c r="L45" i="4" s="1"/>
  <c r="M44" i="4"/>
  <c r="L44" i="4"/>
  <c r="M43" i="4"/>
  <c r="M42" i="4"/>
  <c r="L42" i="4"/>
  <c r="M41" i="4"/>
  <c r="L41" i="4" s="1"/>
  <c r="M40" i="4"/>
  <c r="L40" i="4"/>
  <c r="M39" i="4"/>
  <c r="M38" i="4"/>
  <c r="L38" i="4"/>
  <c r="M37" i="4"/>
  <c r="L37" i="4" s="1"/>
  <c r="M36" i="4"/>
  <c r="L36" i="4"/>
  <c r="M35" i="4"/>
  <c r="M34" i="4"/>
  <c r="L34" i="4"/>
  <c r="M33" i="4"/>
  <c r="L33" i="4" s="1"/>
  <c r="M32" i="4"/>
  <c r="L32" i="4"/>
  <c r="M31" i="4"/>
  <c r="M30" i="4"/>
  <c r="L30" i="4"/>
  <c r="M29" i="4"/>
  <c r="L29" i="4" s="1"/>
  <c r="M28" i="4"/>
  <c r="L28" i="4"/>
  <c r="M27" i="4"/>
  <c r="M26" i="4"/>
  <c r="L26" i="4"/>
  <c r="M25" i="4"/>
  <c r="L25" i="4" s="1"/>
  <c r="M24" i="4"/>
  <c r="L24" i="4"/>
  <c r="M23" i="4"/>
  <c r="M22" i="4"/>
  <c r="L22" i="4"/>
  <c r="M21" i="4"/>
  <c r="L21" i="4" s="1"/>
  <c r="M20" i="4"/>
  <c r="L20" i="4"/>
  <c r="M19" i="4"/>
  <c r="M18" i="4"/>
  <c r="L18" i="4"/>
  <c r="M17" i="4"/>
  <c r="L17" i="4"/>
  <c r="M16" i="4"/>
  <c r="L16" i="4"/>
  <c r="M15" i="4"/>
  <c r="M14" i="4"/>
  <c r="L14" i="4"/>
  <c r="M13" i="4"/>
  <c r="L13" i="4"/>
  <c r="M12" i="4"/>
  <c r="L12" i="4"/>
  <c r="M11" i="4"/>
  <c r="M10" i="4"/>
  <c r="L10" i="4"/>
  <c r="M9" i="4"/>
  <c r="L9" i="4"/>
  <c r="M8" i="4"/>
  <c r="L8" i="4"/>
  <c r="E70" i="4"/>
  <c r="D70" i="4"/>
  <c r="E69" i="4"/>
  <c r="D69" i="4"/>
  <c r="E68" i="4"/>
  <c r="D68" i="4"/>
  <c r="E67" i="4"/>
  <c r="D67" i="4"/>
  <c r="E66" i="4"/>
  <c r="D66" i="4"/>
  <c r="E65" i="4"/>
  <c r="D65" i="4"/>
  <c r="E64" i="4"/>
  <c r="D64" i="4"/>
  <c r="E63" i="4"/>
  <c r="D63" i="4"/>
  <c r="E62" i="4"/>
  <c r="D62" i="4"/>
  <c r="E61" i="4"/>
  <c r="D61" i="4"/>
  <c r="E60" i="4"/>
  <c r="D60" i="4"/>
  <c r="E59" i="4"/>
  <c r="D59" i="4"/>
  <c r="E58" i="4"/>
  <c r="D58" i="4"/>
  <c r="E57" i="4"/>
  <c r="D57" i="4"/>
  <c r="E56" i="4"/>
  <c r="D56" i="4"/>
  <c r="E55" i="4"/>
  <c r="D55" i="4"/>
  <c r="E54" i="4"/>
  <c r="D54" i="4"/>
  <c r="E53" i="4"/>
  <c r="D53" i="4"/>
  <c r="E52" i="4"/>
  <c r="D52" i="4"/>
  <c r="E51" i="4"/>
  <c r="D51" i="4"/>
  <c r="E50" i="4"/>
  <c r="D50" i="4"/>
  <c r="E49" i="4"/>
  <c r="D49" i="4"/>
  <c r="E48" i="4"/>
  <c r="D48" i="4"/>
  <c r="E47" i="4"/>
  <c r="D47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AD70" i="3"/>
  <c r="AC70" i="3"/>
  <c r="AB70" i="3"/>
  <c r="AA70" i="3"/>
  <c r="Z70" i="3"/>
  <c r="Y70" i="3"/>
  <c r="X70" i="3"/>
  <c r="W70" i="3"/>
  <c r="V70" i="3"/>
  <c r="AD69" i="3"/>
  <c r="AC69" i="3"/>
  <c r="AB69" i="3"/>
  <c r="AA69" i="3"/>
  <c r="Z69" i="3"/>
  <c r="Y69" i="3"/>
  <c r="X69" i="3"/>
  <c r="W69" i="3"/>
  <c r="V69" i="3"/>
  <c r="AD68" i="3"/>
  <c r="AC68" i="3"/>
  <c r="AB68" i="3"/>
  <c r="AA68" i="3"/>
  <c r="Z68" i="3"/>
  <c r="Y68" i="3"/>
  <c r="X68" i="3"/>
  <c r="W68" i="3"/>
  <c r="V68" i="3"/>
  <c r="AD67" i="3"/>
  <c r="AC67" i="3"/>
  <c r="AB67" i="3"/>
  <c r="AA67" i="3"/>
  <c r="Z67" i="3"/>
  <c r="Y67" i="3"/>
  <c r="X67" i="3"/>
  <c r="W67" i="3"/>
  <c r="V67" i="3"/>
  <c r="AD66" i="3"/>
  <c r="AC66" i="3"/>
  <c r="AB66" i="3"/>
  <c r="AA66" i="3"/>
  <c r="Z66" i="3"/>
  <c r="Y66" i="3"/>
  <c r="X66" i="3"/>
  <c r="W66" i="3"/>
  <c r="V66" i="3"/>
  <c r="AD65" i="3"/>
  <c r="AC65" i="3"/>
  <c r="AB65" i="3"/>
  <c r="AA65" i="3"/>
  <c r="Z65" i="3"/>
  <c r="Y65" i="3"/>
  <c r="X65" i="3"/>
  <c r="W65" i="3"/>
  <c r="V65" i="3"/>
  <c r="AD64" i="3"/>
  <c r="AC64" i="3"/>
  <c r="AB64" i="3"/>
  <c r="AA64" i="3"/>
  <c r="Z64" i="3"/>
  <c r="Y64" i="3"/>
  <c r="X64" i="3"/>
  <c r="W64" i="3"/>
  <c r="V64" i="3"/>
  <c r="AD63" i="3"/>
  <c r="AC63" i="3"/>
  <c r="AB63" i="3"/>
  <c r="AA63" i="3"/>
  <c r="Z63" i="3"/>
  <c r="Y63" i="3"/>
  <c r="X63" i="3"/>
  <c r="W63" i="3"/>
  <c r="V63" i="3"/>
  <c r="AD62" i="3"/>
  <c r="AC62" i="3"/>
  <c r="AB62" i="3"/>
  <c r="AA62" i="3"/>
  <c r="Z62" i="3"/>
  <c r="Y62" i="3"/>
  <c r="X62" i="3"/>
  <c r="W62" i="3"/>
  <c r="V62" i="3"/>
  <c r="AD61" i="3"/>
  <c r="AC61" i="3"/>
  <c r="AB61" i="3"/>
  <c r="AA61" i="3"/>
  <c r="Z61" i="3"/>
  <c r="Y61" i="3"/>
  <c r="X61" i="3"/>
  <c r="W61" i="3"/>
  <c r="V61" i="3"/>
  <c r="AD60" i="3"/>
  <c r="AC60" i="3"/>
  <c r="AB60" i="3"/>
  <c r="AA60" i="3"/>
  <c r="Z60" i="3"/>
  <c r="Y60" i="3"/>
  <c r="X60" i="3"/>
  <c r="W60" i="3"/>
  <c r="V60" i="3"/>
  <c r="AD59" i="3"/>
  <c r="AC59" i="3"/>
  <c r="AB59" i="3"/>
  <c r="AA59" i="3"/>
  <c r="Z59" i="3"/>
  <c r="Y59" i="3"/>
  <c r="X59" i="3"/>
  <c r="W59" i="3"/>
  <c r="V59" i="3"/>
  <c r="AD58" i="3"/>
  <c r="AC58" i="3"/>
  <c r="AB58" i="3"/>
  <c r="AA58" i="3"/>
  <c r="Z58" i="3"/>
  <c r="Y58" i="3"/>
  <c r="X58" i="3"/>
  <c r="W58" i="3"/>
  <c r="V58" i="3"/>
  <c r="AD57" i="3"/>
  <c r="AC57" i="3"/>
  <c r="AB57" i="3"/>
  <c r="AA57" i="3"/>
  <c r="Z57" i="3"/>
  <c r="Y57" i="3"/>
  <c r="X57" i="3"/>
  <c r="W57" i="3"/>
  <c r="V57" i="3"/>
  <c r="AD56" i="3"/>
  <c r="AC56" i="3"/>
  <c r="AB56" i="3"/>
  <c r="AA56" i="3"/>
  <c r="Z56" i="3"/>
  <c r="Y56" i="3"/>
  <c r="X56" i="3"/>
  <c r="W56" i="3"/>
  <c r="V56" i="3"/>
  <c r="AD55" i="3"/>
  <c r="AC55" i="3"/>
  <c r="AB55" i="3"/>
  <c r="AA55" i="3"/>
  <c r="Z55" i="3"/>
  <c r="Y55" i="3"/>
  <c r="X55" i="3"/>
  <c r="W55" i="3"/>
  <c r="V55" i="3"/>
  <c r="AD54" i="3"/>
  <c r="AC54" i="3"/>
  <c r="AB54" i="3"/>
  <c r="AA54" i="3"/>
  <c r="Z54" i="3"/>
  <c r="Y54" i="3"/>
  <c r="X54" i="3"/>
  <c r="W54" i="3"/>
  <c r="V54" i="3"/>
  <c r="AD53" i="3"/>
  <c r="AC53" i="3"/>
  <c r="AB53" i="3"/>
  <c r="AA53" i="3"/>
  <c r="Z53" i="3"/>
  <c r="Y53" i="3"/>
  <c r="X53" i="3"/>
  <c r="W53" i="3"/>
  <c r="V53" i="3"/>
  <c r="AD52" i="3"/>
  <c r="AC52" i="3"/>
  <c r="AB52" i="3"/>
  <c r="AA52" i="3"/>
  <c r="Z52" i="3"/>
  <c r="Y52" i="3"/>
  <c r="X52" i="3"/>
  <c r="W52" i="3"/>
  <c r="V52" i="3"/>
  <c r="AD51" i="3"/>
  <c r="AC51" i="3"/>
  <c r="AB51" i="3"/>
  <c r="AA51" i="3"/>
  <c r="Z51" i="3"/>
  <c r="Y51" i="3"/>
  <c r="X51" i="3"/>
  <c r="W51" i="3"/>
  <c r="V51" i="3"/>
  <c r="AD50" i="3"/>
  <c r="AC50" i="3"/>
  <c r="AB50" i="3"/>
  <c r="AA50" i="3"/>
  <c r="Z50" i="3"/>
  <c r="Y50" i="3"/>
  <c r="X50" i="3"/>
  <c r="W50" i="3"/>
  <c r="V50" i="3"/>
  <c r="AD49" i="3"/>
  <c r="AC49" i="3"/>
  <c r="AB49" i="3"/>
  <c r="AA49" i="3"/>
  <c r="Z49" i="3"/>
  <c r="Y49" i="3"/>
  <c r="X49" i="3"/>
  <c r="W49" i="3"/>
  <c r="V49" i="3"/>
  <c r="AD48" i="3"/>
  <c r="AC48" i="3"/>
  <c r="AB48" i="3"/>
  <c r="AA48" i="3"/>
  <c r="Z48" i="3"/>
  <c r="Y48" i="3"/>
  <c r="X48" i="3"/>
  <c r="W48" i="3"/>
  <c r="V48" i="3"/>
  <c r="AD47" i="3"/>
  <c r="AC47" i="3"/>
  <c r="AB47" i="3"/>
  <c r="AA47" i="3"/>
  <c r="Z47" i="3"/>
  <c r="Y47" i="3"/>
  <c r="X47" i="3"/>
  <c r="W47" i="3"/>
  <c r="V47" i="3"/>
  <c r="AD46" i="3"/>
  <c r="AC46" i="3"/>
  <c r="AB46" i="3"/>
  <c r="AA46" i="3"/>
  <c r="Z46" i="3"/>
  <c r="Y46" i="3"/>
  <c r="X46" i="3"/>
  <c r="W46" i="3"/>
  <c r="V46" i="3"/>
  <c r="AD45" i="3"/>
  <c r="AC45" i="3"/>
  <c r="AB45" i="3"/>
  <c r="AA45" i="3"/>
  <c r="Z45" i="3"/>
  <c r="Y45" i="3"/>
  <c r="X45" i="3"/>
  <c r="W45" i="3"/>
  <c r="V45" i="3"/>
  <c r="AD44" i="3"/>
  <c r="AC44" i="3"/>
  <c r="AB44" i="3"/>
  <c r="AA44" i="3"/>
  <c r="Z44" i="3"/>
  <c r="Y44" i="3"/>
  <c r="X44" i="3"/>
  <c r="W44" i="3"/>
  <c r="V44" i="3"/>
  <c r="AD43" i="3"/>
  <c r="AC43" i="3"/>
  <c r="AB43" i="3"/>
  <c r="AA43" i="3"/>
  <c r="Z43" i="3"/>
  <c r="Y43" i="3"/>
  <c r="X43" i="3"/>
  <c r="W43" i="3"/>
  <c r="V43" i="3"/>
  <c r="AD42" i="3"/>
  <c r="AC42" i="3"/>
  <c r="AB42" i="3"/>
  <c r="AA42" i="3"/>
  <c r="Z42" i="3"/>
  <c r="Y42" i="3"/>
  <c r="X42" i="3"/>
  <c r="W42" i="3"/>
  <c r="V42" i="3"/>
  <c r="AD41" i="3"/>
  <c r="AC41" i="3"/>
  <c r="AB41" i="3"/>
  <c r="AA41" i="3"/>
  <c r="Z41" i="3"/>
  <c r="Y41" i="3"/>
  <c r="X41" i="3"/>
  <c r="W41" i="3"/>
  <c r="V41" i="3"/>
  <c r="AD40" i="3"/>
  <c r="AC40" i="3"/>
  <c r="AB40" i="3"/>
  <c r="AA40" i="3"/>
  <c r="Z40" i="3"/>
  <c r="Y40" i="3"/>
  <c r="X40" i="3"/>
  <c r="W40" i="3"/>
  <c r="V40" i="3"/>
  <c r="AD39" i="3"/>
  <c r="AC39" i="3"/>
  <c r="AB39" i="3"/>
  <c r="AA39" i="3"/>
  <c r="Z39" i="3"/>
  <c r="Y39" i="3"/>
  <c r="X39" i="3"/>
  <c r="W39" i="3"/>
  <c r="V39" i="3"/>
  <c r="AD38" i="3"/>
  <c r="AC38" i="3"/>
  <c r="AB38" i="3"/>
  <c r="AA38" i="3"/>
  <c r="Z38" i="3"/>
  <c r="Y38" i="3"/>
  <c r="X38" i="3"/>
  <c r="W38" i="3"/>
  <c r="V38" i="3"/>
  <c r="AD37" i="3"/>
  <c r="AC37" i="3"/>
  <c r="AB37" i="3"/>
  <c r="AA37" i="3"/>
  <c r="Z37" i="3"/>
  <c r="Y37" i="3"/>
  <c r="X37" i="3"/>
  <c r="W37" i="3"/>
  <c r="V37" i="3"/>
  <c r="AD36" i="3"/>
  <c r="AC36" i="3"/>
  <c r="AB36" i="3"/>
  <c r="AA36" i="3"/>
  <c r="Z36" i="3"/>
  <c r="Y36" i="3"/>
  <c r="X36" i="3"/>
  <c r="W36" i="3"/>
  <c r="V36" i="3"/>
  <c r="AD35" i="3"/>
  <c r="AC35" i="3"/>
  <c r="AB35" i="3"/>
  <c r="AA35" i="3"/>
  <c r="Z35" i="3"/>
  <c r="Y35" i="3"/>
  <c r="X35" i="3"/>
  <c r="W35" i="3"/>
  <c r="V35" i="3"/>
  <c r="AD34" i="3"/>
  <c r="AC34" i="3"/>
  <c r="AB34" i="3"/>
  <c r="AA34" i="3"/>
  <c r="Z34" i="3"/>
  <c r="Y34" i="3"/>
  <c r="X34" i="3"/>
  <c r="W34" i="3"/>
  <c r="V34" i="3"/>
  <c r="AD33" i="3"/>
  <c r="AC33" i="3"/>
  <c r="AB33" i="3"/>
  <c r="AA33" i="3"/>
  <c r="Z33" i="3"/>
  <c r="Y33" i="3"/>
  <c r="X33" i="3"/>
  <c r="W33" i="3"/>
  <c r="V33" i="3"/>
  <c r="AD32" i="3"/>
  <c r="AC32" i="3"/>
  <c r="AB32" i="3"/>
  <c r="AA32" i="3"/>
  <c r="Z32" i="3"/>
  <c r="Y32" i="3"/>
  <c r="X32" i="3"/>
  <c r="W32" i="3"/>
  <c r="V32" i="3"/>
  <c r="AD31" i="3"/>
  <c r="AC31" i="3"/>
  <c r="AB31" i="3"/>
  <c r="AA31" i="3"/>
  <c r="Z31" i="3"/>
  <c r="Y31" i="3"/>
  <c r="X31" i="3"/>
  <c r="W31" i="3"/>
  <c r="V31" i="3"/>
  <c r="AD30" i="3"/>
  <c r="AC30" i="3"/>
  <c r="AB30" i="3"/>
  <c r="AA30" i="3"/>
  <c r="Z30" i="3"/>
  <c r="Y30" i="3"/>
  <c r="X30" i="3"/>
  <c r="W30" i="3"/>
  <c r="V30" i="3"/>
  <c r="AD29" i="3"/>
  <c r="AC29" i="3"/>
  <c r="AB29" i="3"/>
  <c r="AA29" i="3"/>
  <c r="Z29" i="3"/>
  <c r="Y29" i="3"/>
  <c r="X29" i="3"/>
  <c r="W29" i="3"/>
  <c r="V29" i="3"/>
  <c r="AD28" i="3"/>
  <c r="AC28" i="3"/>
  <c r="AB28" i="3"/>
  <c r="AA28" i="3"/>
  <c r="Z28" i="3"/>
  <c r="Y28" i="3"/>
  <c r="X28" i="3"/>
  <c r="W28" i="3"/>
  <c r="V28" i="3"/>
  <c r="AD27" i="3"/>
  <c r="AC27" i="3"/>
  <c r="AB27" i="3"/>
  <c r="AA27" i="3"/>
  <c r="Z27" i="3"/>
  <c r="Y27" i="3"/>
  <c r="X27" i="3"/>
  <c r="W27" i="3"/>
  <c r="V27" i="3"/>
  <c r="AD26" i="3"/>
  <c r="AC26" i="3"/>
  <c r="AB26" i="3"/>
  <c r="AA26" i="3"/>
  <c r="Z26" i="3"/>
  <c r="Y26" i="3"/>
  <c r="X26" i="3"/>
  <c r="W26" i="3"/>
  <c r="V26" i="3"/>
  <c r="AD25" i="3"/>
  <c r="AC25" i="3"/>
  <c r="AB25" i="3"/>
  <c r="AA25" i="3"/>
  <c r="Z25" i="3"/>
  <c r="Y25" i="3"/>
  <c r="X25" i="3"/>
  <c r="W25" i="3"/>
  <c r="V25" i="3"/>
  <c r="AD24" i="3"/>
  <c r="AC24" i="3"/>
  <c r="AB24" i="3"/>
  <c r="AA24" i="3"/>
  <c r="Z24" i="3"/>
  <c r="Y24" i="3"/>
  <c r="X24" i="3"/>
  <c r="W24" i="3"/>
  <c r="V24" i="3"/>
  <c r="AD22" i="3"/>
  <c r="AC22" i="3"/>
  <c r="AB22" i="3"/>
  <c r="AA22" i="3"/>
  <c r="Z22" i="3"/>
  <c r="Y22" i="3"/>
  <c r="X22" i="3"/>
  <c r="W22" i="3"/>
  <c r="V22" i="3"/>
  <c r="AD21" i="3"/>
  <c r="AC21" i="3"/>
  <c r="AB21" i="3"/>
  <c r="AA21" i="3"/>
  <c r="Z21" i="3"/>
  <c r="Y21" i="3"/>
  <c r="X21" i="3"/>
  <c r="W21" i="3"/>
  <c r="V21" i="3"/>
  <c r="AD20" i="3"/>
  <c r="AC20" i="3"/>
  <c r="AB20" i="3"/>
  <c r="AA20" i="3"/>
  <c r="Z20" i="3"/>
  <c r="Y20" i="3"/>
  <c r="X20" i="3"/>
  <c r="W20" i="3"/>
  <c r="V20" i="3"/>
  <c r="AD19" i="3"/>
  <c r="AC19" i="3"/>
  <c r="AB19" i="3"/>
  <c r="AA19" i="3"/>
  <c r="Z19" i="3"/>
  <c r="Y19" i="3"/>
  <c r="X19" i="3"/>
  <c r="W19" i="3"/>
  <c r="V19" i="3"/>
  <c r="AD18" i="3"/>
  <c r="AC18" i="3"/>
  <c r="AB18" i="3"/>
  <c r="AA18" i="3"/>
  <c r="Z18" i="3"/>
  <c r="Y18" i="3"/>
  <c r="X18" i="3"/>
  <c r="W18" i="3"/>
  <c r="V18" i="3"/>
  <c r="AD17" i="3"/>
  <c r="AC17" i="3"/>
  <c r="AB17" i="3"/>
  <c r="AA17" i="3"/>
  <c r="Z17" i="3"/>
  <c r="Y17" i="3"/>
  <c r="X17" i="3"/>
  <c r="W17" i="3"/>
  <c r="V17" i="3"/>
  <c r="AD16" i="3"/>
  <c r="AC16" i="3"/>
  <c r="AB16" i="3"/>
  <c r="AA16" i="3"/>
  <c r="Z16" i="3"/>
  <c r="Y16" i="3"/>
  <c r="X16" i="3"/>
  <c r="W16" i="3"/>
  <c r="V16" i="3"/>
  <c r="AD15" i="3"/>
  <c r="AC15" i="3"/>
  <c r="AB15" i="3"/>
  <c r="AA15" i="3"/>
  <c r="Z15" i="3"/>
  <c r="Y15" i="3"/>
  <c r="X15" i="3"/>
  <c r="W15" i="3"/>
  <c r="V15" i="3"/>
  <c r="AD14" i="3"/>
  <c r="AC14" i="3"/>
  <c r="AB14" i="3"/>
  <c r="AA14" i="3"/>
  <c r="Z14" i="3"/>
  <c r="Y14" i="3"/>
  <c r="X14" i="3"/>
  <c r="W14" i="3"/>
  <c r="V14" i="3"/>
  <c r="AD13" i="3"/>
  <c r="AC13" i="3"/>
  <c r="AB13" i="3"/>
  <c r="AA13" i="3"/>
  <c r="Z13" i="3"/>
  <c r="Y13" i="3"/>
  <c r="X13" i="3"/>
  <c r="W13" i="3"/>
  <c r="V13" i="3"/>
  <c r="AD12" i="3"/>
  <c r="AC12" i="3"/>
  <c r="AB12" i="3"/>
  <c r="AA12" i="3"/>
  <c r="Z12" i="3"/>
  <c r="Y12" i="3"/>
  <c r="X12" i="3"/>
  <c r="W12" i="3"/>
  <c r="V12" i="3"/>
  <c r="AD11" i="3"/>
  <c r="AC11" i="3"/>
  <c r="AB11" i="3"/>
  <c r="AA11" i="3"/>
  <c r="Z11" i="3"/>
  <c r="Y11" i="3"/>
  <c r="X11" i="3"/>
  <c r="W11" i="3"/>
  <c r="V11" i="3"/>
  <c r="AD10" i="3"/>
  <c r="AC10" i="3"/>
  <c r="AB10" i="3"/>
  <c r="AA10" i="3"/>
  <c r="Z10" i="3"/>
  <c r="Y10" i="3"/>
  <c r="X10" i="3"/>
  <c r="W10" i="3"/>
  <c r="V10" i="3"/>
  <c r="AD9" i="3"/>
  <c r="AC9" i="3"/>
  <c r="AB9" i="3"/>
  <c r="AA9" i="3"/>
  <c r="Z9" i="3"/>
  <c r="Y9" i="3"/>
  <c r="X9" i="3"/>
  <c r="W9" i="3"/>
  <c r="V9" i="3"/>
  <c r="AD8" i="3"/>
  <c r="AC8" i="3"/>
  <c r="AB8" i="3"/>
  <c r="AA8" i="3"/>
  <c r="Z8" i="3"/>
  <c r="Y8" i="3"/>
  <c r="X8" i="3"/>
  <c r="W8" i="3"/>
  <c r="V8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6" i="3"/>
  <c r="M56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8" i="3"/>
  <c r="M48" i="3"/>
  <c r="N47" i="3"/>
  <c r="M47" i="3"/>
  <c r="N46" i="3"/>
  <c r="M46" i="3"/>
  <c r="N45" i="3"/>
  <c r="M45" i="3"/>
  <c r="N44" i="3"/>
  <c r="M44" i="3"/>
  <c r="N43" i="3"/>
  <c r="M43" i="3"/>
  <c r="N42" i="3"/>
  <c r="M42" i="3"/>
  <c r="N41" i="3"/>
  <c r="M41" i="3"/>
  <c r="N40" i="3"/>
  <c r="M40" i="3"/>
  <c r="N39" i="3"/>
  <c r="M39" i="3"/>
  <c r="N38" i="3"/>
  <c r="M38" i="3"/>
  <c r="N37" i="3"/>
  <c r="M37" i="3"/>
  <c r="N36" i="3"/>
  <c r="M36" i="3"/>
  <c r="N35" i="3"/>
  <c r="M35" i="3"/>
  <c r="N34" i="3"/>
  <c r="M34" i="3"/>
  <c r="N33" i="3"/>
  <c r="M33" i="3"/>
  <c r="N32" i="3"/>
  <c r="M32" i="3"/>
  <c r="N31" i="3"/>
  <c r="M31" i="3"/>
  <c r="N30" i="3"/>
  <c r="M30" i="3"/>
  <c r="N29" i="3"/>
  <c r="M29" i="3"/>
  <c r="N28" i="3"/>
  <c r="M28" i="3"/>
  <c r="N27" i="3"/>
  <c r="M27" i="3"/>
  <c r="N26" i="3"/>
  <c r="M26" i="3"/>
  <c r="N25" i="3"/>
  <c r="M25" i="3"/>
  <c r="N24" i="3"/>
  <c r="M24" i="3"/>
  <c r="N22" i="3"/>
  <c r="M22" i="3"/>
  <c r="N21" i="3"/>
  <c r="M21" i="3"/>
  <c r="N20" i="3"/>
  <c r="M20" i="3"/>
  <c r="N19" i="3"/>
  <c r="M19" i="3"/>
  <c r="N18" i="3"/>
  <c r="M18" i="3"/>
  <c r="N17" i="3"/>
  <c r="M17" i="3"/>
  <c r="N16" i="3"/>
  <c r="M16" i="3"/>
  <c r="N15" i="3"/>
  <c r="M15" i="3"/>
  <c r="N14" i="3"/>
  <c r="M14" i="3"/>
  <c r="N13" i="3"/>
  <c r="M13" i="3"/>
  <c r="N12" i="3"/>
  <c r="M12" i="3"/>
  <c r="N11" i="3"/>
  <c r="M11" i="3"/>
  <c r="N10" i="3"/>
  <c r="M10" i="3"/>
  <c r="N9" i="3"/>
  <c r="M9" i="3"/>
  <c r="N8" i="3"/>
  <c r="M8" i="3"/>
  <c r="E70" i="3"/>
  <c r="D70" i="3" s="1"/>
  <c r="E69" i="3"/>
  <c r="D69" i="3"/>
  <c r="E68" i="3"/>
  <c r="D68" i="3" s="1"/>
  <c r="E67" i="3"/>
  <c r="D67" i="3"/>
  <c r="E66" i="3"/>
  <c r="D66" i="3" s="1"/>
  <c r="E65" i="3"/>
  <c r="D65" i="3"/>
  <c r="E64" i="3"/>
  <c r="D64" i="3" s="1"/>
  <c r="E63" i="3"/>
  <c r="D63" i="3"/>
  <c r="E62" i="3"/>
  <c r="D62" i="3" s="1"/>
  <c r="E61" i="3"/>
  <c r="D61" i="3"/>
  <c r="E60" i="3"/>
  <c r="D60" i="3" s="1"/>
  <c r="E59" i="3"/>
  <c r="D59" i="3"/>
  <c r="E58" i="3"/>
  <c r="D58" i="3" s="1"/>
  <c r="E57" i="3"/>
  <c r="D57" i="3"/>
  <c r="E56" i="3"/>
  <c r="D56" i="3" s="1"/>
  <c r="E55" i="3"/>
  <c r="D55" i="3"/>
  <c r="E54" i="3"/>
  <c r="D54" i="3" s="1"/>
  <c r="E53" i="3"/>
  <c r="D53" i="3"/>
  <c r="E52" i="3"/>
  <c r="D52" i="3" s="1"/>
  <c r="E51" i="3"/>
  <c r="D51" i="3"/>
  <c r="E50" i="3"/>
  <c r="D50" i="3" s="1"/>
  <c r="E49" i="3"/>
  <c r="D49" i="3"/>
  <c r="E48" i="3"/>
  <c r="D48" i="3" s="1"/>
  <c r="E47" i="3"/>
  <c r="D47" i="3"/>
  <c r="E46" i="3"/>
  <c r="D46" i="3" s="1"/>
  <c r="E45" i="3"/>
  <c r="D45" i="3"/>
  <c r="E44" i="3"/>
  <c r="D44" i="3" s="1"/>
  <c r="E43" i="3"/>
  <c r="D43" i="3"/>
  <c r="E42" i="3"/>
  <c r="D42" i="3" s="1"/>
  <c r="E41" i="3"/>
  <c r="D41" i="3"/>
  <c r="E40" i="3"/>
  <c r="D40" i="3" s="1"/>
  <c r="E39" i="3"/>
  <c r="D39" i="3"/>
  <c r="E38" i="3"/>
  <c r="D38" i="3" s="1"/>
  <c r="E37" i="3"/>
  <c r="D37" i="3"/>
  <c r="E36" i="3"/>
  <c r="D36" i="3" s="1"/>
  <c r="E35" i="3"/>
  <c r="D35" i="3"/>
  <c r="E34" i="3"/>
  <c r="D34" i="3" s="1"/>
  <c r="E33" i="3"/>
  <c r="D33" i="3"/>
  <c r="E32" i="3"/>
  <c r="D32" i="3" s="1"/>
  <c r="E31" i="3"/>
  <c r="D31" i="3"/>
  <c r="E30" i="3"/>
  <c r="D30" i="3" s="1"/>
  <c r="E29" i="3"/>
  <c r="D29" i="3"/>
  <c r="E28" i="3"/>
  <c r="D28" i="3" s="1"/>
  <c r="E27" i="3"/>
  <c r="D27" i="3"/>
  <c r="E26" i="3"/>
  <c r="D26" i="3" s="1"/>
  <c r="E25" i="3"/>
  <c r="D25" i="3"/>
  <c r="E24" i="3"/>
  <c r="D24" i="3" s="1"/>
  <c r="E22" i="3"/>
  <c r="D22" i="3" s="1"/>
  <c r="E21" i="3"/>
  <c r="D21" i="3"/>
  <c r="E20" i="3"/>
  <c r="D20" i="3" s="1"/>
  <c r="E19" i="3"/>
  <c r="D19" i="3"/>
  <c r="E18" i="3"/>
  <c r="D18" i="3" s="1"/>
  <c r="E17" i="3"/>
  <c r="D17" i="3"/>
  <c r="E16" i="3"/>
  <c r="D16" i="3" s="1"/>
  <c r="E15" i="3"/>
  <c r="D15" i="3"/>
  <c r="E14" i="3"/>
  <c r="D14" i="3" s="1"/>
  <c r="E13" i="3"/>
  <c r="D13" i="3"/>
  <c r="E12" i="3"/>
  <c r="D12" i="3" s="1"/>
  <c r="E11" i="3"/>
  <c r="D11" i="3"/>
  <c r="E10" i="3"/>
  <c r="D10" i="3" s="1"/>
  <c r="E9" i="3"/>
  <c r="D9" i="3"/>
  <c r="E8" i="3"/>
  <c r="D8" i="3" s="1"/>
  <c r="AN15" i="4" l="1"/>
  <c r="AN23" i="4"/>
  <c r="AN31" i="4"/>
  <c r="AN39" i="4"/>
  <c r="AN47" i="4"/>
  <c r="AN55" i="4"/>
  <c r="AN63" i="4"/>
  <c r="AN11" i="4"/>
  <c r="AN19" i="4"/>
  <c r="AN27" i="4"/>
  <c r="AN35" i="4"/>
  <c r="AN43" i="4"/>
  <c r="AN51" i="4"/>
  <c r="AN59" i="4"/>
  <c r="AN67" i="4"/>
  <c r="L11" i="4"/>
  <c r="L15" i="4"/>
  <c r="L23" i="4"/>
  <c r="L31" i="4"/>
  <c r="L39" i="4"/>
  <c r="L47" i="4"/>
  <c r="L55" i="4"/>
  <c r="L63" i="4"/>
  <c r="L19" i="4"/>
  <c r="L27" i="4"/>
  <c r="L35" i="4"/>
  <c r="L43" i="4"/>
  <c r="L51" i="4"/>
  <c r="L59" i="4"/>
  <c r="L67" i="4"/>
  <c r="AH250" i="8"/>
  <c r="AH249" i="8"/>
  <c r="AH248" i="8"/>
  <c r="AH247" i="8"/>
  <c r="AH246" i="8"/>
  <c r="AH245" i="8"/>
  <c r="AH244" i="8"/>
  <c r="AH243" i="8"/>
  <c r="AH242" i="8"/>
  <c r="AH241" i="8"/>
  <c r="AH240" i="8"/>
  <c r="AH239" i="8"/>
  <c r="AH238" i="8"/>
  <c r="AH237" i="8"/>
  <c r="AH236" i="8"/>
  <c r="AH235" i="8"/>
  <c r="AH234" i="8"/>
  <c r="AH233" i="8"/>
  <c r="AH232" i="8"/>
  <c r="AH231" i="8"/>
  <c r="AH230" i="8"/>
  <c r="AH229" i="8"/>
  <c r="AH228" i="8"/>
  <c r="AH227" i="8"/>
  <c r="AH226" i="8"/>
  <c r="AH225" i="8"/>
  <c r="AH224" i="8"/>
  <c r="AH223" i="8"/>
  <c r="AH222" i="8"/>
  <c r="AH221" i="8"/>
  <c r="AH220" i="8"/>
  <c r="AH219" i="8"/>
  <c r="AH218" i="8"/>
  <c r="AH217" i="8"/>
  <c r="AH216" i="8"/>
  <c r="AH215" i="8"/>
  <c r="AH214" i="8"/>
  <c r="AH213" i="8"/>
  <c r="AH212" i="8"/>
  <c r="AH211" i="8"/>
  <c r="AH210" i="8"/>
  <c r="AH209" i="8"/>
  <c r="AH208" i="8"/>
  <c r="AH207" i="8"/>
  <c r="AH206" i="8"/>
  <c r="AH205" i="8"/>
  <c r="AH204" i="8"/>
  <c r="AH203" i="8"/>
  <c r="AH202" i="8"/>
  <c r="AH201" i="8"/>
  <c r="AH200" i="8"/>
  <c r="AH199" i="8"/>
  <c r="AH198" i="8"/>
  <c r="AH197" i="8"/>
  <c r="AH196" i="8"/>
  <c r="AH195" i="8"/>
  <c r="AH194" i="8"/>
  <c r="AH193" i="8"/>
  <c r="AH192" i="8"/>
  <c r="AH191" i="8"/>
  <c r="AH190" i="8"/>
  <c r="AH189" i="8"/>
  <c r="AH188" i="8"/>
  <c r="AH187" i="8"/>
  <c r="AH186" i="8"/>
  <c r="AH185" i="8"/>
  <c r="AH184" i="8"/>
  <c r="AH183" i="8"/>
  <c r="AH182" i="8"/>
  <c r="AH181" i="8"/>
  <c r="AH180" i="8"/>
  <c r="AH179" i="8"/>
  <c r="AH178" i="8"/>
  <c r="AH177" i="8"/>
  <c r="AH176" i="8"/>
  <c r="AH175" i="8"/>
  <c r="AH174" i="8"/>
  <c r="AH173" i="8"/>
  <c r="AH172" i="8"/>
  <c r="AH171" i="8"/>
  <c r="AH170" i="8"/>
  <c r="AH169" i="8"/>
  <c r="AH168" i="8"/>
  <c r="AH167" i="8"/>
  <c r="AH166" i="8"/>
  <c r="AH165" i="8"/>
  <c r="AH164" i="8"/>
  <c r="AH163" i="8"/>
  <c r="AH162" i="8"/>
  <c r="AH161" i="8"/>
  <c r="AH160" i="8"/>
  <c r="AH159" i="8"/>
  <c r="AH158" i="8"/>
  <c r="AH157" i="8"/>
  <c r="AH156" i="8"/>
  <c r="AH155" i="8"/>
  <c r="AH154" i="8"/>
  <c r="AH153" i="8"/>
  <c r="AH152" i="8"/>
  <c r="AH151" i="8"/>
  <c r="AH150" i="8"/>
  <c r="AH149" i="8"/>
  <c r="AH148" i="8"/>
  <c r="AH147" i="8"/>
  <c r="AH146" i="8"/>
  <c r="AH145" i="8"/>
  <c r="AH144" i="8"/>
  <c r="AH143" i="8"/>
  <c r="AH142" i="8"/>
  <c r="AH141" i="8"/>
  <c r="AH140" i="8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1" i="8"/>
  <c r="AH20" i="8"/>
  <c r="AH19" i="8"/>
  <c r="AH18" i="8"/>
  <c r="AH17" i="8"/>
  <c r="AH16" i="8"/>
  <c r="AH15" i="8"/>
  <c r="AH14" i="8"/>
  <c r="AH13" i="8"/>
  <c r="AH12" i="8"/>
  <c r="AH11" i="8"/>
  <c r="AH10" i="8"/>
  <c r="AH9" i="8"/>
  <c r="AH8" i="8"/>
  <c r="AH6" i="8"/>
  <c r="AH5" i="8"/>
  <c r="AC2" i="8"/>
  <c r="AD2" i="8" s="1"/>
  <c r="L2" i="8"/>
  <c r="M2" i="8" s="1"/>
  <c r="C1" i="8"/>
  <c r="B1" i="8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7" i="6"/>
  <c r="A7" i="6"/>
  <c r="C1" i="6" s="1"/>
  <c r="BD7" i="5"/>
  <c r="BC7" i="5"/>
  <c r="BE7" i="5" s="1"/>
  <c r="BA7" i="5"/>
  <c r="AZ7" i="5"/>
  <c r="BB7" i="5" s="1"/>
  <c r="AY7" i="5"/>
  <c r="AX7" i="5"/>
  <c r="AV7" i="5"/>
  <c r="AU7" i="5"/>
  <c r="AW7" i="5" s="1"/>
  <c r="AS7" i="5"/>
  <c r="AR7" i="5"/>
  <c r="AT7" i="5" s="1"/>
  <c r="AQ7" i="5"/>
  <c r="AP7" i="5"/>
  <c r="AN7" i="5"/>
  <c r="AM7" i="5"/>
  <c r="AO7" i="5" s="1"/>
  <c r="AK7" i="5"/>
  <c r="AJ7" i="5"/>
  <c r="AL7" i="5" s="1"/>
  <c r="AI7" i="5"/>
  <c r="AH7" i="5"/>
  <c r="AF7" i="5"/>
  <c r="AE7" i="5"/>
  <c r="AG7" i="5" s="1"/>
  <c r="AC7" i="5"/>
  <c r="AB7" i="5"/>
  <c r="AD7" i="5" s="1"/>
  <c r="AA7" i="5"/>
  <c r="Z7" i="5"/>
  <c r="X7" i="5"/>
  <c r="W7" i="5"/>
  <c r="Y7" i="5" s="1"/>
  <c r="U7" i="5"/>
  <c r="T7" i="5"/>
  <c r="V7" i="5" s="1"/>
  <c r="S7" i="5"/>
  <c r="R7" i="5"/>
  <c r="P7" i="5"/>
  <c r="H7" i="5" s="1"/>
  <c r="O7" i="5"/>
  <c r="Q7" i="5" s="1"/>
  <c r="M7" i="5"/>
  <c r="L7" i="5"/>
  <c r="D7" i="5" s="1"/>
  <c r="F7" i="5" s="1"/>
  <c r="K7" i="5"/>
  <c r="J7" i="5"/>
  <c r="G7" i="5"/>
  <c r="I7" i="5" s="1"/>
  <c r="E7" i="5"/>
  <c r="B7" i="5"/>
  <c r="A7" i="5"/>
  <c r="C1" i="5" s="1"/>
  <c r="B1" i="5"/>
  <c r="BF7" i="4"/>
  <c r="BE7" i="4"/>
  <c r="BD7" i="4"/>
  <c r="BC7" i="4"/>
  <c r="BB7" i="4"/>
  <c r="BA7" i="4"/>
  <c r="AZ7" i="4"/>
  <c r="AY7" i="4" s="1"/>
  <c r="AX7" i="4"/>
  <c r="AW7" i="4"/>
  <c r="AV7" i="4"/>
  <c r="AU7" i="4"/>
  <c r="AT7" i="4" s="1"/>
  <c r="AS7" i="4"/>
  <c r="AR7" i="4"/>
  <c r="AQ7" i="4"/>
  <c r="AP7" i="4"/>
  <c r="AO7" i="4" s="1"/>
  <c r="AN7" i="4" s="1"/>
  <c r="AM7" i="4"/>
  <c r="AL7" i="4"/>
  <c r="AK7" i="4"/>
  <c r="AJ7" i="4"/>
  <c r="AI7" i="4"/>
  <c r="AH7" i="4"/>
  <c r="AG7" i="4" s="1"/>
  <c r="AF7" i="4" s="1"/>
  <c r="AD7" i="4"/>
  <c r="CH7" i="4" s="1"/>
  <c r="AC7" i="4"/>
  <c r="CG7" i="4" s="1"/>
  <c r="AB7" i="4"/>
  <c r="CF7" i="4" s="1"/>
  <c r="AA7" i="4"/>
  <c r="CE7" i="4" s="1"/>
  <c r="Z7" i="4"/>
  <c r="CD7" i="4" s="1"/>
  <c r="Y7" i="4"/>
  <c r="CC7" i="4" s="1"/>
  <c r="X7" i="4"/>
  <c r="CB7" i="4" s="1"/>
  <c r="V7" i="4"/>
  <c r="BZ7" i="4" s="1"/>
  <c r="U7" i="4"/>
  <c r="BY7" i="4" s="1"/>
  <c r="T7" i="4"/>
  <c r="BX7" i="4" s="1"/>
  <c r="S7" i="4"/>
  <c r="BW7" i="4" s="1"/>
  <c r="Q7" i="4"/>
  <c r="BU7" i="4" s="1"/>
  <c r="P7" i="4"/>
  <c r="BT7" i="4" s="1"/>
  <c r="O7" i="4"/>
  <c r="BS7" i="4" s="1"/>
  <c r="N7" i="4"/>
  <c r="M7" i="4" s="1"/>
  <c r="K7" i="4"/>
  <c r="BO7" i="4" s="1"/>
  <c r="J7" i="4"/>
  <c r="BN7" i="4" s="1"/>
  <c r="I7" i="4"/>
  <c r="BM7" i="4" s="1"/>
  <c r="H7" i="4"/>
  <c r="BL7" i="4" s="1"/>
  <c r="G7" i="4"/>
  <c r="BK7" i="4" s="1"/>
  <c r="F7" i="4"/>
  <c r="E7" i="4" s="1"/>
  <c r="B7" i="4"/>
  <c r="A7" i="4"/>
  <c r="C1" i="4" s="1"/>
  <c r="B1" i="4"/>
  <c r="U7" i="3"/>
  <c r="T7" i="3"/>
  <c r="S7" i="3"/>
  <c r="R7" i="3"/>
  <c r="Q7" i="3"/>
  <c r="P7" i="3"/>
  <c r="O7" i="3"/>
  <c r="L7" i="3"/>
  <c r="AD7" i="3" s="1"/>
  <c r="K7" i="3"/>
  <c r="AC7" i="3" s="1"/>
  <c r="J7" i="3"/>
  <c r="I7" i="3"/>
  <c r="H7" i="3"/>
  <c r="Z7" i="3" s="1"/>
  <c r="G7" i="3"/>
  <c r="Y7" i="3" s="1"/>
  <c r="F7" i="3"/>
  <c r="B7" i="3"/>
  <c r="AH7" i="8" s="1"/>
  <c r="A7" i="3"/>
  <c r="C1" i="3"/>
  <c r="B1" i="3"/>
  <c r="CG7" i="2"/>
  <c r="DI7" i="2" s="1"/>
  <c r="CF7" i="2"/>
  <c r="DH7" i="2" s="1"/>
  <c r="CD7" i="2"/>
  <c r="DF7" i="2" s="1"/>
  <c r="CC7" i="2"/>
  <c r="CB7" i="2"/>
  <c r="DD7" i="2" s="1"/>
  <c r="CA7" i="2"/>
  <c r="BZ7" i="2" s="1"/>
  <c r="BY7" i="2"/>
  <c r="BX7" i="2"/>
  <c r="CZ7" i="2" s="1"/>
  <c r="BW7" i="2"/>
  <c r="CY7" i="2" s="1"/>
  <c r="BV7" i="2"/>
  <c r="CX7" i="2" s="1"/>
  <c r="BT7" i="2"/>
  <c r="CV7" i="2" s="1"/>
  <c r="BS7" i="2"/>
  <c r="CU7" i="2" s="1"/>
  <c r="BR7" i="2"/>
  <c r="CT7" i="2" s="1"/>
  <c r="BQ7" i="2"/>
  <c r="BP7" i="2" s="1"/>
  <c r="BM7" i="2"/>
  <c r="CO7" i="2" s="1"/>
  <c r="BL7" i="2"/>
  <c r="BK7" i="2"/>
  <c r="CM7" i="2" s="1"/>
  <c r="BJ7" i="2"/>
  <c r="CL7" i="2" s="1"/>
  <c r="BI7" i="2"/>
  <c r="CK7" i="2" s="1"/>
  <c r="BE7" i="2"/>
  <c r="BD7" i="2"/>
  <c r="BB7" i="2"/>
  <c r="BA7" i="2"/>
  <c r="DE7" i="2" s="1"/>
  <c r="AZ7" i="2"/>
  <c r="AY7" i="2"/>
  <c r="AX7" i="2" s="1"/>
  <c r="AW7" i="2"/>
  <c r="DA7" i="2" s="1"/>
  <c r="AV7" i="2"/>
  <c r="AU7" i="2"/>
  <c r="AT7" i="2"/>
  <c r="AS7" i="2"/>
  <c r="AR7" i="2"/>
  <c r="AQ7" i="2"/>
  <c r="AP7" i="2"/>
  <c r="AO7" i="2"/>
  <c r="CS7" i="2" s="1"/>
  <c r="AK7" i="2"/>
  <c r="AJ7" i="2"/>
  <c r="CN7" i="2" s="1"/>
  <c r="AI7" i="2"/>
  <c r="AH7" i="2"/>
  <c r="AG7" i="2"/>
  <c r="AB7" i="2"/>
  <c r="X7" i="2"/>
  <c r="U7" i="2"/>
  <c r="T7" i="2"/>
  <c r="S7" i="2"/>
  <c r="R7" i="2"/>
  <c r="Q7" i="2"/>
  <c r="P7" i="2"/>
  <c r="O7" i="2"/>
  <c r="N7" i="2" s="1"/>
  <c r="M7" i="2" s="1"/>
  <c r="L7" i="2"/>
  <c r="K7" i="2"/>
  <c r="AC7" i="2" s="1"/>
  <c r="J7" i="2"/>
  <c r="I7" i="2"/>
  <c r="AA7" i="2" s="1"/>
  <c r="H7" i="2"/>
  <c r="Z7" i="2" s="1"/>
  <c r="G7" i="2"/>
  <c r="Y7" i="2" s="1"/>
  <c r="F7" i="2"/>
  <c r="E7" i="2" s="1"/>
  <c r="W7" i="2" s="1"/>
  <c r="B7" i="2"/>
  <c r="A7" i="2"/>
  <c r="C1" i="2" s="1"/>
  <c r="B1" i="2"/>
  <c r="CG7" i="1"/>
  <c r="CF7" i="1"/>
  <c r="CE7" i="1"/>
  <c r="CD7" i="1"/>
  <c r="DF7" i="1" s="1"/>
  <c r="CC7" i="1"/>
  <c r="CB7" i="1"/>
  <c r="CA7" i="1"/>
  <c r="BY7" i="1"/>
  <c r="DA7" i="1" s="1"/>
  <c r="BX7" i="1"/>
  <c r="BW7" i="1"/>
  <c r="BU7" i="1" s="1"/>
  <c r="BV7" i="1"/>
  <c r="BT7" i="1"/>
  <c r="CV7" i="1" s="1"/>
  <c r="BS7" i="1"/>
  <c r="BR7" i="1"/>
  <c r="BQ7" i="1"/>
  <c r="BN7" i="1"/>
  <c r="CP7" i="1" s="1"/>
  <c r="BM7" i="1"/>
  <c r="BL7" i="1"/>
  <c r="BK7" i="1"/>
  <c r="BJ7" i="1"/>
  <c r="CL7" i="1" s="1"/>
  <c r="BI7" i="1"/>
  <c r="BE7" i="1"/>
  <c r="BD7" i="1"/>
  <c r="BC7" i="1"/>
  <c r="BB7" i="1"/>
  <c r="BA7" i="1"/>
  <c r="AZ7" i="1"/>
  <c r="AY7" i="1"/>
  <c r="AX7" i="1" s="1"/>
  <c r="AW7" i="1"/>
  <c r="AV7" i="1"/>
  <c r="AU7" i="1"/>
  <c r="AT7" i="1"/>
  <c r="AR7" i="1"/>
  <c r="AQ7" i="1"/>
  <c r="AP7" i="1"/>
  <c r="AO7" i="1"/>
  <c r="AN7" i="1" s="1"/>
  <c r="AL7" i="1"/>
  <c r="AK7" i="1"/>
  <c r="AJ7" i="1"/>
  <c r="AI7" i="1"/>
  <c r="AH7" i="1"/>
  <c r="AG7" i="1"/>
  <c r="AB7" i="1"/>
  <c r="U7" i="1"/>
  <c r="T7" i="1"/>
  <c r="R7" i="1"/>
  <c r="Q7" i="1"/>
  <c r="P7" i="1"/>
  <c r="O7" i="1"/>
  <c r="L7" i="1"/>
  <c r="K7" i="1"/>
  <c r="AC7" i="1" s="1"/>
  <c r="I7" i="1"/>
  <c r="E7" i="1" s="1"/>
  <c r="H7" i="1"/>
  <c r="Z7" i="1" s="1"/>
  <c r="G7" i="1"/>
  <c r="F7" i="1"/>
  <c r="X7" i="1" s="1"/>
  <c r="C1" i="1"/>
  <c r="B1" i="1"/>
  <c r="BP23" i="4" l="1"/>
  <c r="AE23" i="4"/>
  <c r="CI23" i="4" s="1"/>
  <c r="X7" i="3"/>
  <c r="AB7" i="3"/>
  <c r="AA7" i="3"/>
  <c r="N7" i="3"/>
  <c r="M7" i="3" s="1"/>
  <c r="Y7" i="1"/>
  <c r="AD7" i="1"/>
  <c r="N7" i="1"/>
  <c r="M7" i="1" s="1"/>
  <c r="AF7" i="1"/>
  <c r="AE7" i="1" s="1"/>
  <c r="CN7" i="1"/>
  <c r="CT7" i="1"/>
  <c r="DD7" i="1"/>
  <c r="DH7" i="1"/>
  <c r="BH7" i="1"/>
  <c r="CO7" i="1"/>
  <c r="CU7" i="1"/>
  <c r="CZ7" i="1"/>
  <c r="DE7" i="1"/>
  <c r="DI7" i="1"/>
  <c r="AS7" i="1"/>
  <c r="CW7" i="1" s="1"/>
  <c r="CM7" i="1"/>
  <c r="BP7" i="1"/>
  <c r="CX7" i="1"/>
  <c r="DC7" i="1"/>
  <c r="DG7" i="1"/>
  <c r="CR7" i="1"/>
  <c r="D7" i="2"/>
  <c r="V7" i="2" s="1"/>
  <c r="BG7" i="4"/>
  <c r="BQ7" i="4"/>
  <c r="BG7" i="1"/>
  <c r="CI7" i="1" s="1"/>
  <c r="D7" i="1"/>
  <c r="V7" i="1" s="1"/>
  <c r="W7" i="1"/>
  <c r="DB7" i="2"/>
  <c r="BI7" i="4"/>
  <c r="D7" i="4"/>
  <c r="CY7" i="1"/>
  <c r="CK7" i="1"/>
  <c r="CS7" i="1"/>
  <c r="AD7" i="2"/>
  <c r="BH7" i="2"/>
  <c r="BU7" i="2"/>
  <c r="CW7" i="2" s="1"/>
  <c r="DC7" i="2"/>
  <c r="E7" i="3"/>
  <c r="R7" i="4"/>
  <c r="BV7" i="4" s="1"/>
  <c r="BJ7" i="4"/>
  <c r="BR7" i="4"/>
  <c r="N7" i="5"/>
  <c r="B1" i="6"/>
  <c r="AF2" i="8"/>
  <c r="AA7" i="1"/>
  <c r="BZ7" i="1"/>
  <c r="DB7" i="1" s="1"/>
  <c r="AN7" i="2"/>
  <c r="AM7" i="2" s="1"/>
  <c r="BF7" i="2" s="1"/>
  <c r="W7" i="4"/>
  <c r="CA7" i="4" s="1"/>
  <c r="AI2" i="8"/>
  <c r="AF7" i="2"/>
  <c r="AE7" i="2" s="1"/>
  <c r="AM7" i="1" l="1"/>
  <c r="BF7" i="1" s="1"/>
  <c r="CJ7" i="1"/>
  <c r="BO7" i="1"/>
  <c r="CQ7" i="1" s="1"/>
  <c r="BG7" i="2"/>
  <c r="CI7" i="2" s="1"/>
  <c r="CJ7" i="2"/>
  <c r="BO7" i="2"/>
  <c r="D7" i="3"/>
  <c r="V7" i="3" s="1"/>
  <c r="W7" i="3"/>
  <c r="BH7" i="4"/>
  <c r="CR7" i="2"/>
  <c r="L7" i="4"/>
  <c r="BP7" i="4" s="1"/>
  <c r="CH7" i="1"/>
  <c r="DJ7" i="1" s="1"/>
  <c r="AF19" i="8"/>
  <c r="AF36" i="8"/>
  <c r="AF59" i="8"/>
  <c r="AF27" i="8"/>
  <c r="AF22" i="8"/>
  <c r="AF17" i="8"/>
  <c r="AF34" i="8"/>
  <c r="AF57" i="8"/>
  <c r="AF25" i="8"/>
  <c r="AF30" i="8"/>
  <c r="AF56" i="8"/>
  <c r="AF24" i="8"/>
  <c r="AF47" i="8"/>
  <c r="AF7" i="8"/>
  <c r="AF60" i="8"/>
  <c r="AF28" i="8"/>
  <c r="AF51" i="8"/>
  <c r="AF12" i="8"/>
  <c r="AF53" i="8"/>
  <c r="AF58" i="8"/>
  <c r="AF26" i="8"/>
  <c r="AF49" i="8"/>
  <c r="AF10" i="8"/>
  <c r="AF61" i="8"/>
  <c r="AF11" i="8"/>
  <c r="AF21" i="8"/>
  <c r="AF52" i="8"/>
  <c r="AF43" i="8"/>
  <c r="AF50" i="8"/>
  <c r="AF41" i="8"/>
  <c r="AF29" i="8"/>
  <c r="AF31" i="8"/>
  <c r="AF20" i="8"/>
  <c r="AF44" i="8"/>
  <c r="AF18" i="8"/>
  <c r="AF35" i="8"/>
  <c r="AF46" i="8"/>
  <c r="AF14" i="8"/>
  <c r="AF42" i="8"/>
  <c r="AF16" i="8"/>
  <c r="AF33" i="8"/>
  <c r="AF38" i="8"/>
  <c r="AF8" i="8"/>
  <c r="AF32" i="8"/>
  <c r="AF55" i="8"/>
  <c r="AF23" i="8"/>
  <c r="AF45" i="8"/>
  <c r="AF48" i="8"/>
  <c r="AF39" i="8"/>
  <c r="AF15" i="8"/>
  <c r="AF54" i="8"/>
  <c r="AF37" i="8"/>
  <c r="AF13" i="8"/>
  <c r="AF62" i="8"/>
  <c r="AF40" i="8"/>
  <c r="AF9" i="8"/>
  <c r="M10" i="8" l="1"/>
  <c r="F15" i="8"/>
  <c r="L7" i="8"/>
  <c r="E7" i="8"/>
  <c r="L9" i="8"/>
  <c r="L19" i="8"/>
  <c r="L27" i="8"/>
  <c r="M12" i="8"/>
  <c r="M22" i="8"/>
  <c r="E9" i="8"/>
  <c r="E11" i="8"/>
  <c r="E20" i="8" s="1"/>
  <c r="L10" i="8"/>
  <c r="L20" i="8"/>
  <c r="L28" i="8"/>
  <c r="M15" i="8"/>
  <c r="M23" i="8"/>
  <c r="E8" i="8"/>
  <c r="L17" i="8"/>
  <c r="M28" i="8"/>
  <c r="L18" i="8"/>
  <c r="L26" i="8"/>
  <c r="M31" i="8"/>
  <c r="E10" i="8"/>
  <c r="L11" i="8"/>
  <c r="L21" i="8"/>
  <c r="L31" i="8"/>
  <c r="M16" i="8"/>
  <c r="M24" i="8"/>
  <c r="F9" i="8"/>
  <c r="E15" i="8"/>
  <c r="L12" i="8"/>
  <c r="E21" i="8" s="1"/>
  <c r="L22" i="8"/>
  <c r="M7" i="8"/>
  <c r="M17" i="8"/>
  <c r="M25" i="8"/>
  <c r="F10" i="8"/>
  <c r="F7" i="8"/>
  <c r="L25" i="8"/>
  <c r="M20" i="8"/>
  <c r="L8" i="8"/>
  <c r="M11" i="8"/>
  <c r="M21" i="8"/>
  <c r="E12" i="8"/>
  <c r="L15" i="8"/>
  <c r="L23" i="8"/>
  <c r="M8" i="8"/>
  <c r="M18" i="8"/>
  <c r="M26" i="8"/>
  <c r="F11" i="8"/>
  <c r="F20" i="8" s="1"/>
  <c r="F8" i="8"/>
  <c r="L16" i="8"/>
  <c r="L24" i="8"/>
  <c r="M9" i="8"/>
  <c r="M19" i="8"/>
  <c r="M27" i="8"/>
  <c r="F12" i="8"/>
  <c r="AE7" i="4"/>
  <c r="CI7" i="4" s="1"/>
  <c r="CQ7" i="2"/>
  <c r="CH7" i="2"/>
  <c r="DJ7" i="2" s="1"/>
  <c r="F21" i="8" l="1"/>
  <c r="L29" i="8"/>
  <c r="L30" i="8" s="1"/>
  <c r="L13" i="8"/>
  <c r="L14" i="8" s="1"/>
  <c r="F13" i="8"/>
  <c r="F14" i="8" s="1"/>
  <c r="F17" i="8" s="1"/>
  <c r="M29" i="8"/>
  <c r="M30" i="8" s="1"/>
  <c r="M13" i="8"/>
  <c r="E13" i="8"/>
  <c r="E16" i="8" s="1"/>
  <c r="F16" i="8"/>
  <c r="L33" i="8" l="1"/>
  <c r="M32" i="8"/>
  <c r="L32" i="8"/>
  <c r="M14" i="8"/>
  <c r="M33" i="8" s="1"/>
  <c r="E14" i="8"/>
  <c r="E17" i="8" s="1"/>
</calcChain>
</file>

<file path=xl/sharedStrings.xml><?xml version="1.0" encoding="utf-8"?>
<sst xmlns="http://schemas.openxmlformats.org/spreadsheetml/2006/main" count="2537" uniqueCount="525">
  <si>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</si>
  <si>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</si>
  <si>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</si>
  <si>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</si>
  <si>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</si>
  <si>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</si>
  <si>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</si>
  <si>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</si>
  <si>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</si>
  <si>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</si>
  <si>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</si>
  <si>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</si>
  <si>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</si>
  <si>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</si>
  <si>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</si>
  <si>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</si>
  <si>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</si>
  <si>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</si>
  <si>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</si>
  <si>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</si>
  <si>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</si>
  <si>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</si>
  <si>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</si>
  <si>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</si>
  <si>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</si>
  <si>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</si>
  <si>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</si>
  <si>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</si>
  <si>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</si>
  <si>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</si>
  <si>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</si>
  <si>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</si>
  <si>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</si>
  <si>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</si>
  <si>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</si>
  <si>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</si>
  <si>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</si>
  <si>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</si>
  <si>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</si>
  <si>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</si>
  <si>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</si>
  <si>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</si>
  <si>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</si>
  <si>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</si>
  <si>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</si>
  <si>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</si>
  <si>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</si>
  <si>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</si>
  <si>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</si>
  <si>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</si>
  <si>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</si>
  <si>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</si>
  <si>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</si>
  <si>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</si>
  <si>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</si>
  <si>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</si>
  <si>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</si>
  <si>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</si>
  <si>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</si>
  <si>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</si>
  <si>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</si>
  <si>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</si>
  <si>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</si>
  <si>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</si>
  <si>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</si>
  <si>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</si>
  <si>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</si>
  <si>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</si>
  <si>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</si>
  <si>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</si>
  <si>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</si>
  <si>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</si>
  <si>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</si>
  <si>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</si>
  <si>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</si>
  <si>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</si>
  <si>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</si>
  <si>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</si>
  <si>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</si>
  <si>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</si>
  <si>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</si>
  <si>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</si>
  <si>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</si>
  <si>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</si>
  <si>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</si>
  <si>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</si>
  <si>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</si>
  <si>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</si>
  <si>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</si>
  <si>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</si>
  <si>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</si>
  <si>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</si>
  <si>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</si>
  <si>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</si>
  <si>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</si>
  <si>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</si>
  <si>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</si>
  <si>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</si>
  <si>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</si>
  <si>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</si>
  <si>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</si>
  <si>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</si>
  <si>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</si>
  <si>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</si>
  <si>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</si>
  <si>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</si>
  <si>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</si>
  <si>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</si>
  <si>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</si>
  <si>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</si>
  <si>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</si>
  <si>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</si>
  <si>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</si>
  <si>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</si>
  <si>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</si>
  <si>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</si>
  <si>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</si>
  <si>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</si>
  <si>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</si>
  <si>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</si>
  <si>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</si>
  <si>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</si>
  <si>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</si>
  <si>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</si>
  <si>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</si>
  <si>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</si>
  <si>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</si>
  <si>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</si>
  <si>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</si>
  <si>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</si>
  <si>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</si>
  <si>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</si>
  <si>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</si>
  <si>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</si>
  <si>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</si>
  <si>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</si>
  <si>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</si>
  <si>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</si>
  <si>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</si>
  <si>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</si>
  <si>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</si>
  <si>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</si>
  <si>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</si>
  <si>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</si>
  <si>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</si>
  <si>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</si>
  <si>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</si>
  <si>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</si>
  <si>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</si>
  <si>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</si>
  <si>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</si>
  <si>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</si>
  <si>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</si>
  <si>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</si>
  <si>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</si>
  <si>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</si>
  <si>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</si>
  <si>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</si>
  <si>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</si>
  <si>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</si>
  <si>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</si>
  <si>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</si>
  <si>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</si>
  <si>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</si>
  <si>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</si>
  <si>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</si>
  <si>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</si>
  <si>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</si>
  <si>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</si>
  <si>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</si>
  <si>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</si>
  <si>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</si>
  <si>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</si>
  <si>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</si>
  <si>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</si>
  <si>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</si>
  <si>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</si>
  <si>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</si>
  <si>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</si>
  <si>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</si>
  <si>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</si>
  <si>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</si>
  <si>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</si>
  <si>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</si>
  <si>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</si>
  <si>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</si>
  <si>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</si>
  <si>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</si>
  <si>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</si>
  <si>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</si>
  <si>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</si>
  <si>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</si>
  <si>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</si>
  <si>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</si>
  <si>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</si>
  <si>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</si>
  <si>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</si>
  <si>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</si>
  <si>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</si>
  <si>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</si>
  <si>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</si>
  <si>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</si>
  <si>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</si>
  <si>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</si>
  <si>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</si>
  <si>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</si>
  <si>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</si>
  <si>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</si>
  <si>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</si>
  <si>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</si>
  <si>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</si>
  <si>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</si>
  <si>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</si>
  <si>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</si>
  <si>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</si>
  <si>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</si>
  <si>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</si>
  <si>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</si>
  <si>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</si>
  <si>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</si>
  <si>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</si>
  <si>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</si>
  <si>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</si>
  <si>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</si>
  <si>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</si>
  <si>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</si>
  <si>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</si>
  <si>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</si>
  <si>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</si>
  <si>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</si>
  <si>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</si>
  <si>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</si>
  <si>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</si>
  <si>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</si>
  <si>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</si>
  <si>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</si>
  <si>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</si>
  <si>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</si>
  <si>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</si>
  <si>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</si>
  <si>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</si>
  <si>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</si>
  <si>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</si>
  <si>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</si>
  <si>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</si>
  <si>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</si>
  <si>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</si>
  <si>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</si>
  <si>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</si>
  <si>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</si>
  <si>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</si>
  <si>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</si>
  <si>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</si>
  <si>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</si>
  <si>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</si>
  <si>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</si>
  <si>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</si>
  <si>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</si>
  <si>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</si>
  <si>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</si>
  <si>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</si>
  <si>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</si>
  <si>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</si>
  <si>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</si>
  <si>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</si>
  <si>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</si>
  <si>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</si>
  <si>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</si>
  <si>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</si>
  <si>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</si>
  <si>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</si>
  <si>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</si>
  <si>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</si>
  <si>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</si>
  <si>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</si>
  <si>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</si>
  <si>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</si>
  <si>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</si>
  <si>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</si>
  <si>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</si>
  <si>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</si>
  <si>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</si>
  <si>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</si>
  <si>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</si>
  <si>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</si>
  <si>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</si>
  <si>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</si>
  <si>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</si>
  <si>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</si>
  <si>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</si>
  <si>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</si>
  <si>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</si>
  <si>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</si>
  <si>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</si>
  <si>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</si>
  <si>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</si>
  <si>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</si>
  <si>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</si>
  <si>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</si>
  <si>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</si>
  <si>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</si>
  <si>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</si>
  <si>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</si>
  <si>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</si>
  <si>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</si>
  <si>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</si>
  <si>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</si>
  <si>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</si>
  <si>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</si>
  <si>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</si>
  <si>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</si>
  <si>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</si>
  <si>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</si>
  <si>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</si>
  <si>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</si>
  <si>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</si>
  <si>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</si>
  <si>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08000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</si>
  <si>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</si>
  <si>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</si>
  <si>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</si>
  <si>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</si>
  <si>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</si>
  <si>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</si>
  <si>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08201</t>
  </si>
  <si>
    <t>水戸市</t>
  </si>
  <si>
    <t>081201</t>
  </si>
  <si>
    <t>08859</t>
  </si>
  <si>
    <t>大洗，鉾田，水戸環境組合</t>
  </si>
  <si>
    <t>08879</t>
  </si>
  <si>
    <t>笠間・水戸環境組合</t>
  </si>
  <si>
    <t>08855</t>
  </si>
  <si>
    <t>茨城地方広域事務組合</t>
  </si>
  <si>
    <t>08202</t>
  </si>
  <si>
    <t>日立市</t>
  </si>
  <si>
    <t>081202</t>
  </si>
  <si>
    <t>08203</t>
  </si>
  <si>
    <t>土浦市</t>
  </si>
  <si>
    <t>081203</t>
  </si>
  <si>
    <t>08904</t>
  </si>
  <si>
    <t>新治地方広域事務組合</t>
  </si>
  <si>
    <t>08871</t>
  </si>
  <si>
    <t>湖北環境衛生組合</t>
  </si>
  <si>
    <t>08204</t>
  </si>
  <si>
    <t>古河市</t>
  </si>
  <si>
    <t>081204</t>
  </si>
  <si>
    <t>08851</t>
  </si>
  <si>
    <t>さしま環境管理事務組合</t>
  </si>
  <si>
    <t>08205</t>
  </si>
  <si>
    <t>石岡市</t>
  </si>
  <si>
    <t>081205</t>
  </si>
  <si>
    <t>08898</t>
  </si>
  <si>
    <t>霞台厚生施設組合</t>
  </si>
  <si>
    <t>08207</t>
  </si>
  <si>
    <t>結城市</t>
  </si>
  <si>
    <t>081207</t>
  </si>
  <si>
    <t>08886</t>
  </si>
  <si>
    <t>筑西広域市町村圏事務組合</t>
  </si>
  <si>
    <t>08208</t>
  </si>
  <si>
    <t>龍ケ崎市</t>
  </si>
  <si>
    <t>081208</t>
  </si>
  <si>
    <t>08845</t>
  </si>
  <si>
    <t>龍ケ崎地方塵芥処理組合</t>
  </si>
  <si>
    <t>08850</t>
  </si>
  <si>
    <t>龍ケ崎地方衛生組合</t>
  </si>
  <si>
    <t>08210</t>
  </si>
  <si>
    <t>下妻市</t>
  </si>
  <si>
    <t>081210</t>
  </si>
  <si>
    <t>08934</t>
  </si>
  <si>
    <t>下妻地方広域事務組合</t>
  </si>
  <si>
    <t>08211</t>
  </si>
  <si>
    <t>常総市</t>
  </si>
  <si>
    <t>081211</t>
  </si>
  <si>
    <t>08895</t>
  </si>
  <si>
    <t>常総地方広域市町村組合</t>
  </si>
  <si>
    <t>08843</t>
  </si>
  <si>
    <t>常総衛生組合</t>
  </si>
  <si>
    <t>08212</t>
  </si>
  <si>
    <t>常陸太田市</t>
  </si>
  <si>
    <t>081212</t>
  </si>
  <si>
    <t>08214</t>
  </si>
  <si>
    <t>高萩市</t>
  </si>
  <si>
    <t>081214</t>
  </si>
  <si>
    <t>08215</t>
  </si>
  <si>
    <t>北茨城市</t>
  </si>
  <si>
    <t>081215</t>
  </si>
  <si>
    <t>08216</t>
  </si>
  <si>
    <t>笠間市</t>
  </si>
  <si>
    <t>081216</t>
  </si>
  <si>
    <t>08853</t>
  </si>
  <si>
    <t>筑北環境衛生組合</t>
  </si>
  <si>
    <t>茨城地方広域環境組合</t>
  </si>
  <si>
    <t>08217</t>
  </si>
  <si>
    <t>取手市</t>
  </si>
  <si>
    <t>081217</t>
  </si>
  <si>
    <t>常総地方広域市町村圏事務組合</t>
  </si>
  <si>
    <t>08219</t>
  </si>
  <si>
    <t>牛久市</t>
  </si>
  <si>
    <t>081219</t>
  </si>
  <si>
    <t>08220</t>
  </si>
  <si>
    <t>つくば市</t>
  </si>
  <si>
    <t>081220</t>
  </si>
  <si>
    <t>08221</t>
  </si>
  <si>
    <t>ひたちなか市</t>
  </si>
  <si>
    <t>081221</t>
  </si>
  <si>
    <t>08935</t>
  </si>
  <si>
    <t>ひたちなか・東海広域事務組合</t>
  </si>
  <si>
    <t>08222</t>
  </si>
  <si>
    <t>鹿嶋市</t>
  </si>
  <si>
    <t>081222</t>
  </si>
  <si>
    <t>08916</t>
  </si>
  <si>
    <t>鹿島地方事務組合</t>
  </si>
  <si>
    <t>08223</t>
  </si>
  <si>
    <t>潮来市</t>
  </si>
  <si>
    <t>081223</t>
  </si>
  <si>
    <t>08224</t>
  </si>
  <si>
    <t>守谷市</t>
  </si>
  <si>
    <t>081224</t>
  </si>
  <si>
    <t>常総地方広域市町村圏事務組合常総環境センター</t>
  </si>
  <si>
    <t>08225</t>
  </si>
  <si>
    <t>常陸大宮市</t>
  </si>
  <si>
    <t>081225</t>
  </si>
  <si>
    <t>08836</t>
  </si>
  <si>
    <t>大宮地方環境整備組合</t>
  </si>
  <si>
    <t>08226</t>
  </si>
  <si>
    <t>那珂市</t>
  </si>
  <si>
    <t>081226</t>
  </si>
  <si>
    <t>08227</t>
  </si>
  <si>
    <t>筑西市</t>
  </si>
  <si>
    <t>081227</t>
  </si>
  <si>
    <t>筑西広域市町村圏事務組合環境センター</t>
  </si>
  <si>
    <t>08228</t>
  </si>
  <si>
    <t>坂東市</t>
  </si>
  <si>
    <t>081228</t>
  </si>
  <si>
    <t>08229</t>
  </si>
  <si>
    <t>稲敷市</t>
  </si>
  <si>
    <t>081229</t>
  </si>
  <si>
    <t>08867</t>
  </si>
  <si>
    <t>江戸崎地方衛生土木組合</t>
  </si>
  <si>
    <t>08230</t>
  </si>
  <si>
    <t>かすみがうら市</t>
  </si>
  <si>
    <t>081230</t>
  </si>
  <si>
    <t>08231</t>
  </si>
  <si>
    <t>桜川市</t>
  </si>
  <si>
    <t>081231</t>
  </si>
  <si>
    <t>08232</t>
  </si>
  <si>
    <t>神栖市</t>
  </si>
  <si>
    <t>081232</t>
  </si>
  <si>
    <t>08233</t>
  </si>
  <si>
    <t>行方市</t>
  </si>
  <si>
    <t>081233</t>
  </si>
  <si>
    <t>08234</t>
  </si>
  <si>
    <t>鉾田市</t>
  </si>
  <si>
    <t>081234</t>
  </si>
  <si>
    <t>大洗、鉾田、水戸環境組合</t>
  </si>
  <si>
    <t>08235</t>
  </si>
  <si>
    <t>つくばみらい市</t>
  </si>
  <si>
    <t>081235</t>
  </si>
  <si>
    <t>08236</t>
  </si>
  <si>
    <t>小美玉市</t>
  </si>
  <si>
    <t>081236</t>
  </si>
  <si>
    <t>08887</t>
  </si>
  <si>
    <t>茨城美野里環境組合</t>
  </si>
  <si>
    <t>茨城地方広域環境事務組合</t>
  </si>
  <si>
    <t>08302</t>
  </si>
  <si>
    <t>茨城町</t>
  </si>
  <si>
    <t>081302</t>
  </si>
  <si>
    <t>08309</t>
  </si>
  <si>
    <t>大洗町</t>
  </si>
  <si>
    <t>081309</t>
  </si>
  <si>
    <t>大洗・鉾田・水戸環境組合</t>
  </si>
  <si>
    <t>08310</t>
  </si>
  <si>
    <t>城里町</t>
  </si>
  <si>
    <t>081310</t>
  </si>
  <si>
    <t>08341</t>
  </si>
  <si>
    <t>東海村</t>
  </si>
  <si>
    <t>081341</t>
  </si>
  <si>
    <t>08364</t>
  </si>
  <si>
    <t>大子町</t>
  </si>
  <si>
    <t>081364</t>
  </si>
  <si>
    <t>08442</t>
  </si>
  <si>
    <t>美浦村</t>
  </si>
  <si>
    <t>081442</t>
  </si>
  <si>
    <t>龍ヶ崎地方衛生組合</t>
  </si>
  <si>
    <t>08443</t>
  </si>
  <si>
    <t>阿見町</t>
  </si>
  <si>
    <t>081443</t>
  </si>
  <si>
    <t>龍ケ崎衛生組合</t>
  </si>
  <si>
    <t>08447</t>
  </si>
  <si>
    <t>河内町</t>
  </si>
  <si>
    <t>081447</t>
  </si>
  <si>
    <t>08521</t>
  </si>
  <si>
    <t>八千代町</t>
  </si>
  <si>
    <t>081521</t>
  </si>
  <si>
    <t>08542</t>
  </si>
  <si>
    <t>五霞町</t>
  </si>
  <si>
    <t>081542</t>
  </si>
  <si>
    <t>さしま環境</t>
  </si>
  <si>
    <t>08546</t>
  </si>
  <si>
    <t>境町</t>
  </si>
  <si>
    <t>081546</t>
  </si>
  <si>
    <t>08564</t>
  </si>
  <si>
    <t>利根町</t>
  </si>
  <si>
    <t>081564</t>
  </si>
  <si>
    <t>082014</t>
  </si>
  <si>
    <t>082011</t>
  </si>
  <si>
    <t>082019</t>
  </si>
  <si>
    <t>082018</t>
  </si>
  <si>
    <t>082001</t>
  </si>
  <si>
    <t>082017</t>
  </si>
  <si>
    <t>082003</t>
  </si>
  <si>
    <t>082015</t>
  </si>
  <si>
    <t>082009</t>
  </si>
  <si>
    <t>082008</t>
  </si>
  <si>
    <t>082007</t>
  </si>
  <si>
    <t>082016</t>
  </si>
  <si>
    <t>082004</t>
  </si>
  <si>
    <t>082012</t>
  </si>
  <si>
    <t>082006</t>
  </si>
  <si>
    <t>082013</t>
  </si>
  <si>
    <t>082010</t>
  </si>
  <si>
    <t>082005</t>
  </si>
  <si>
    <t>082002</t>
  </si>
  <si>
    <t>常総市</t>
    <phoneticPr fontId="3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</si>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</sst>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6" fillId="0" borderId="0" xfId="0" quotePrefix="1" applyNumberFormat="1" applyFont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3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4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vertical="center"/>
    </xf>
    <xf numFmtId="0" fontId="6" fillId="0" borderId="0" xfId="0" quotePrefix="1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right"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>
        <f>COUNTA(A:A) - 3</f>
        <v>44</v>
      </c>
      <c r="C1" s="49">
        <f>SUBTOTAL(3,A:A ) - 2</f>
        <v>45</v>
      </c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7" t="s">
        <v>53</v>
      </c>
      <c r="B2" s="157" t="s">
        <v>54</v>
      </c>
      <c r="C2" s="159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8"/>
      <c r="B3" s="158"/>
      <c r="C3" s="160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8"/>
      <c r="B4" s="158"/>
      <c r="C4" s="160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6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6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6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8"/>
      <c r="B5" s="158"/>
      <c r="C5" s="160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6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6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6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8"/>
      <c r="B6" s="158"/>
      <c r="C6" s="160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10</v>
      </c>
      <c r="B7" s="154" t="s">
        <v>317</v>
      </c>
      <c r="C7" s="138" t="s">
        <v>33</v>
      </c>
      <c r="D7" s="140">
        <f>SUM(E7,+L7)</f>
        <v>36755152</v>
      </c>
      <c r="E7" s="140">
        <f>SUM(F7:I7,K7)</f>
        <v>7634876</v>
      </c>
      <c r="F7" s="140">
        <f t="shared" ref="F7:L7" si="0">SUM(F$8:F$1000)</f>
        <v>545801</v>
      </c>
      <c r="G7" s="140">
        <f t="shared" si="0"/>
        <v>329</v>
      </c>
      <c r="H7" s="140">
        <f t="shared" si="0"/>
        <v>2229000</v>
      </c>
      <c r="I7" s="140">
        <f t="shared" si="0"/>
        <v>3458528</v>
      </c>
      <c r="J7" s="143" t="s">
        <v>314</v>
      </c>
      <c r="K7" s="140">
        <f t="shared" si="0"/>
        <v>1401218</v>
      </c>
      <c r="L7" s="140">
        <f t="shared" si="0"/>
        <v>29120276</v>
      </c>
      <c r="M7" s="140">
        <f>SUM(N7,+U7)</f>
        <v>5462700</v>
      </c>
      <c r="N7" s="140">
        <f>SUM(O7:R7,T7)</f>
        <v>568497</v>
      </c>
      <c r="O7" s="140">
        <f t="shared" ref="O7:U7" si="1">SUM(O$8:O$1000)</f>
        <v>44433</v>
      </c>
      <c r="P7" s="140">
        <f t="shared" si="1"/>
        <v>68535</v>
      </c>
      <c r="Q7" s="140">
        <f t="shared" si="1"/>
        <v>0</v>
      </c>
      <c r="R7" s="140">
        <f t="shared" si="1"/>
        <v>452942</v>
      </c>
      <c r="S7" s="143" t="s">
        <v>314</v>
      </c>
      <c r="T7" s="140">
        <f t="shared" si="1"/>
        <v>2587</v>
      </c>
      <c r="U7" s="140">
        <f t="shared" si="1"/>
        <v>4894203</v>
      </c>
      <c r="V7" s="140">
        <f t="shared" ref="V7:AA7" si="2">+SUM(D7,M7)</f>
        <v>42217852</v>
      </c>
      <c r="W7" s="140">
        <f t="shared" si="2"/>
        <v>8203373</v>
      </c>
      <c r="X7" s="140">
        <f t="shared" si="2"/>
        <v>590234</v>
      </c>
      <c r="Y7" s="140">
        <f t="shared" si="2"/>
        <v>68864</v>
      </c>
      <c r="Z7" s="140">
        <f t="shared" si="2"/>
        <v>2229000</v>
      </c>
      <c r="AA7" s="140">
        <f t="shared" si="2"/>
        <v>3911470</v>
      </c>
      <c r="AB7" s="142" t="str">
        <f>IF(+SUM(J7,S7)=0,"-",+SUM(J7,S7))</f>
        <v>-</v>
      </c>
      <c r="AC7" s="140">
        <f>+SUM(K7,T7)</f>
        <v>1403805</v>
      </c>
      <c r="AD7" s="140">
        <f>+SUM(L7,U7)</f>
        <v>34014479</v>
      </c>
      <c r="AE7" s="140">
        <f>SUM(AF7,+AK7)</f>
        <v>5507146</v>
      </c>
      <c r="AF7" s="140">
        <f>SUM(AG7:AJ7)</f>
        <v>5463105</v>
      </c>
      <c r="AG7" s="140">
        <f t="shared" ref="AG7:AL7" si="3">SUM(AG$8:AG$1000)</f>
        <v>584847</v>
      </c>
      <c r="AH7" s="140">
        <f t="shared" si="3"/>
        <v>2432245</v>
      </c>
      <c r="AI7" s="140">
        <f t="shared" si="3"/>
        <v>43105</v>
      </c>
      <c r="AJ7" s="140">
        <f t="shared" si="3"/>
        <v>2402908</v>
      </c>
      <c r="AK7" s="140">
        <f t="shared" si="3"/>
        <v>44041</v>
      </c>
      <c r="AL7" s="140">
        <f t="shared" si="3"/>
        <v>1501478</v>
      </c>
      <c r="AM7" s="140">
        <f>SUM(AN7,AS7,AW7,AX7,BD7)</f>
        <v>19139476</v>
      </c>
      <c r="AN7" s="140">
        <f>SUM(AO7:AR7)</f>
        <v>3070459</v>
      </c>
      <c r="AO7" s="140">
        <f>SUM(AO$8:AO$1000)</f>
        <v>1588421</v>
      </c>
      <c r="AP7" s="140">
        <f>SUM(AP$8:AP$1000)</f>
        <v>1053666</v>
      </c>
      <c r="AQ7" s="140">
        <f>SUM(AQ$8:AQ$1000)</f>
        <v>370896</v>
      </c>
      <c r="AR7" s="140">
        <f>SUM(AR$8:AR$1000)</f>
        <v>57476</v>
      </c>
      <c r="AS7" s="140">
        <f>SUM(AT7:AV7)</f>
        <v>3691268</v>
      </c>
      <c r="AT7" s="140">
        <f>SUM(AT$8:AT$1000)</f>
        <v>776486</v>
      </c>
      <c r="AU7" s="140">
        <f>SUM(AU$8:AU$1000)</f>
        <v>2765434</v>
      </c>
      <c r="AV7" s="140">
        <f>SUM(AV$8:AV$1000)</f>
        <v>149348</v>
      </c>
      <c r="AW7" s="140">
        <f>SUM(AW$8:AW$1000)</f>
        <v>39649</v>
      </c>
      <c r="AX7" s="140">
        <f>SUM(AY7:BB7)</f>
        <v>12325061</v>
      </c>
      <c r="AY7" s="140">
        <f t="shared" ref="AY7:BE7" si="4">SUM(AY$8:AY$1000)</f>
        <v>6161041</v>
      </c>
      <c r="AZ7" s="140">
        <f t="shared" si="4"/>
        <v>4843673</v>
      </c>
      <c r="BA7" s="140">
        <f t="shared" si="4"/>
        <v>1059387</v>
      </c>
      <c r="BB7" s="140">
        <f t="shared" si="4"/>
        <v>260960</v>
      </c>
      <c r="BC7" s="140">
        <f t="shared" si="4"/>
        <v>10113766</v>
      </c>
      <c r="BD7" s="140">
        <f t="shared" si="4"/>
        <v>13039</v>
      </c>
      <c r="BE7" s="140">
        <f t="shared" si="4"/>
        <v>493286</v>
      </c>
      <c r="BF7" s="140">
        <f>SUM(AE7,+AM7,+BE7)</f>
        <v>25139908</v>
      </c>
      <c r="BG7" s="140">
        <f>SUM(BH7,+BM7)</f>
        <v>307619</v>
      </c>
      <c r="BH7" s="140">
        <f>SUM(BI7:BL7)</f>
        <v>304077</v>
      </c>
      <c r="BI7" s="140">
        <f t="shared" ref="BI7:BN7" si="5">SUM(BI$8:BI$1000)</f>
        <v>0</v>
      </c>
      <c r="BJ7" s="140">
        <f t="shared" si="5"/>
        <v>253287</v>
      </c>
      <c r="BK7" s="140">
        <f t="shared" si="5"/>
        <v>50790</v>
      </c>
      <c r="BL7" s="140">
        <f t="shared" si="5"/>
        <v>0</v>
      </c>
      <c r="BM7" s="140">
        <f t="shared" si="5"/>
        <v>3542</v>
      </c>
      <c r="BN7" s="140">
        <f t="shared" si="5"/>
        <v>15780</v>
      </c>
      <c r="BO7" s="140">
        <f>SUM(BP7,BU7,BY7,BZ7,CF7)</f>
        <v>2754645</v>
      </c>
      <c r="BP7" s="140">
        <f>SUM(BQ7:BT7)</f>
        <v>719691</v>
      </c>
      <c r="BQ7" s="140">
        <f>SUM(BQ$8:BQ$1000)</f>
        <v>380955</v>
      </c>
      <c r="BR7" s="140">
        <f>SUM(BR$8:BR$1000)</f>
        <v>45154</v>
      </c>
      <c r="BS7" s="140">
        <f>SUM(BS$8:BS$1000)</f>
        <v>293582</v>
      </c>
      <c r="BT7" s="140">
        <f>SUM(BT$8:BT$1000)</f>
        <v>0</v>
      </c>
      <c r="BU7" s="140">
        <f>SUM(BV7:BX7)</f>
        <v>874710</v>
      </c>
      <c r="BV7" s="140">
        <f>SUM(BV$8:BV$1000)</f>
        <v>7555</v>
      </c>
      <c r="BW7" s="140">
        <f>SUM(BW$8:BW$1000)</f>
        <v>867152</v>
      </c>
      <c r="BX7" s="140">
        <f>SUM(BX$8:BX$1000)</f>
        <v>3</v>
      </c>
      <c r="BY7" s="140">
        <f>SUM(BY$8:BY$1000)</f>
        <v>0</v>
      </c>
      <c r="BZ7" s="140">
        <f>SUM(CA7:CD7)</f>
        <v>1157554</v>
      </c>
      <c r="CA7" s="140">
        <f t="shared" ref="CA7:CG7" si="6">SUM(CA$8:CA$1000)</f>
        <v>388496</v>
      </c>
      <c r="CB7" s="140">
        <f t="shared" si="6"/>
        <v>692399</v>
      </c>
      <c r="CC7" s="140">
        <f t="shared" si="6"/>
        <v>44606</v>
      </c>
      <c r="CD7" s="140">
        <f t="shared" si="6"/>
        <v>32053</v>
      </c>
      <c r="CE7" s="140">
        <f t="shared" si="6"/>
        <v>2151856</v>
      </c>
      <c r="CF7" s="140">
        <f t="shared" si="6"/>
        <v>2690</v>
      </c>
      <c r="CG7" s="140">
        <f t="shared" si="6"/>
        <v>232800</v>
      </c>
      <c r="CH7" s="140">
        <f>SUM(BG7,+BO7,+CG7)</f>
        <v>3295064</v>
      </c>
      <c r="CI7" s="140">
        <f t="shared" ref="CI7:DJ7" si="7">SUM(AE7,+BG7)</f>
        <v>5814765</v>
      </c>
      <c r="CJ7" s="140">
        <f t="shared" si="7"/>
        <v>5767182</v>
      </c>
      <c r="CK7" s="140">
        <f t="shared" si="7"/>
        <v>584847</v>
      </c>
      <c r="CL7" s="140">
        <f t="shared" si="7"/>
        <v>2685532</v>
      </c>
      <c r="CM7" s="140">
        <f t="shared" si="7"/>
        <v>93895</v>
      </c>
      <c r="CN7" s="140">
        <f t="shared" si="7"/>
        <v>2402908</v>
      </c>
      <c r="CO7" s="140">
        <f t="shared" si="7"/>
        <v>47583</v>
      </c>
      <c r="CP7" s="140">
        <f t="shared" si="7"/>
        <v>1517258</v>
      </c>
      <c r="CQ7" s="140">
        <f t="shared" si="7"/>
        <v>21894121</v>
      </c>
      <c r="CR7" s="140">
        <f t="shared" si="7"/>
        <v>3790150</v>
      </c>
      <c r="CS7" s="140">
        <f t="shared" si="7"/>
        <v>1969376</v>
      </c>
      <c r="CT7" s="140">
        <f t="shared" si="7"/>
        <v>1098820</v>
      </c>
      <c r="CU7" s="140">
        <f t="shared" si="7"/>
        <v>664478</v>
      </c>
      <c r="CV7" s="140">
        <f t="shared" si="7"/>
        <v>57476</v>
      </c>
      <c r="CW7" s="140">
        <f t="shared" si="7"/>
        <v>4565978</v>
      </c>
      <c r="CX7" s="140">
        <f t="shared" si="7"/>
        <v>784041</v>
      </c>
      <c r="CY7" s="140">
        <f t="shared" si="7"/>
        <v>3632586</v>
      </c>
      <c r="CZ7" s="140">
        <f t="shared" si="7"/>
        <v>149351</v>
      </c>
      <c r="DA7" s="140">
        <f t="shared" si="7"/>
        <v>39649</v>
      </c>
      <c r="DB7" s="140">
        <f t="shared" si="7"/>
        <v>13482615</v>
      </c>
      <c r="DC7" s="140">
        <f t="shared" si="7"/>
        <v>6549537</v>
      </c>
      <c r="DD7" s="140">
        <f t="shared" si="7"/>
        <v>5536072</v>
      </c>
      <c r="DE7" s="140">
        <f t="shared" si="7"/>
        <v>1103993</v>
      </c>
      <c r="DF7" s="140">
        <f t="shared" si="7"/>
        <v>293013</v>
      </c>
      <c r="DG7" s="140">
        <f t="shared" si="7"/>
        <v>12265622</v>
      </c>
      <c r="DH7" s="140">
        <f t="shared" si="7"/>
        <v>15729</v>
      </c>
      <c r="DI7" s="140">
        <f t="shared" si="7"/>
        <v>726086</v>
      </c>
      <c r="DJ7" s="140">
        <f t="shared" si="7"/>
        <v>28434972</v>
      </c>
    </row>
    <row r="8" spans="1:114" s="136" customFormat="1" ht="13.5" customHeight="1" x14ac:dyDescent="0.15">
      <c r="A8" s="119" t="s">
        <v>10</v>
      </c>
      <c r="B8" s="120" t="s">
        <v>324</v>
      </c>
      <c r="C8" s="119" t="s">
        <v>325</v>
      </c>
      <c r="D8" s="121">
        <v>5741533</v>
      </c>
      <c r="E8" s="121">
        <v>2918248</v>
      </c>
      <c r="F8" s="121">
        <v>31471</v>
      </c>
      <c r="G8" s="121">
        <v>0</v>
      </c>
      <c r="H8" s="121">
        <v>2014200</v>
      </c>
      <c r="I8" s="121">
        <v>830699</v>
      </c>
      <c r="J8" s="122"/>
      <c r="K8" s="121">
        <v>41878</v>
      </c>
      <c r="L8" s="121">
        <v>2823285</v>
      </c>
      <c r="M8" s="121">
        <v>669889</v>
      </c>
      <c r="N8" s="121">
        <v>219495</v>
      </c>
      <c r="O8" s="121">
        <v>34255</v>
      </c>
      <c r="P8" s="121">
        <v>59887</v>
      </c>
      <c r="Q8" s="121">
        <v>0</v>
      </c>
      <c r="R8" s="121">
        <v>125102</v>
      </c>
      <c r="S8" s="122"/>
      <c r="T8" s="121">
        <v>251</v>
      </c>
      <c r="U8" s="121">
        <v>450394</v>
      </c>
      <c r="V8" s="121">
        <v>6411422</v>
      </c>
      <c r="W8" s="121">
        <v>3137743</v>
      </c>
      <c r="X8" s="121">
        <v>65726</v>
      </c>
      <c r="Y8" s="121">
        <v>59887</v>
      </c>
      <c r="Z8" s="121">
        <v>2014200</v>
      </c>
      <c r="AA8" s="121">
        <v>955801</v>
      </c>
      <c r="AB8" s="122"/>
      <c r="AC8" s="121">
        <v>42129</v>
      </c>
      <c r="AD8" s="121">
        <v>3273679</v>
      </c>
      <c r="AE8" s="121">
        <v>2457982</v>
      </c>
      <c r="AF8" s="121"/>
      <c r="AG8" s="121">
        <v>0</v>
      </c>
      <c r="AH8" s="121">
        <v>0</v>
      </c>
      <c r="AI8" s="121">
        <v>0</v>
      </c>
      <c r="AJ8" s="121">
        <v>2402648</v>
      </c>
      <c r="AK8" s="121">
        <v>35131</v>
      </c>
      <c r="AL8" s="121">
        <v>20203</v>
      </c>
      <c r="AM8" s="121">
        <v>3267567</v>
      </c>
      <c r="AN8" s="121"/>
      <c r="AO8" s="121">
        <v>312689</v>
      </c>
      <c r="AP8" s="121">
        <v>777640</v>
      </c>
      <c r="AQ8" s="121">
        <v>24557</v>
      </c>
      <c r="AR8" s="121">
        <v>16371</v>
      </c>
      <c r="AS8" s="121"/>
      <c r="AT8" s="121">
        <v>298170</v>
      </c>
      <c r="AU8" s="121">
        <v>862013</v>
      </c>
      <c r="AV8" s="121">
        <v>54548</v>
      </c>
      <c r="AW8" s="121">
        <v>37223</v>
      </c>
      <c r="AX8" s="121"/>
      <c r="AY8" s="121">
        <v>270840</v>
      </c>
      <c r="AZ8" s="121">
        <v>225910</v>
      </c>
      <c r="BA8" s="121">
        <v>163814</v>
      </c>
      <c r="BB8" s="121">
        <v>0</v>
      </c>
      <c r="BC8" s="121">
        <v>223792</v>
      </c>
      <c r="BD8" s="121">
        <v>0</v>
      </c>
      <c r="BE8" s="121">
        <v>15984</v>
      </c>
      <c r="BF8" s="121">
        <v>5741533</v>
      </c>
      <c r="BG8" s="121"/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492714</v>
      </c>
      <c r="BP8" s="121"/>
      <c r="BQ8" s="121">
        <v>111890</v>
      </c>
      <c r="BR8" s="121">
        <v>0</v>
      </c>
      <c r="BS8" s="121">
        <v>23976</v>
      </c>
      <c r="BT8" s="121">
        <v>0</v>
      </c>
      <c r="BU8" s="121"/>
      <c r="BV8" s="121">
        <v>0</v>
      </c>
      <c r="BW8" s="121">
        <v>56102</v>
      </c>
      <c r="BX8" s="121">
        <v>0</v>
      </c>
      <c r="BY8" s="121">
        <v>0</v>
      </c>
      <c r="BZ8" s="121"/>
      <c r="CA8" s="121">
        <v>99730</v>
      </c>
      <c r="CB8" s="121">
        <v>94863</v>
      </c>
      <c r="CC8" s="121">
        <v>35374</v>
      </c>
      <c r="CD8" s="121">
        <v>0</v>
      </c>
      <c r="CE8" s="121">
        <v>70779</v>
      </c>
      <c r="CF8" s="121">
        <v>0</v>
      </c>
      <c r="CG8" s="121">
        <v>177175</v>
      </c>
      <c r="CH8" s="121">
        <v>669889</v>
      </c>
      <c r="CI8" s="121">
        <v>2457982</v>
      </c>
      <c r="CJ8" s="121"/>
      <c r="CK8" s="121">
        <v>0</v>
      </c>
      <c r="CL8" s="121">
        <v>0</v>
      </c>
      <c r="CM8" s="121">
        <v>0</v>
      </c>
      <c r="CN8" s="121">
        <v>2402648</v>
      </c>
      <c r="CO8" s="121">
        <v>35131</v>
      </c>
      <c r="CP8" s="121">
        <v>20203</v>
      </c>
      <c r="CQ8" s="121">
        <v>3760281</v>
      </c>
      <c r="CR8" s="121"/>
      <c r="CS8" s="121">
        <v>424579</v>
      </c>
      <c r="CT8" s="121">
        <v>777640</v>
      </c>
      <c r="CU8" s="121">
        <v>48533</v>
      </c>
      <c r="CV8" s="121">
        <v>16371</v>
      </c>
      <c r="CW8" s="121"/>
      <c r="CX8" s="121">
        <v>298170</v>
      </c>
      <c r="CY8" s="121">
        <v>918115</v>
      </c>
      <c r="CZ8" s="121">
        <v>54548</v>
      </c>
      <c r="DA8" s="121">
        <v>37223</v>
      </c>
      <c r="DB8" s="121"/>
      <c r="DC8" s="121">
        <v>370570</v>
      </c>
      <c r="DD8" s="121">
        <v>320773</v>
      </c>
      <c r="DE8" s="121">
        <v>199188</v>
      </c>
      <c r="DF8" s="121">
        <v>0</v>
      </c>
      <c r="DG8" s="121">
        <v>294571</v>
      </c>
      <c r="DH8" s="121">
        <v>0</v>
      </c>
      <c r="DI8" s="121">
        <v>193159</v>
      </c>
      <c r="DJ8" s="121">
        <v>6411422</v>
      </c>
    </row>
    <row r="9" spans="1:114" s="136" customFormat="1" ht="13.5" customHeight="1" x14ac:dyDescent="0.15">
      <c r="A9" s="119" t="s">
        <v>10</v>
      </c>
      <c r="B9" s="120" t="s">
        <v>333</v>
      </c>
      <c r="C9" s="119" t="s">
        <v>334</v>
      </c>
      <c r="D9" s="121">
        <v>1984110</v>
      </c>
      <c r="E9" s="121">
        <v>555401</v>
      </c>
      <c r="F9" s="121">
        <v>314</v>
      </c>
      <c r="G9" s="121">
        <v>0</v>
      </c>
      <c r="H9" s="121">
        <v>0</v>
      </c>
      <c r="I9" s="121">
        <v>441924</v>
      </c>
      <c r="J9" s="122"/>
      <c r="K9" s="121">
        <v>113163</v>
      </c>
      <c r="L9" s="121">
        <v>1428709</v>
      </c>
      <c r="M9" s="121">
        <v>118832</v>
      </c>
      <c r="N9" s="121">
        <v>4014</v>
      </c>
      <c r="O9" s="121">
        <v>1966</v>
      </c>
      <c r="P9" s="121">
        <v>1948</v>
      </c>
      <c r="Q9" s="121">
        <v>0</v>
      </c>
      <c r="R9" s="121">
        <v>0</v>
      </c>
      <c r="S9" s="122"/>
      <c r="T9" s="121">
        <v>100</v>
      </c>
      <c r="U9" s="121">
        <v>114818</v>
      </c>
      <c r="V9" s="121">
        <v>2102942</v>
      </c>
      <c r="W9" s="121">
        <v>559415</v>
      </c>
      <c r="X9" s="121">
        <v>2280</v>
      </c>
      <c r="Y9" s="121">
        <v>1948</v>
      </c>
      <c r="Z9" s="121">
        <v>0</v>
      </c>
      <c r="AA9" s="121">
        <v>441924</v>
      </c>
      <c r="AB9" s="122"/>
      <c r="AC9" s="121">
        <v>113263</v>
      </c>
      <c r="AD9" s="121">
        <v>1543527</v>
      </c>
      <c r="AE9" s="121">
        <v>583573</v>
      </c>
      <c r="AF9" s="121"/>
      <c r="AG9" s="121">
        <v>583573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1379841</v>
      </c>
      <c r="AN9" s="121"/>
      <c r="AO9" s="121">
        <v>106466</v>
      </c>
      <c r="AP9" s="121">
        <v>50104</v>
      </c>
      <c r="AQ9" s="121">
        <v>0</v>
      </c>
      <c r="AR9" s="121">
        <v>0</v>
      </c>
      <c r="AS9" s="121"/>
      <c r="AT9" s="121">
        <v>55398</v>
      </c>
      <c r="AU9" s="121">
        <v>257775</v>
      </c>
      <c r="AV9" s="121">
        <v>12341</v>
      </c>
      <c r="AW9" s="121">
        <v>0</v>
      </c>
      <c r="AX9" s="121"/>
      <c r="AY9" s="121">
        <v>487724</v>
      </c>
      <c r="AZ9" s="121">
        <v>394212</v>
      </c>
      <c r="BA9" s="121">
        <v>15821</v>
      </c>
      <c r="BB9" s="121">
        <v>0</v>
      </c>
      <c r="BC9" s="121">
        <v>0</v>
      </c>
      <c r="BD9" s="121">
        <v>0</v>
      </c>
      <c r="BE9" s="121">
        <v>20696</v>
      </c>
      <c r="BF9" s="121">
        <v>1984110</v>
      </c>
      <c r="BG9" s="121"/>
      <c r="BH9" s="121">
        <v>50790</v>
      </c>
      <c r="BI9" s="121">
        <v>0</v>
      </c>
      <c r="BJ9" s="121">
        <v>0</v>
      </c>
      <c r="BK9" s="121">
        <v>50790</v>
      </c>
      <c r="BL9" s="121">
        <v>0</v>
      </c>
      <c r="BM9" s="121">
        <v>0</v>
      </c>
      <c r="BN9" s="121">
        <v>0</v>
      </c>
      <c r="BO9" s="121">
        <v>62150</v>
      </c>
      <c r="BP9" s="121"/>
      <c r="BQ9" s="121">
        <v>15982</v>
      </c>
      <c r="BR9" s="121">
        <v>0</v>
      </c>
      <c r="BS9" s="121">
        <v>0</v>
      </c>
      <c r="BT9" s="121">
        <v>0</v>
      </c>
      <c r="BU9" s="121"/>
      <c r="BV9" s="121">
        <v>0</v>
      </c>
      <c r="BW9" s="121">
        <v>28391</v>
      </c>
      <c r="BX9" s="121">
        <v>0</v>
      </c>
      <c r="BY9" s="121">
        <v>0</v>
      </c>
      <c r="BZ9" s="121"/>
      <c r="CA9" s="121">
        <v>0</v>
      </c>
      <c r="CB9" s="121">
        <v>17777</v>
      </c>
      <c r="CC9" s="121">
        <v>0</v>
      </c>
      <c r="CD9" s="121">
        <v>0</v>
      </c>
      <c r="CE9" s="121">
        <v>0</v>
      </c>
      <c r="CF9" s="121">
        <v>0</v>
      </c>
      <c r="CG9" s="121">
        <v>5892</v>
      </c>
      <c r="CH9" s="121">
        <v>118832</v>
      </c>
      <c r="CI9" s="121">
        <v>634363</v>
      </c>
      <c r="CJ9" s="121"/>
      <c r="CK9" s="121">
        <v>583573</v>
      </c>
      <c r="CL9" s="121">
        <v>0</v>
      </c>
      <c r="CM9" s="121">
        <v>50790</v>
      </c>
      <c r="CN9" s="121">
        <v>0</v>
      </c>
      <c r="CO9" s="121">
        <v>0</v>
      </c>
      <c r="CP9" s="121">
        <v>0</v>
      </c>
      <c r="CQ9" s="121">
        <v>1441991</v>
      </c>
      <c r="CR9" s="121"/>
      <c r="CS9" s="121">
        <v>122448</v>
      </c>
      <c r="CT9" s="121">
        <v>50104</v>
      </c>
      <c r="CU9" s="121">
        <v>0</v>
      </c>
      <c r="CV9" s="121">
        <v>0</v>
      </c>
      <c r="CW9" s="121"/>
      <c r="CX9" s="121">
        <v>55398</v>
      </c>
      <c r="CY9" s="121">
        <v>286166</v>
      </c>
      <c r="CZ9" s="121">
        <v>12341</v>
      </c>
      <c r="DA9" s="121">
        <v>0</v>
      </c>
      <c r="DB9" s="121"/>
      <c r="DC9" s="121">
        <v>487724</v>
      </c>
      <c r="DD9" s="121">
        <v>411989</v>
      </c>
      <c r="DE9" s="121">
        <v>15821</v>
      </c>
      <c r="DF9" s="121">
        <v>0</v>
      </c>
      <c r="DG9" s="121">
        <v>0</v>
      </c>
      <c r="DH9" s="121">
        <v>0</v>
      </c>
      <c r="DI9" s="121">
        <v>26588</v>
      </c>
      <c r="DJ9" s="121">
        <v>2102942</v>
      </c>
    </row>
    <row r="10" spans="1:114" s="136" customFormat="1" ht="13.5" customHeight="1" x14ac:dyDescent="0.15">
      <c r="A10" s="119" t="s">
        <v>10</v>
      </c>
      <c r="B10" s="120" t="s">
        <v>336</v>
      </c>
      <c r="C10" s="119" t="s">
        <v>337</v>
      </c>
      <c r="D10" s="121">
        <v>3334102</v>
      </c>
      <c r="E10" s="121">
        <v>672844</v>
      </c>
      <c r="F10" s="121">
        <v>295552</v>
      </c>
      <c r="G10" s="121">
        <v>0</v>
      </c>
      <c r="H10" s="121">
        <v>0</v>
      </c>
      <c r="I10" s="121">
        <v>377118</v>
      </c>
      <c r="J10" s="122"/>
      <c r="K10" s="121">
        <v>174</v>
      </c>
      <c r="L10" s="121">
        <v>2661258</v>
      </c>
      <c r="M10" s="121">
        <v>333721</v>
      </c>
      <c r="N10" s="121">
        <v>54662</v>
      </c>
      <c r="O10" s="121">
        <v>8212</v>
      </c>
      <c r="P10" s="121">
        <v>6700</v>
      </c>
      <c r="Q10" s="121">
        <v>0</v>
      </c>
      <c r="R10" s="121">
        <v>39750</v>
      </c>
      <c r="S10" s="122"/>
      <c r="T10" s="121">
        <v>0</v>
      </c>
      <c r="U10" s="121">
        <v>279059</v>
      </c>
      <c r="V10" s="121">
        <v>3667823</v>
      </c>
      <c r="W10" s="121">
        <v>727506</v>
      </c>
      <c r="X10" s="121">
        <v>303764</v>
      </c>
      <c r="Y10" s="121">
        <v>6700</v>
      </c>
      <c r="Z10" s="121">
        <v>0</v>
      </c>
      <c r="AA10" s="121">
        <v>416868</v>
      </c>
      <c r="AB10" s="122"/>
      <c r="AC10" s="121">
        <v>174</v>
      </c>
      <c r="AD10" s="121">
        <v>2940317</v>
      </c>
      <c r="AE10" s="121">
        <v>1464374</v>
      </c>
      <c r="AF10" s="121"/>
      <c r="AG10" s="121">
        <v>0</v>
      </c>
      <c r="AH10" s="121">
        <v>1450703</v>
      </c>
      <c r="AI10" s="121">
        <v>13671</v>
      </c>
      <c r="AJ10" s="121">
        <v>0</v>
      </c>
      <c r="AK10" s="121">
        <v>0</v>
      </c>
      <c r="AL10" s="121">
        <v>0</v>
      </c>
      <c r="AM10" s="121">
        <v>1869728</v>
      </c>
      <c r="AN10" s="121"/>
      <c r="AO10" s="121">
        <v>70246</v>
      </c>
      <c r="AP10" s="121">
        <v>33237</v>
      </c>
      <c r="AQ10" s="121">
        <v>42105</v>
      </c>
      <c r="AR10" s="121">
        <v>33703</v>
      </c>
      <c r="AS10" s="121"/>
      <c r="AT10" s="121">
        <v>1609</v>
      </c>
      <c r="AU10" s="121">
        <v>156778</v>
      </c>
      <c r="AV10" s="121">
        <v>21221</v>
      </c>
      <c r="AW10" s="121">
        <v>0</v>
      </c>
      <c r="AX10" s="121"/>
      <c r="AY10" s="121">
        <v>700784</v>
      </c>
      <c r="AZ10" s="121">
        <v>609384</v>
      </c>
      <c r="BA10" s="121">
        <v>144060</v>
      </c>
      <c r="BB10" s="121">
        <v>3121</v>
      </c>
      <c r="BC10" s="121">
        <v>53480</v>
      </c>
      <c r="BD10" s="121">
        <v>0</v>
      </c>
      <c r="BE10" s="121">
        <v>0</v>
      </c>
      <c r="BF10" s="121">
        <v>3334102</v>
      </c>
      <c r="BG10" s="121"/>
      <c r="BH10" s="121">
        <v>30224</v>
      </c>
      <c r="BI10" s="121">
        <v>0</v>
      </c>
      <c r="BJ10" s="121">
        <v>30224</v>
      </c>
      <c r="BK10" s="121">
        <v>0</v>
      </c>
      <c r="BL10" s="121">
        <v>0</v>
      </c>
      <c r="BM10" s="121">
        <v>0</v>
      </c>
      <c r="BN10" s="121">
        <v>0</v>
      </c>
      <c r="BO10" s="121">
        <v>303497</v>
      </c>
      <c r="BP10" s="121"/>
      <c r="BQ10" s="121">
        <v>58644</v>
      </c>
      <c r="BR10" s="121">
        <v>0</v>
      </c>
      <c r="BS10" s="121">
        <v>43569</v>
      </c>
      <c r="BT10" s="121">
        <v>0</v>
      </c>
      <c r="BU10" s="121"/>
      <c r="BV10" s="121">
        <v>3177</v>
      </c>
      <c r="BW10" s="121">
        <v>37949</v>
      </c>
      <c r="BX10" s="121">
        <v>0</v>
      </c>
      <c r="BY10" s="121">
        <v>0</v>
      </c>
      <c r="BZ10" s="121"/>
      <c r="CA10" s="121">
        <v>92495</v>
      </c>
      <c r="CB10" s="121">
        <v>57474</v>
      </c>
      <c r="CC10" s="121">
        <v>0</v>
      </c>
      <c r="CD10" s="121">
        <v>0</v>
      </c>
      <c r="CE10" s="121">
        <v>10189</v>
      </c>
      <c r="CF10" s="121">
        <v>0</v>
      </c>
      <c r="CG10" s="121">
        <v>0</v>
      </c>
      <c r="CH10" s="121">
        <v>333721</v>
      </c>
      <c r="CI10" s="121">
        <v>1494598</v>
      </c>
      <c r="CJ10" s="121"/>
      <c r="CK10" s="121">
        <v>0</v>
      </c>
      <c r="CL10" s="121">
        <v>1480927</v>
      </c>
      <c r="CM10" s="121">
        <v>13671</v>
      </c>
      <c r="CN10" s="121">
        <v>0</v>
      </c>
      <c r="CO10" s="121">
        <v>0</v>
      </c>
      <c r="CP10" s="121">
        <v>0</v>
      </c>
      <c r="CQ10" s="121">
        <v>2173225</v>
      </c>
      <c r="CR10" s="121"/>
      <c r="CS10" s="121">
        <v>128890</v>
      </c>
      <c r="CT10" s="121">
        <v>33237</v>
      </c>
      <c r="CU10" s="121">
        <v>85674</v>
      </c>
      <c r="CV10" s="121">
        <v>33703</v>
      </c>
      <c r="CW10" s="121"/>
      <c r="CX10" s="121">
        <v>4786</v>
      </c>
      <c r="CY10" s="121">
        <v>194727</v>
      </c>
      <c r="CZ10" s="121">
        <v>21221</v>
      </c>
      <c r="DA10" s="121">
        <v>0</v>
      </c>
      <c r="DB10" s="121"/>
      <c r="DC10" s="121">
        <v>793279</v>
      </c>
      <c r="DD10" s="121">
        <v>666858</v>
      </c>
      <c r="DE10" s="121">
        <v>144060</v>
      </c>
      <c r="DF10" s="121">
        <v>3121</v>
      </c>
      <c r="DG10" s="121">
        <v>63669</v>
      </c>
      <c r="DH10" s="121">
        <v>0</v>
      </c>
      <c r="DI10" s="121">
        <v>0</v>
      </c>
      <c r="DJ10" s="121">
        <v>3667823</v>
      </c>
    </row>
    <row r="11" spans="1:114" s="136" customFormat="1" ht="13.5" customHeight="1" x14ac:dyDescent="0.15">
      <c r="A11" s="119" t="s">
        <v>10</v>
      </c>
      <c r="B11" s="120" t="s">
        <v>343</v>
      </c>
      <c r="C11" s="119" t="s">
        <v>344</v>
      </c>
      <c r="D11" s="121">
        <v>1298095</v>
      </c>
      <c r="E11" s="121">
        <v>122502</v>
      </c>
      <c r="F11" s="121">
        <v>0</v>
      </c>
      <c r="G11" s="121">
        <v>0</v>
      </c>
      <c r="H11" s="121">
        <v>0</v>
      </c>
      <c r="I11" s="121">
        <v>98104</v>
      </c>
      <c r="J11" s="122"/>
      <c r="K11" s="121">
        <v>24398</v>
      </c>
      <c r="L11" s="121">
        <v>1175593</v>
      </c>
      <c r="M11" s="121">
        <v>179266</v>
      </c>
      <c r="N11" s="121">
        <v>4938</v>
      </c>
      <c r="O11" s="121">
        <v>0</v>
      </c>
      <c r="P11" s="121">
        <v>0</v>
      </c>
      <c r="Q11" s="121">
        <v>0</v>
      </c>
      <c r="R11" s="121">
        <v>4928</v>
      </c>
      <c r="S11" s="122"/>
      <c r="T11" s="121">
        <v>10</v>
      </c>
      <c r="U11" s="121">
        <v>174328</v>
      </c>
      <c r="V11" s="121">
        <v>1477361</v>
      </c>
      <c r="W11" s="121">
        <v>127440</v>
      </c>
      <c r="X11" s="121">
        <v>0</v>
      </c>
      <c r="Y11" s="121">
        <v>0</v>
      </c>
      <c r="Z11" s="121">
        <v>0</v>
      </c>
      <c r="AA11" s="121">
        <v>103032</v>
      </c>
      <c r="AB11" s="122"/>
      <c r="AC11" s="121">
        <v>24408</v>
      </c>
      <c r="AD11" s="121">
        <v>1349921</v>
      </c>
      <c r="AE11" s="121">
        <v>0</v>
      </c>
      <c r="AF11" s="121"/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1279460</v>
      </c>
      <c r="AN11" s="121"/>
      <c r="AO11" s="121">
        <v>73247</v>
      </c>
      <c r="AP11" s="121">
        <v>6986</v>
      </c>
      <c r="AQ11" s="121">
        <v>0</v>
      </c>
      <c r="AR11" s="121">
        <v>0</v>
      </c>
      <c r="AS11" s="121"/>
      <c r="AT11" s="121">
        <v>0</v>
      </c>
      <c r="AU11" s="121">
        <v>116525</v>
      </c>
      <c r="AV11" s="121">
        <v>0</v>
      </c>
      <c r="AW11" s="121">
        <v>0</v>
      </c>
      <c r="AX11" s="121"/>
      <c r="AY11" s="121">
        <v>392185</v>
      </c>
      <c r="AZ11" s="121">
        <v>124231</v>
      </c>
      <c r="BA11" s="121">
        <v>142386</v>
      </c>
      <c r="BB11" s="121">
        <v>4953</v>
      </c>
      <c r="BC11" s="121">
        <v>414843</v>
      </c>
      <c r="BD11" s="121">
        <v>4104</v>
      </c>
      <c r="BE11" s="121">
        <v>18635</v>
      </c>
      <c r="BF11" s="121">
        <v>1298095</v>
      </c>
      <c r="BG11" s="121"/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v>176215</v>
      </c>
      <c r="BP11" s="121"/>
      <c r="BQ11" s="121">
        <v>6986</v>
      </c>
      <c r="BR11" s="121">
        <v>0</v>
      </c>
      <c r="BS11" s="121">
        <v>0</v>
      </c>
      <c r="BT11" s="121">
        <v>0</v>
      </c>
      <c r="BU11" s="121"/>
      <c r="BV11" s="121">
        <v>0</v>
      </c>
      <c r="BW11" s="121">
        <v>19444</v>
      </c>
      <c r="BX11" s="121">
        <v>0</v>
      </c>
      <c r="BY11" s="121">
        <v>0</v>
      </c>
      <c r="BZ11" s="121"/>
      <c r="CA11" s="121">
        <v>0</v>
      </c>
      <c r="CB11" s="121">
        <v>41472</v>
      </c>
      <c r="CC11" s="121">
        <v>0</v>
      </c>
      <c r="CD11" s="121">
        <v>822</v>
      </c>
      <c r="CE11" s="121">
        <v>107491</v>
      </c>
      <c r="CF11" s="121">
        <v>0</v>
      </c>
      <c r="CG11" s="121">
        <v>3051</v>
      </c>
      <c r="CH11" s="121">
        <v>179266</v>
      </c>
      <c r="CI11" s="121">
        <v>0</v>
      </c>
      <c r="CJ11" s="121"/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1455675</v>
      </c>
      <c r="CR11" s="121"/>
      <c r="CS11" s="121">
        <v>80233</v>
      </c>
      <c r="CT11" s="121">
        <v>6986</v>
      </c>
      <c r="CU11" s="121">
        <v>0</v>
      </c>
      <c r="CV11" s="121">
        <v>0</v>
      </c>
      <c r="CW11" s="121"/>
      <c r="CX11" s="121">
        <v>0</v>
      </c>
      <c r="CY11" s="121">
        <v>135969</v>
      </c>
      <c r="CZ11" s="121">
        <v>0</v>
      </c>
      <c r="DA11" s="121">
        <v>0</v>
      </c>
      <c r="DB11" s="121"/>
      <c r="DC11" s="121">
        <v>392185</v>
      </c>
      <c r="DD11" s="121">
        <v>165703</v>
      </c>
      <c r="DE11" s="121">
        <v>142386</v>
      </c>
      <c r="DF11" s="121">
        <v>5775</v>
      </c>
      <c r="DG11" s="121">
        <v>522334</v>
      </c>
      <c r="DH11" s="121">
        <v>4104</v>
      </c>
      <c r="DI11" s="121">
        <v>21686</v>
      </c>
      <c r="DJ11" s="121">
        <v>1477361</v>
      </c>
    </row>
    <row r="12" spans="1:114" s="136" customFormat="1" ht="13.5" customHeight="1" x14ac:dyDescent="0.15">
      <c r="A12" s="119" t="s">
        <v>10</v>
      </c>
      <c r="B12" s="120" t="s">
        <v>348</v>
      </c>
      <c r="C12" s="119" t="s">
        <v>349</v>
      </c>
      <c r="D12" s="121">
        <v>708428</v>
      </c>
      <c r="E12" s="121">
        <v>54699</v>
      </c>
      <c r="F12" s="121">
        <v>0</v>
      </c>
      <c r="G12" s="121">
        <v>0</v>
      </c>
      <c r="H12" s="121">
        <v>0</v>
      </c>
      <c r="I12" s="121">
        <v>1668</v>
      </c>
      <c r="J12" s="122"/>
      <c r="K12" s="121">
        <v>53031</v>
      </c>
      <c r="L12" s="121">
        <v>653729</v>
      </c>
      <c r="M12" s="121">
        <v>230049</v>
      </c>
      <c r="N12" s="121">
        <v>12443</v>
      </c>
      <c r="O12" s="121">
        <v>0</v>
      </c>
      <c r="P12" s="121">
        <v>0</v>
      </c>
      <c r="Q12" s="121">
        <v>0</v>
      </c>
      <c r="R12" s="121">
        <v>12443</v>
      </c>
      <c r="S12" s="122"/>
      <c r="T12" s="121">
        <v>0</v>
      </c>
      <c r="U12" s="121">
        <v>217606</v>
      </c>
      <c r="V12" s="121">
        <v>938477</v>
      </c>
      <c r="W12" s="121">
        <v>67142</v>
      </c>
      <c r="X12" s="121">
        <v>0</v>
      </c>
      <c r="Y12" s="121">
        <v>0</v>
      </c>
      <c r="Z12" s="121">
        <v>0</v>
      </c>
      <c r="AA12" s="121">
        <v>14111</v>
      </c>
      <c r="AB12" s="122"/>
      <c r="AC12" s="121">
        <v>53031</v>
      </c>
      <c r="AD12" s="121">
        <v>871335</v>
      </c>
      <c r="AE12" s="121">
        <v>39500</v>
      </c>
      <c r="AF12" s="121"/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39500</v>
      </c>
      <c r="AM12" s="121">
        <v>633743</v>
      </c>
      <c r="AN12" s="121"/>
      <c r="AO12" s="121">
        <v>63005</v>
      </c>
      <c r="AP12" s="121">
        <v>0</v>
      </c>
      <c r="AQ12" s="121">
        <v>0</v>
      </c>
      <c r="AR12" s="121">
        <v>0</v>
      </c>
      <c r="AS12" s="121"/>
      <c r="AT12" s="121">
        <v>0</v>
      </c>
      <c r="AU12" s="121">
        <v>0</v>
      </c>
      <c r="AV12" s="121">
        <v>0</v>
      </c>
      <c r="AW12" s="121">
        <v>0</v>
      </c>
      <c r="AX12" s="121"/>
      <c r="AY12" s="121">
        <v>193797</v>
      </c>
      <c r="AZ12" s="121">
        <v>0</v>
      </c>
      <c r="BA12" s="121">
        <v>0</v>
      </c>
      <c r="BB12" s="121">
        <v>1566</v>
      </c>
      <c r="BC12" s="121">
        <v>375375</v>
      </c>
      <c r="BD12" s="121">
        <v>0</v>
      </c>
      <c r="BE12" s="121">
        <v>35185</v>
      </c>
      <c r="BF12" s="121">
        <v>708428</v>
      </c>
      <c r="BG12" s="121"/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228937</v>
      </c>
      <c r="BP12" s="121"/>
      <c r="BQ12" s="121">
        <v>0</v>
      </c>
      <c r="BR12" s="121">
        <v>0</v>
      </c>
      <c r="BS12" s="121">
        <v>0</v>
      </c>
      <c r="BT12" s="121">
        <v>0</v>
      </c>
      <c r="BU12" s="121"/>
      <c r="BV12" s="121">
        <v>0</v>
      </c>
      <c r="BW12" s="121">
        <v>0</v>
      </c>
      <c r="BX12" s="121">
        <v>0</v>
      </c>
      <c r="BY12" s="121">
        <v>0</v>
      </c>
      <c r="BZ12" s="121"/>
      <c r="CA12" s="121">
        <v>12530</v>
      </c>
      <c r="CB12" s="121">
        <v>0</v>
      </c>
      <c r="CC12" s="121">
        <v>0</v>
      </c>
      <c r="CD12" s="121">
        <v>0</v>
      </c>
      <c r="CE12" s="121">
        <v>216407</v>
      </c>
      <c r="CF12" s="121">
        <v>0</v>
      </c>
      <c r="CG12" s="121">
        <v>1112</v>
      </c>
      <c r="CH12" s="121">
        <v>230049</v>
      </c>
      <c r="CI12" s="121">
        <v>39500</v>
      </c>
      <c r="CJ12" s="121"/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39500</v>
      </c>
      <c r="CQ12" s="121">
        <v>862680</v>
      </c>
      <c r="CR12" s="121"/>
      <c r="CS12" s="121">
        <v>63005</v>
      </c>
      <c r="CT12" s="121">
        <v>0</v>
      </c>
      <c r="CU12" s="121">
        <v>0</v>
      </c>
      <c r="CV12" s="121">
        <v>0</v>
      </c>
      <c r="CW12" s="121"/>
      <c r="CX12" s="121">
        <v>0</v>
      </c>
      <c r="CY12" s="121">
        <v>0</v>
      </c>
      <c r="CZ12" s="121">
        <v>0</v>
      </c>
      <c r="DA12" s="121">
        <v>0</v>
      </c>
      <c r="DB12" s="121"/>
      <c r="DC12" s="121">
        <v>206327</v>
      </c>
      <c r="DD12" s="121">
        <v>0</v>
      </c>
      <c r="DE12" s="121">
        <v>0</v>
      </c>
      <c r="DF12" s="121">
        <v>1566</v>
      </c>
      <c r="DG12" s="121">
        <v>591782</v>
      </c>
      <c r="DH12" s="121">
        <v>0</v>
      </c>
      <c r="DI12" s="121">
        <v>36297</v>
      </c>
      <c r="DJ12" s="121">
        <v>938477</v>
      </c>
    </row>
    <row r="13" spans="1:114" s="136" customFormat="1" ht="13.5" customHeight="1" x14ac:dyDescent="0.15">
      <c r="A13" s="119" t="s">
        <v>10</v>
      </c>
      <c r="B13" s="120" t="s">
        <v>353</v>
      </c>
      <c r="C13" s="119" t="s">
        <v>354</v>
      </c>
      <c r="D13" s="121">
        <v>556640</v>
      </c>
      <c r="E13" s="121">
        <v>14300</v>
      </c>
      <c r="F13" s="121">
        <v>0</v>
      </c>
      <c r="G13" s="121">
        <v>0</v>
      </c>
      <c r="H13" s="121">
        <v>0</v>
      </c>
      <c r="I13" s="121">
        <v>0</v>
      </c>
      <c r="J13" s="122"/>
      <c r="K13" s="121">
        <v>14300</v>
      </c>
      <c r="L13" s="121">
        <v>542340</v>
      </c>
      <c r="M13" s="121">
        <v>39750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122"/>
      <c r="T13" s="121">
        <v>0</v>
      </c>
      <c r="U13" s="121">
        <v>39750</v>
      </c>
      <c r="V13" s="121">
        <v>596390</v>
      </c>
      <c r="W13" s="121">
        <v>14300</v>
      </c>
      <c r="X13" s="121">
        <v>0</v>
      </c>
      <c r="Y13" s="121">
        <v>0</v>
      </c>
      <c r="Z13" s="121">
        <v>0</v>
      </c>
      <c r="AA13" s="121">
        <v>0</v>
      </c>
      <c r="AB13" s="122"/>
      <c r="AC13" s="121">
        <v>14300</v>
      </c>
      <c r="AD13" s="121">
        <v>582090</v>
      </c>
      <c r="AE13" s="121">
        <v>576</v>
      </c>
      <c r="AF13" s="121"/>
      <c r="AG13" s="121">
        <v>0</v>
      </c>
      <c r="AH13" s="121">
        <v>576</v>
      </c>
      <c r="AI13" s="121">
        <v>0</v>
      </c>
      <c r="AJ13" s="121">
        <v>0</v>
      </c>
      <c r="AK13" s="121">
        <v>0</v>
      </c>
      <c r="AL13" s="121">
        <v>0</v>
      </c>
      <c r="AM13" s="121">
        <v>556064</v>
      </c>
      <c r="AN13" s="121"/>
      <c r="AO13" s="121">
        <v>17505</v>
      </c>
      <c r="AP13" s="121">
        <v>15523</v>
      </c>
      <c r="AQ13" s="121">
        <v>0</v>
      </c>
      <c r="AR13" s="121">
        <v>0</v>
      </c>
      <c r="AS13" s="121"/>
      <c r="AT13" s="121">
        <v>2146</v>
      </c>
      <c r="AU13" s="121">
        <v>140</v>
      </c>
      <c r="AV13" s="121">
        <v>0</v>
      </c>
      <c r="AW13" s="121">
        <v>0</v>
      </c>
      <c r="AX13" s="121"/>
      <c r="AY13" s="121">
        <v>116435</v>
      </c>
      <c r="AZ13" s="121">
        <v>926</v>
      </c>
      <c r="BA13" s="121">
        <v>0</v>
      </c>
      <c r="BB13" s="121">
        <v>0</v>
      </c>
      <c r="BC13" s="121">
        <v>403389</v>
      </c>
      <c r="BD13" s="121">
        <v>0</v>
      </c>
      <c r="BE13" s="121">
        <v>0</v>
      </c>
      <c r="BF13" s="121">
        <v>556640</v>
      </c>
      <c r="BG13" s="121"/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v>39750</v>
      </c>
      <c r="BP13" s="121"/>
      <c r="BQ13" s="121">
        <v>3501</v>
      </c>
      <c r="BR13" s="121">
        <v>0</v>
      </c>
      <c r="BS13" s="121">
        <v>0</v>
      </c>
      <c r="BT13" s="121">
        <v>0</v>
      </c>
      <c r="BU13" s="121"/>
      <c r="BV13" s="121">
        <v>0</v>
      </c>
      <c r="BW13" s="121">
        <v>0</v>
      </c>
      <c r="BX13" s="121">
        <v>0</v>
      </c>
      <c r="BY13" s="121">
        <v>0</v>
      </c>
      <c r="BZ13" s="121"/>
      <c r="CA13" s="121">
        <v>0</v>
      </c>
      <c r="CB13" s="121">
        <v>0</v>
      </c>
      <c r="CC13" s="121">
        <v>0</v>
      </c>
      <c r="CD13" s="121">
        <v>0</v>
      </c>
      <c r="CE13" s="121">
        <v>36249</v>
      </c>
      <c r="CF13" s="121">
        <v>0</v>
      </c>
      <c r="CG13" s="121">
        <v>0</v>
      </c>
      <c r="CH13" s="121">
        <v>39750</v>
      </c>
      <c r="CI13" s="121">
        <v>576</v>
      </c>
      <c r="CJ13" s="121"/>
      <c r="CK13" s="121">
        <v>0</v>
      </c>
      <c r="CL13" s="121">
        <v>576</v>
      </c>
      <c r="CM13" s="121">
        <v>0</v>
      </c>
      <c r="CN13" s="121">
        <v>0</v>
      </c>
      <c r="CO13" s="121">
        <v>0</v>
      </c>
      <c r="CP13" s="121">
        <v>0</v>
      </c>
      <c r="CQ13" s="121">
        <v>595814</v>
      </c>
      <c r="CR13" s="121"/>
      <c r="CS13" s="121">
        <v>21006</v>
      </c>
      <c r="CT13" s="121">
        <v>15523</v>
      </c>
      <c r="CU13" s="121">
        <v>0</v>
      </c>
      <c r="CV13" s="121">
        <v>0</v>
      </c>
      <c r="CW13" s="121"/>
      <c r="CX13" s="121">
        <v>2146</v>
      </c>
      <c r="CY13" s="121">
        <v>140</v>
      </c>
      <c r="CZ13" s="121">
        <v>0</v>
      </c>
      <c r="DA13" s="121">
        <v>0</v>
      </c>
      <c r="DB13" s="121"/>
      <c r="DC13" s="121">
        <v>116435</v>
      </c>
      <c r="DD13" s="121">
        <v>926</v>
      </c>
      <c r="DE13" s="121">
        <v>0</v>
      </c>
      <c r="DF13" s="121">
        <v>0</v>
      </c>
      <c r="DG13" s="121">
        <v>439638</v>
      </c>
      <c r="DH13" s="121">
        <v>0</v>
      </c>
      <c r="DI13" s="121">
        <v>0</v>
      </c>
      <c r="DJ13" s="121">
        <v>596390</v>
      </c>
    </row>
    <row r="14" spans="1:114" s="136" customFormat="1" ht="13.5" customHeight="1" x14ac:dyDescent="0.15">
      <c r="A14" s="119" t="s">
        <v>10</v>
      </c>
      <c r="B14" s="120" t="s">
        <v>358</v>
      </c>
      <c r="C14" s="119" t="s">
        <v>359</v>
      </c>
      <c r="D14" s="121">
        <v>1844663</v>
      </c>
      <c r="E14" s="121">
        <v>57999</v>
      </c>
      <c r="F14" s="121">
        <v>0</v>
      </c>
      <c r="G14" s="121">
        <v>0</v>
      </c>
      <c r="H14" s="121">
        <v>0</v>
      </c>
      <c r="I14" s="121">
        <v>2338</v>
      </c>
      <c r="J14" s="122"/>
      <c r="K14" s="121">
        <v>55661</v>
      </c>
      <c r="L14" s="121">
        <v>1786664</v>
      </c>
      <c r="M14" s="121">
        <v>59029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2"/>
      <c r="T14" s="121">
        <v>0</v>
      </c>
      <c r="U14" s="121">
        <v>59029</v>
      </c>
      <c r="V14" s="121">
        <v>1903692</v>
      </c>
      <c r="W14" s="121">
        <v>57999</v>
      </c>
      <c r="X14" s="121">
        <v>0</v>
      </c>
      <c r="Y14" s="121">
        <v>0</v>
      </c>
      <c r="Z14" s="121">
        <v>0</v>
      </c>
      <c r="AA14" s="121">
        <v>2338</v>
      </c>
      <c r="AB14" s="122"/>
      <c r="AC14" s="121">
        <v>55661</v>
      </c>
      <c r="AD14" s="121">
        <v>1845693</v>
      </c>
      <c r="AE14" s="121">
        <v>853446</v>
      </c>
      <c r="AF14" s="121"/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853446</v>
      </c>
      <c r="AM14" s="121">
        <v>991217</v>
      </c>
      <c r="AN14" s="121"/>
      <c r="AO14" s="121">
        <v>39200</v>
      </c>
      <c r="AP14" s="121">
        <v>32323</v>
      </c>
      <c r="AQ14" s="121">
        <v>0</v>
      </c>
      <c r="AR14" s="121">
        <v>0</v>
      </c>
      <c r="AS14" s="121"/>
      <c r="AT14" s="121">
        <v>6662</v>
      </c>
      <c r="AU14" s="121">
        <v>0</v>
      </c>
      <c r="AV14" s="121">
        <v>0</v>
      </c>
      <c r="AW14" s="121">
        <v>0</v>
      </c>
      <c r="AX14" s="121"/>
      <c r="AY14" s="121">
        <v>244403</v>
      </c>
      <c r="AZ14" s="121">
        <v>0</v>
      </c>
      <c r="BA14" s="121">
        <v>0</v>
      </c>
      <c r="BB14" s="121">
        <v>50191</v>
      </c>
      <c r="BC14" s="121">
        <v>616926</v>
      </c>
      <c r="BD14" s="121">
        <v>1512</v>
      </c>
      <c r="BE14" s="121">
        <v>0</v>
      </c>
      <c r="BF14" s="121">
        <v>1844663</v>
      </c>
      <c r="BG14" s="121"/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59029</v>
      </c>
      <c r="BP14" s="121"/>
      <c r="BQ14" s="121">
        <v>0</v>
      </c>
      <c r="BR14" s="121">
        <v>0</v>
      </c>
      <c r="BS14" s="121">
        <v>0</v>
      </c>
      <c r="BT14" s="121">
        <v>0</v>
      </c>
      <c r="BU14" s="121"/>
      <c r="BV14" s="121">
        <v>0</v>
      </c>
      <c r="BW14" s="121">
        <v>0</v>
      </c>
      <c r="BX14" s="121">
        <v>0</v>
      </c>
      <c r="BY14" s="121">
        <v>0</v>
      </c>
      <c r="BZ14" s="121"/>
      <c r="CA14" s="121">
        <v>0</v>
      </c>
      <c r="CB14" s="121">
        <v>0</v>
      </c>
      <c r="CC14" s="121">
        <v>0</v>
      </c>
      <c r="CD14" s="121">
        <v>0</v>
      </c>
      <c r="CE14" s="121">
        <v>59029</v>
      </c>
      <c r="CF14" s="121">
        <v>0</v>
      </c>
      <c r="CG14" s="121">
        <v>0</v>
      </c>
      <c r="CH14" s="121">
        <v>59029</v>
      </c>
      <c r="CI14" s="121">
        <v>853446</v>
      </c>
      <c r="CJ14" s="121"/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853446</v>
      </c>
      <c r="CQ14" s="121">
        <v>1050246</v>
      </c>
      <c r="CR14" s="121"/>
      <c r="CS14" s="121">
        <v>39200</v>
      </c>
      <c r="CT14" s="121">
        <v>32323</v>
      </c>
      <c r="CU14" s="121">
        <v>0</v>
      </c>
      <c r="CV14" s="121">
        <v>0</v>
      </c>
      <c r="CW14" s="121"/>
      <c r="CX14" s="121">
        <v>6662</v>
      </c>
      <c r="CY14" s="121">
        <v>0</v>
      </c>
      <c r="CZ14" s="121">
        <v>0</v>
      </c>
      <c r="DA14" s="121">
        <v>0</v>
      </c>
      <c r="DB14" s="121"/>
      <c r="DC14" s="121">
        <v>244403</v>
      </c>
      <c r="DD14" s="121">
        <v>0</v>
      </c>
      <c r="DE14" s="121">
        <v>0</v>
      </c>
      <c r="DF14" s="121">
        <v>50191</v>
      </c>
      <c r="DG14" s="121">
        <v>675955</v>
      </c>
      <c r="DH14" s="121">
        <v>1512</v>
      </c>
      <c r="DI14" s="121">
        <v>0</v>
      </c>
      <c r="DJ14" s="121">
        <v>1903692</v>
      </c>
    </row>
    <row r="15" spans="1:114" s="136" customFormat="1" ht="13.5" customHeight="1" x14ac:dyDescent="0.15">
      <c r="A15" s="119" t="s">
        <v>10</v>
      </c>
      <c r="B15" s="120" t="s">
        <v>365</v>
      </c>
      <c r="C15" s="119" t="s">
        <v>366</v>
      </c>
      <c r="D15" s="121">
        <v>567041</v>
      </c>
      <c r="E15" s="121">
        <v>28336</v>
      </c>
      <c r="F15" s="121">
        <v>0</v>
      </c>
      <c r="G15" s="121">
        <v>0</v>
      </c>
      <c r="H15" s="121">
        <v>0</v>
      </c>
      <c r="I15" s="121">
        <v>0</v>
      </c>
      <c r="J15" s="122"/>
      <c r="K15" s="121">
        <v>28336</v>
      </c>
      <c r="L15" s="121">
        <v>538705</v>
      </c>
      <c r="M15" s="121">
        <v>67421</v>
      </c>
      <c r="N15" s="121">
        <v>0</v>
      </c>
      <c r="O15" s="121">
        <v>0</v>
      </c>
      <c r="P15" s="121">
        <v>0</v>
      </c>
      <c r="Q15" s="121">
        <v>0</v>
      </c>
      <c r="R15" s="121">
        <v>0</v>
      </c>
      <c r="S15" s="122"/>
      <c r="T15" s="121">
        <v>0</v>
      </c>
      <c r="U15" s="121">
        <v>67421</v>
      </c>
      <c r="V15" s="121">
        <v>634462</v>
      </c>
      <c r="W15" s="121">
        <v>28336</v>
      </c>
      <c r="X15" s="121">
        <v>0</v>
      </c>
      <c r="Y15" s="121">
        <v>0</v>
      </c>
      <c r="Z15" s="121">
        <v>0</v>
      </c>
      <c r="AA15" s="121">
        <v>0</v>
      </c>
      <c r="AB15" s="122"/>
      <c r="AC15" s="121">
        <v>28336</v>
      </c>
      <c r="AD15" s="121">
        <v>606126</v>
      </c>
      <c r="AE15" s="121">
        <v>0</v>
      </c>
      <c r="AF15" s="121"/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560934</v>
      </c>
      <c r="AN15" s="121"/>
      <c r="AO15" s="121">
        <v>13200</v>
      </c>
      <c r="AP15" s="121">
        <v>16900</v>
      </c>
      <c r="AQ15" s="121">
        <v>7645</v>
      </c>
      <c r="AR15" s="121">
        <v>0</v>
      </c>
      <c r="AS15" s="121"/>
      <c r="AT15" s="121">
        <v>20044</v>
      </c>
      <c r="AU15" s="121">
        <v>607</v>
      </c>
      <c r="AV15" s="121">
        <v>0</v>
      </c>
      <c r="AW15" s="121">
        <v>0</v>
      </c>
      <c r="AX15" s="121"/>
      <c r="AY15" s="121">
        <v>101235</v>
      </c>
      <c r="AZ15" s="121">
        <v>715</v>
      </c>
      <c r="BA15" s="121">
        <v>0</v>
      </c>
      <c r="BB15" s="121">
        <v>1145</v>
      </c>
      <c r="BC15" s="121">
        <v>399443</v>
      </c>
      <c r="BD15" s="121">
        <v>0</v>
      </c>
      <c r="BE15" s="121">
        <v>6107</v>
      </c>
      <c r="BF15" s="121">
        <v>567041</v>
      </c>
      <c r="BG15" s="121"/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v>67421</v>
      </c>
      <c r="BP15" s="121"/>
      <c r="BQ15" s="121">
        <v>0</v>
      </c>
      <c r="BR15" s="121">
        <v>0</v>
      </c>
      <c r="BS15" s="121">
        <v>0</v>
      </c>
      <c r="BT15" s="121">
        <v>0</v>
      </c>
      <c r="BU15" s="121"/>
      <c r="BV15" s="121">
        <v>0</v>
      </c>
      <c r="BW15" s="121">
        <v>0</v>
      </c>
      <c r="BX15" s="121">
        <v>0</v>
      </c>
      <c r="BY15" s="121">
        <v>0</v>
      </c>
      <c r="BZ15" s="121"/>
      <c r="CA15" s="121">
        <v>0</v>
      </c>
      <c r="CB15" s="121">
        <v>0</v>
      </c>
      <c r="CC15" s="121">
        <v>0</v>
      </c>
      <c r="CD15" s="121">
        <v>0</v>
      </c>
      <c r="CE15" s="121">
        <v>67421</v>
      </c>
      <c r="CF15" s="121">
        <v>0</v>
      </c>
      <c r="CG15" s="121">
        <v>0</v>
      </c>
      <c r="CH15" s="121">
        <v>67421</v>
      </c>
      <c r="CI15" s="121">
        <v>0</v>
      </c>
      <c r="CJ15" s="121"/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628355</v>
      </c>
      <c r="CR15" s="121"/>
      <c r="CS15" s="121">
        <v>13200</v>
      </c>
      <c r="CT15" s="121">
        <v>16900</v>
      </c>
      <c r="CU15" s="121">
        <v>7645</v>
      </c>
      <c r="CV15" s="121">
        <v>0</v>
      </c>
      <c r="CW15" s="121"/>
      <c r="CX15" s="121">
        <v>20044</v>
      </c>
      <c r="CY15" s="121">
        <v>607</v>
      </c>
      <c r="CZ15" s="121">
        <v>0</v>
      </c>
      <c r="DA15" s="121">
        <v>0</v>
      </c>
      <c r="DB15" s="121"/>
      <c r="DC15" s="121">
        <v>101235</v>
      </c>
      <c r="DD15" s="121">
        <v>715</v>
      </c>
      <c r="DE15" s="121">
        <v>0</v>
      </c>
      <c r="DF15" s="121">
        <v>1145</v>
      </c>
      <c r="DG15" s="121">
        <v>466864</v>
      </c>
      <c r="DH15" s="121">
        <v>0</v>
      </c>
      <c r="DI15" s="121">
        <v>6107</v>
      </c>
      <c r="DJ15" s="121">
        <v>634462</v>
      </c>
    </row>
    <row r="16" spans="1:114" s="136" customFormat="1" ht="13.5" customHeight="1" x14ac:dyDescent="0.15">
      <c r="A16" s="119" t="s">
        <v>10</v>
      </c>
      <c r="B16" s="120" t="s">
        <v>370</v>
      </c>
      <c r="C16" s="119" t="s">
        <v>371</v>
      </c>
      <c r="D16" s="121">
        <v>411056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2"/>
      <c r="K16" s="121">
        <v>0</v>
      </c>
      <c r="L16" s="121">
        <v>411056</v>
      </c>
      <c r="M16" s="121">
        <v>158963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2"/>
      <c r="T16" s="121">
        <v>0</v>
      </c>
      <c r="U16" s="121">
        <v>158963</v>
      </c>
      <c r="V16" s="121">
        <v>570019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2"/>
      <c r="AC16" s="121">
        <v>0</v>
      </c>
      <c r="AD16" s="121">
        <v>570019</v>
      </c>
      <c r="AE16" s="121">
        <v>0</v>
      </c>
      <c r="AF16" s="121"/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411056</v>
      </c>
      <c r="AN16" s="121"/>
      <c r="AO16" s="121">
        <v>0</v>
      </c>
      <c r="AP16" s="121">
        <v>0</v>
      </c>
      <c r="AQ16" s="121">
        <v>0</v>
      </c>
      <c r="AR16" s="121">
        <v>0</v>
      </c>
      <c r="AS16" s="121"/>
      <c r="AT16" s="121">
        <v>0</v>
      </c>
      <c r="AU16" s="121">
        <v>0</v>
      </c>
      <c r="AV16" s="121">
        <v>0</v>
      </c>
      <c r="AW16" s="121">
        <v>0</v>
      </c>
      <c r="AX16" s="121"/>
      <c r="AY16" s="121">
        <v>0</v>
      </c>
      <c r="AZ16" s="121">
        <v>0</v>
      </c>
      <c r="BA16" s="121">
        <v>0</v>
      </c>
      <c r="BB16" s="121">
        <v>0</v>
      </c>
      <c r="BC16" s="121">
        <v>411056</v>
      </c>
      <c r="BD16" s="121">
        <v>0</v>
      </c>
      <c r="BE16" s="121">
        <v>0</v>
      </c>
      <c r="BF16" s="121">
        <v>411056</v>
      </c>
      <c r="BG16" s="121"/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158963</v>
      </c>
      <c r="BP16" s="121"/>
      <c r="BQ16" s="121">
        <v>0</v>
      </c>
      <c r="BR16" s="121">
        <v>0</v>
      </c>
      <c r="BS16" s="121">
        <v>0</v>
      </c>
      <c r="BT16" s="121">
        <v>0</v>
      </c>
      <c r="BU16" s="121"/>
      <c r="BV16" s="121">
        <v>0</v>
      </c>
      <c r="BW16" s="121">
        <v>0</v>
      </c>
      <c r="BX16" s="121">
        <v>0</v>
      </c>
      <c r="BY16" s="121">
        <v>0</v>
      </c>
      <c r="BZ16" s="121"/>
      <c r="CA16" s="121">
        <v>0</v>
      </c>
      <c r="CB16" s="121">
        <v>0</v>
      </c>
      <c r="CC16" s="121">
        <v>0</v>
      </c>
      <c r="CD16" s="121">
        <v>0</v>
      </c>
      <c r="CE16" s="121">
        <v>158963</v>
      </c>
      <c r="CF16" s="121">
        <v>0</v>
      </c>
      <c r="CG16" s="121">
        <v>0</v>
      </c>
      <c r="CH16" s="121">
        <v>158963</v>
      </c>
      <c r="CI16" s="121">
        <v>0</v>
      </c>
      <c r="CJ16" s="121"/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570019</v>
      </c>
      <c r="CR16" s="121"/>
      <c r="CS16" s="121">
        <v>0</v>
      </c>
      <c r="CT16" s="121">
        <v>0</v>
      </c>
      <c r="CU16" s="121">
        <v>0</v>
      </c>
      <c r="CV16" s="121">
        <v>0</v>
      </c>
      <c r="CW16" s="121"/>
      <c r="CX16" s="121">
        <v>0</v>
      </c>
      <c r="CY16" s="121">
        <v>0</v>
      </c>
      <c r="CZ16" s="121">
        <v>0</v>
      </c>
      <c r="DA16" s="121">
        <v>0</v>
      </c>
      <c r="DB16" s="121"/>
      <c r="DC16" s="121">
        <v>0</v>
      </c>
      <c r="DD16" s="121">
        <v>0</v>
      </c>
      <c r="DE16" s="121">
        <v>0</v>
      </c>
      <c r="DF16" s="121">
        <v>0</v>
      </c>
      <c r="DG16" s="121">
        <v>570019</v>
      </c>
      <c r="DH16" s="121">
        <v>0</v>
      </c>
      <c r="DI16" s="121">
        <v>0</v>
      </c>
      <c r="DJ16" s="121">
        <v>570019</v>
      </c>
    </row>
    <row r="17" spans="1:114" s="136" customFormat="1" ht="13.5" customHeight="1" x14ac:dyDescent="0.15">
      <c r="A17" s="119" t="s">
        <v>10</v>
      </c>
      <c r="B17" s="120" t="s">
        <v>377</v>
      </c>
      <c r="C17" s="119" t="s">
        <v>378</v>
      </c>
      <c r="D17" s="121">
        <v>675834</v>
      </c>
      <c r="E17" s="121">
        <v>156444</v>
      </c>
      <c r="F17" s="121">
        <v>1166</v>
      </c>
      <c r="G17" s="121">
        <v>0</v>
      </c>
      <c r="H17" s="121">
        <v>0</v>
      </c>
      <c r="I17" s="121">
        <v>155278</v>
      </c>
      <c r="J17" s="122"/>
      <c r="K17" s="121">
        <v>0</v>
      </c>
      <c r="L17" s="121">
        <v>519390</v>
      </c>
      <c r="M17" s="121">
        <v>171612</v>
      </c>
      <c r="N17" s="121">
        <v>14804</v>
      </c>
      <c r="O17" s="121">
        <v>0</v>
      </c>
      <c r="P17" s="121">
        <v>0</v>
      </c>
      <c r="Q17" s="121">
        <v>0</v>
      </c>
      <c r="R17" s="121">
        <v>14804</v>
      </c>
      <c r="S17" s="122"/>
      <c r="T17" s="121">
        <v>0</v>
      </c>
      <c r="U17" s="121">
        <v>156808</v>
      </c>
      <c r="V17" s="121">
        <v>847446</v>
      </c>
      <c r="W17" s="121">
        <v>171248</v>
      </c>
      <c r="X17" s="121">
        <v>1166</v>
      </c>
      <c r="Y17" s="121">
        <v>0</v>
      </c>
      <c r="Z17" s="121">
        <v>0</v>
      </c>
      <c r="AA17" s="121">
        <v>170082</v>
      </c>
      <c r="AB17" s="122"/>
      <c r="AC17" s="121">
        <v>0</v>
      </c>
      <c r="AD17" s="121">
        <v>676198</v>
      </c>
      <c r="AE17" s="121">
        <v>175232</v>
      </c>
      <c r="AF17" s="121"/>
      <c r="AG17" s="121">
        <v>0</v>
      </c>
      <c r="AH17" s="121">
        <v>171236</v>
      </c>
      <c r="AI17" s="121">
        <v>0</v>
      </c>
      <c r="AJ17" s="121">
        <v>0</v>
      </c>
      <c r="AK17" s="121">
        <v>3996</v>
      </c>
      <c r="AL17" s="121">
        <v>0</v>
      </c>
      <c r="AM17" s="121">
        <v>496748</v>
      </c>
      <c r="AN17" s="121"/>
      <c r="AO17" s="121">
        <v>25338</v>
      </c>
      <c r="AP17" s="121">
        <v>0</v>
      </c>
      <c r="AQ17" s="121">
        <v>7539</v>
      </c>
      <c r="AR17" s="121">
        <v>0</v>
      </c>
      <c r="AS17" s="121"/>
      <c r="AT17" s="121">
        <v>0</v>
      </c>
      <c r="AU17" s="121">
        <v>122605</v>
      </c>
      <c r="AV17" s="121">
        <v>0</v>
      </c>
      <c r="AW17" s="121">
        <v>0</v>
      </c>
      <c r="AX17" s="121"/>
      <c r="AY17" s="121">
        <v>114058</v>
      </c>
      <c r="AZ17" s="121">
        <v>170777</v>
      </c>
      <c r="BA17" s="121">
        <v>48405</v>
      </c>
      <c r="BB17" s="121">
        <v>8026</v>
      </c>
      <c r="BC17" s="121">
        <v>0</v>
      </c>
      <c r="BD17" s="121">
        <v>0</v>
      </c>
      <c r="BE17" s="121">
        <v>3854</v>
      </c>
      <c r="BF17" s="121">
        <v>675834</v>
      </c>
      <c r="BG17" s="121"/>
      <c r="BH17" s="121">
        <v>56875</v>
      </c>
      <c r="BI17" s="121">
        <v>0</v>
      </c>
      <c r="BJ17" s="121">
        <v>53333</v>
      </c>
      <c r="BK17" s="121">
        <v>0</v>
      </c>
      <c r="BL17" s="121">
        <v>0</v>
      </c>
      <c r="BM17" s="121">
        <v>3542</v>
      </c>
      <c r="BN17" s="121">
        <v>0</v>
      </c>
      <c r="BO17" s="121">
        <v>113898</v>
      </c>
      <c r="BP17" s="121"/>
      <c r="BQ17" s="121">
        <v>8533</v>
      </c>
      <c r="BR17" s="121">
        <v>0</v>
      </c>
      <c r="BS17" s="121">
        <v>0</v>
      </c>
      <c r="BT17" s="121">
        <v>0</v>
      </c>
      <c r="BU17" s="121"/>
      <c r="BV17" s="121">
        <v>0</v>
      </c>
      <c r="BW17" s="121">
        <v>38136</v>
      </c>
      <c r="BX17" s="121">
        <v>0</v>
      </c>
      <c r="BY17" s="121">
        <v>0</v>
      </c>
      <c r="BZ17" s="121"/>
      <c r="CA17" s="121">
        <v>0</v>
      </c>
      <c r="CB17" s="121">
        <v>63772</v>
      </c>
      <c r="CC17" s="121">
        <v>1944</v>
      </c>
      <c r="CD17" s="121">
        <v>1513</v>
      </c>
      <c r="CE17" s="121">
        <v>0</v>
      </c>
      <c r="CF17" s="121">
        <v>0</v>
      </c>
      <c r="CG17" s="121">
        <v>839</v>
      </c>
      <c r="CH17" s="121">
        <v>171612</v>
      </c>
      <c r="CI17" s="121">
        <v>232107</v>
      </c>
      <c r="CJ17" s="121"/>
      <c r="CK17" s="121">
        <v>0</v>
      </c>
      <c r="CL17" s="121">
        <v>224569</v>
      </c>
      <c r="CM17" s="121">
        <v>0</v>
      </c>
      <c r="CN17" s="121">
        <v>0</v>
      </c>
      <c r="CO17" s="121">
        <v>7538</v>
      </c>
      <c r="CP17" s="121">
        <v>0</v>
      </c>
      <c r="CQ17" s="121">
        <v>610646</v>
      </c>
      <c r="CR17" s="121"/>
      <c r="CS17" s="121">
        <v>33871</v>
      </c>
      <c r="CT17" s="121">
        <v>0</v>
      </c>
      <c r="CU17" s="121">
        <v>7539</v>
      </c>
      <c r="CV17" s="121">
        <v>0</v>
      </c>
      <c r="CW17" s="121"/>
      <c r="CX17" s="121">
        <v>0</v>
      </c>
      <c r="CY17" s="121">
        <v>160741</v>
      </c>
      <c r="CZ17" s="121">
        <v>0</v>
      </c>
      <c r="DA17" s="121">
        <v>0</v>
      </c>
      <c r="DB17" s="121"/>
      <c r="DC17" s="121">
        <v>114058</v>
      </c>
      <c r="DD17" s="121">
        <v>234549</v>
      </c>
      <c r="DE17" s="121">
        <v>50349</v>
      </c>
      <c r="DF17" s="121">
        <v>9539</v>
      </c>
      <c r="DG17" s="121">
        <v>0</v>
      </c>
      <c r="DH17" s="121">
        <v>0</v>
      </c>
      <c r="DI17" s="121">
        <v>4693</v>
      </c>
      <c r="DJ17" s="121">
        <v>847446</v>
      </c>
    </row>
    <row r="18" spans="1:114" s="136" customFormat="1" ht="13.5" customHeight="1" x14ac:dyDescent="0.15">
      <c r="A18" s="119" t="s">
        <v>10</v>
      </c>
      <c r="B18" s="120" t="s">
        <v>380</v>
      </c>
      <c r="C18" s="119" t="s">
        <v>381</v>
      </c>
      <c r="D18" s="121">
        <v>438321</v>
      </c>
      <c r="E18" s="121">
        <v>104157</v>
      </c>
      <c r="F18" s="121">
        <v>0</v>
      </c>
      <c r="G18" s="121">
        <v>0</v>
      </c>
      <c r="H18" s="121">
        <v>0</v>
      </c>
      <c r="I18" s="121">
        <v>88285</v>
      </c>
      <c r="J18" s="122"/>
      <c r="K18" s="121">
        <v>15872</v>
      </c>
      <c r="L18" s="121">
        <v>334164</v>
      </c>
      <c r="M18" s="121">
        <v>57316</v>
      </c>
      <c r="N18" s="121">
        <v>801</v>
      </c>
      <c r="O18" s="121">
        <v>0</v>
      </c>
      <c r="P18" s="121">
        <v>0</v>
      </c>
      <c r="Q18" s="121">
        <v>0</v>
      </c>
      <c r="R18" s="121">
        <v>801</v>
      </c>
      <c r="S18" s="122"/>
      <c r="T18" s="121">
        <v>0</v>
      </c>
      <c r="U18" s="121">
        <v>56515</v>
      </c>
      <c r="V18" s="121">
        <v>495637</v>
      </c>
      <c r="W18" s="121">
        <v>104958</v>
      </c>
      <c r="X18" s="121">
        <v>0</v>
      </c>
      <c r="Y18" s="121">
        <v>0</v>
      </c>
      <c r="Z18" s="121">
        <v>0</v>
      </c>
      <c r="AA18" s="121">
        <v>89086</v>
      </c>
      <c r="AB18" s="122"/>
      <c r="AC18" s="121">
        <v>15872</v>
      </c>
      <c r="AD18" s="121">
        <v>390679</v>
      </c>
      <c r="AE18" s="121">
        <v>0</v>
      </c>
      <c r="AF18" s="121"/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416453</v>
      </c>
      <c r="AN18" s="121"/>
      <c r="AO18" s="121">
        <v>40089</v>
      </c>
      <c r="AP18" s="121">
        <v>0</v>
      </c>
      <c r="AQ18" s="121">
        <v>0</v>
      </c>
      <c r="AR18" s="121">
        <v>0</v>
      </c>
      <c r="AS18" s="121"/>
      <c r="AT18" s="121">
        <v>0</v>
      </c>
      <c r="AU18" s="121">
        <v>51572</v>
      </c>
      <c r="AV18" s="121">
        <v>272</v>
      </c>
      <c r="AW18" s="121">
        <v>0</v>
      </c>
      <c r="AX18" s="121"/>
      <c r="AY18" s="121">
        <v>100717</v>
      </c>
      <c r="AZ18" s="121">
        <v>197912</v>
      </c>
      <c r="BA18" s="121">
        <v>19689</v>
      </c>
      <c r="BB18" s="121">
        <v>1947</v>
      </c>
      <c r="BC18" s="121">
        <v>0</v>
      </c>
      <c r="BD18" s="121">
        <v>4255</v>
      </c>
      <c r="BE18" s="121">
        <v>21868</v>
      </c>
      <c r="BF18" s="121">
        <v>438321</v>
      </c>
      <c r="BG18" s="121"/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36641</v>
      </c>
      <c r="BP18" s="121"/>
      <c r="BQ18" s="121">
        <v>4468</v>
      </c>
      <c r="BR18" s="121">
        <v>0</v>
      </c>
      <c r="BS18" s="121">
        <v>0</v>
      </c>
      <c r="BT18" s="121">
        <v>0</v>
      </c>
      <c r="BU18" s="121"/>
      <c r="BV18" s="121">
        <v>0</v>
      </c>
      <c r="BW18" s="121">
        <v>18899</v>
      </c>
      <c r="BX18" s="121">
        <v>3</v>
      </c>
      <c r="BY18" s="121">
        <v>0</v>
      </c>
      <c r="BZ18" s="121"/>
      <c r="CA18" s="121">
        <v>0</v>
      </c>
      <c r="CB18" s="121">
        <v>10741</v>
      </c>
      <c r="CC18" s="121">
        <v>232</v>
      </c>
      <c r="CD18" s="121">
        <v>2298</v>
      </c>
      <c r="CE18" s="121">
        <v>0</v>
      </c>
      <c r="CF18" s="121">
        <v>0</v>
      </c>
      <c r="CG18" s="121">
        <v>20675</v>
      </c>
      <c r="CH18" s="121">
        <v>57316</v>
      </c>
      <c r="CI18" s="121">
        <v>0</v>
      </c>
      <c r="CJ18" s="121"/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453094</v>
      </c>
      <c r="CR18" s="121"/>
      <c r="CS18" s="121">
        <v>44557</v>
      </c>
      <c r="CT18" s="121">
        <v>0</v>
      </c>
      <c r="CU18" s="121">
        <v>0</v>
      </c>
      <c r="CV18" s="121">
        <v>0</v>
      </c>
      <c r="CW18" s="121"/>
      <c r="CX18" s="121">
        <v>0</v>
      </c>
      <c r="CY18" s="121">
        <v>70471</v>
      </c>
      <c r="CZ18" s="121">
        <v>275</v>
      </c>
      <c r="DA18" s="121">
        <v>0</v>
      </c>
      <c r="DB18" s="121"/>
      <c r="DC18" s="121">
        <v>100717</v>
      </c>
      <c r="DD18" s="121">
        <v>208653</v>
      </c>
      <c r="DE18" s="121">
        <v>19921</v>
      </c>
      <c r="DF18" s="121">
        <v>4245</v>
      </c>
      <c r="DG18" s="121">
        <v>0</v>
      </c>
      <c r="DH18" s="121">
        <v>4255</v>
      </c>
      <c r="DI18" s="121">
        <v>42543</v>
      </c>
      <c r="DJ18" s="121">
        <v>495637</v>
      </c>
    </row>
    <row r="19" spans="1:114" s="136" customFormat="1" ht="13.5" customHeight="1" x14ac:dyDescent="0.15">
      <c r="A19" s="119" t="s">
        <v>10</v>
      </c>
      <c r="B19" s="120" t="s">
        <v>383</v>
      </c>
      <c r="C19" s="119" t="s">
        <v>384</v>
      </c>
      <c r="D19" s="121">
        <v>522251</v>
      </c>
      <c r="E19" s="121">
        <v>168479</v>
      </c>
      <c r="F19" s="121">
        <v>0</v>
      </c>
      <c r="G19" s="121">
        <v>0</v>
      </c>
      <c r="H19" s="121">
        <v>0</v>
      </c>
      <c r="I19" s="121">
        <v>133450</v>
      </c>
      <c r="J19" s="122"/>
      <c r="K19" s="121">
        <v>35029</v>
      </c>
      <c r="L19" s="121">
        <v>353772</v>
      </c>
      <c r="M19" s="121">
        <v>225193</v>
      </c>
      <c r="N19" s="121">
        <v>5683</v>
      </c>
      <c r="O19" s="121">
        <v>0</v>
      </c>
      <c r="P19" s="121">
        <v>0</v>
      </c>
      <c r="Q19" s="121">
        <v>0</v>
      </c>
      <c r="R19" s="121">
        <v>5347</v>
      </c>
      <c r="S19" s="122"/>
      <c r="T19" s="121">
        <v>336</v>
      </c>
      <c r="U19" s="121">
        <v>219510</v>
      </c>
      <c r="V19" s="121">
        <v>747444</v>
      </c>
      <c r="W19" s="121">
        <v>174162</v>
      </c>
      <c r="X19" s="121">
        <v>0</v>
      </c>
      <c r="Y19" s="121">
        <v>0</v>
      </c>
      <c r="Z19" s="121">
        <v>0</v>
      </c>
      <c r="AA19" s="121">
        <v>138797</v>
      </c>
      <c r="AB19" s="122"/>
      <c r="AC19" s="121">
        <v>35365</v>
      </c>
      <c r="AD19" s="121">
        <v>573282</v>
      </c>
      <c r="AE19" s="121">
        <v>0</v>
      </c>
      <c r="AF19" s="121"/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522251</v>
      </c>
      <c r="AN19" s="121"/>
      <c r="AO19" s="121">
        <v>34100</v>
      </c>
      <c r="AP19" s="121">
        <v>41177</v>
      </c>
      <c r="AQ19" s="121">
        <v>0</v>
      </c>
      <c r="AR19" s="121">
        <v>0</v>
      </c>
      <c r="AS19" s="121"/>
      <c r="AT19" s="121">
        <v>8423</v>
      </c>
      <c r="AU19" s="121">
        <v>201668</v>
      </c>
      <c r="AV19" s="121">
        <v>0</v>
      </c>
      <c r="AW19" s="121">
        <v>0</v>
      </c>
      <c r="AX19" s="121"/>
      <c r="AY19" s="121">
        <v>80096</v>
      </c>
      <c r="AZ19" s="121">
        <v>133920</v>
      </c>
      <c r="BA19" s="121">
        <v>13589</v>
      </c>
      <c r="BB19" s="121">
        <v>9278</v>
      </c>
      <c r="BC19" s="121">
        <v>0</v>
      </c>
      <c r="BD19" s="121">
        <v>0</v>
      </c>
      <c r="BE19" s="121">
        <v>0</v>
      </c>
      <c r="BF19" s="121">
        <v>522251</v>
      </c>
      <c r="BG19" s="121"/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v>225193</v>
      </c>
      <c r="BP19" s="121"/>
      <c r="BQ19" s="121">
        <v>4344</v>
      </c>
      <c r="BR19" s="121">
        <v>0</v>
      </c>
      <c r="BS19" s="121">
        <v>0</v>
      </c>
      <c r="BT19" s="121">
        <v>0</v>
      </c>
      <c r="BU19" s="121"/>
      <c r="BV19" s="121">
        <v>0</v>
      </c>
      <c r="BW19" s="121">
        <v>153357</v>
      </c>
      <c r="BX19" s="121">
        <v>0</v>
      </c>
      <c r="BY19" s="121">
        <v>0</v>
      </c>
      <c r="BZ19" s="121"/>
      <c r="CA19" s="121">
        <v>0</v>
      </c>
      <c r="CB19" s="121">
        <v>67281</v>
      </c>
      <c r="CC19" s="121">
        <v>0</v>
      </c>
      <c r="CD19" s="121">
        <v>211</v>
      </c>
      <c r="CE19" s="121">
        <v>0</v>
      </c>
      <c r="CF19" s="121">
        <v>0</v>
      </c>
      <c r="CG19" s="121">
        <v>0</v>
      </c>
      <c r="CH19" s="121">
        <v>225193</v>
      </c>
      <c r="CI19" s="121">
        <v>0</v>
      </c>
      <c r="CJ19" s="121"/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747444</v>
      </c>
      <c r="CR19" s="121"/>
      <c r="CS19" s="121">
        <v>38444</v>
      </c>
      <c r="CT19" s="121">
        <v>41177</v>
      </c>
      <c r="CU19" s="121">
        <v>0</v>
      </c>
      <c r="CV19" s="121">
        <v>0</v>
      </c>
      <c r="CW19" s="121"/>
      <c r="CX19" s="121">
        <v>8423</v>
      </c>
      <c r="CY19" s="121">
        <v>355025</v>
      </c>
      <c r="CZ19" s="121">
        <v>0</v>
      </c>
      <c r="DA19" s="121">
        <v>0</v>
      </c>
      <c r="DB19" s="121"/>
      <c r="DC19" s="121">
        <v>80096</v>
      </c>
      <c r="DD19" s="121">
        <v>201201</v>
      </c>
      <c r="DE19" s="121">
        <v>13589</v>
      </c>
      <c r="DF19" s="121">
        <v>9489</v>
      </c>
      <c r="DG19" s="121">
        <v>0</v>
      </c>
      <c r="DH19" s="121">
        <v>0</v>
      </c>
      <c r="DI19" s="121">
        <v>0</v>
      </c>
      <c r="DJ19" s="121">
        <v>747444</v>
      </c>
    </row>
    <row r="20" spans="1:114" s="136" customFormat="1" ht="13.5" customHeight="1" x14ac:dyDescent="0.15">
      <c r="A20" s="119" t="s">
        <v>10</v>
      </c>
      <c r="B20" s="120" t="s">
        <v>386</v>
      </c>
      <c r="C20" s="119" t="s">
        <v>387</v>
      </c>
      <c r="D20" s="121">
        <v>1104396</v>
      </c>
      <c r="E20" s="121">
        <v>99478</v>
      </c>
      <c r="F20" s="121">
        <v>0</v>
      </c>
      <c r="G20" s="121">
        <v>0</v>
      </c>
      <c r="H20" s="121">
        <v>0</v>
      </c>
      <c r="I20" s="121">
        <v>95811</v>
      </c>
      <c r="J20" s="122"/>
      <c r="K20" s="121">
        <v>3667</v>
      </c>
      <c r="L20" s="121">
        <v>1004918</v>
      </c>
      <c r="M20" s="121">
        <v>167049</v>
      </c>
      <c r="N20" s="121">
        <v>9</v>
      </c>
      <c r="O20" s="121">
        <v>0</v>
      </c>
      <c r="P20" s="121">
        <v>0</v>
      </c>
      <c r="Q20" s="121">
        <v>0</v>
      </c>
      <c r="R20" s="121">
        <v>0</v>
      </c>
      <c r="S20" s="122"/>
      <c r="T20" s="121">
        <v>9</v>
      </c>
      <c r="U20" s="121">
        <v>167040</v>
      </c>
      <c r="V20" s="121">
        <v>1271445</v>
      </c>
      <c r="W20" s="121">
        <v>99487</v>
      </c>
      <c r="X20" s="121">
        <v>0</v>
      </c>
      <c r="Y20" s="121">
        <v>0</v>
      </c>
      <c r="Z20" s="121">
        <v>0</v>
      </c>
      <c r="AA20" s="121">
        <v>95811</v>
      </c>
      <c r="AB20" s="122"/>
      <c r="AC20" s="121">
        <v>3676</v>
      </c>
      <c r="AD20" s="121">
        <v>1171958</v>
      </c>
      <c r="AE20" s="121">
        <v>54294</v>
      </c>
      <c r="AF20" s="121"/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54294</v>
      </c>
      <c r="AM20" s="121">
        <v>1050102</v>
      </c>
      <c r="AN20" s="121"/>
      <c r="AO20" s="121">
        <v>43823</v>
      </c>
      <c r="AP20" s="121">
        <v>0</v>
      </c>
      <c r="AQ20" s="121">
        <v>0</v>
      </c>
      <c r="AR20" s="121">
        <v>0</v>
      </c>
      <c r="AS20" s="121"/>
      <c r="AT20" s="121">
        <v>0</v>
      </c>
      <c r="AU20" s="121">
        <v>0</v>
      </c>
      <c r="AV20" s="121">
        <v>0</v>
      </c>
      <c r="AW20" s="121">
        <v>0</v>
      </c>
      <c r="AX20" s="121"/>
      <c r="AY20" s="121">
        <v>150783</v>
      </c>
      <c r="AZ20" s="121">
        <v>570453</v>
      </c>
      <c r="BA20" s="121">
        <v>0</v>
      </c>
      <c r="BB20" s="121">
        <v>0</v>
      </c>
      <c r="BC20" s="121">
        <v>285043</v>
      </c>
      <c r="BD20" s="121">
        <v>0</v>
      </c>
      <c r="BE20" s="121">
        <v>0</v>
      </c>
      <c r="BF20" s="121">
        <v>1104396</v>
      </c>
      <c r="BG20" s="121"/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167049</v>
      </c>
      <c r="BP20" s="121"/>
      <c r="BQ20" s="121">
        <v>18494</v>
      </c>
      <c r="BR20" s="121">
        <v>0</v>
      </c>
      <c r="BS20" s="121">
        <v>0</v>
      </c>
      <c r="BT20" s="121">
        <v>0</v>
      </c>
      <c r="BU20" s="121"/>
      <c r="BV20" s="121">
        <v>0</v>
      </c>
      <c r="BW20" s="121">
        <v>0</v>
      </c>
      <c r="BX20" s="121">
        <v>0</v>
      </c>
      <c r="BY20" s="121">
        <v>0</v>
      </c>
      <c r="BZ20" s="121"/>
      <c r="CA20" s="121">
        <v>0</v>
      </c>
      <c r="CB20" s="121">
        <v>0</v>
      </c>
      <c r="CC20" s="121">
        <v>0</v>
      </c>
      <c r="CD20" s="121">
        <v>0</v>
      </c>
      <c r="CE20" s="121">
        <v>148555</v>
      </c>
      <c r="CF20" s="121">
        <v>0</v>
      </c>
      <c r="CG20" s="121">
        <v>0</v>
      </c>
      <c r="CH20" s="121">
        <v>167049</v>
      </c>
      <c r="CI20" s="121">
        <v>54294</v>
      </c>
      <c r="CJ20" s="121"/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54294</v>
      </c>
      <c r="CQ20" s="121">
        <v>1217151</v>
      </c>
      <c r="CR20" s="121"/>
      <c r="CS20" s="121">
        <v>62317</v>
      </c>
      <c r="CT20" s="121">
        <v>0</v>
      </c>
      <c r="CU20" s="121">
        <v>0</v>
      </c>
      <c r="CV20" s="121">
        <v>0</v>
      </c>
      <c r="CW20" s="121"/>
      <c r="CX20" s="121">
        <v>0</v>
      </c>
      <c r="CY20" s="121">
        <v>0</v>
      </c>
      <c r="CZ20" s="121">
        <v>0</v>
      </c>
      <c r="DA20" s="121">
        <v>0</v>
      </c>
      <c r="DB20" s="121"/>
      <c r="DC20" s="121">
        <v>150783</v>
      </c>
      <c r="DD20" s="121">
        <v>570453</v>
      </c>
      <c r="DE20" s="121">
        <v>0</v>
      </c>
      <c r="DF20" s="121">
        <v>0</v>
      </c>
      <c r="DG20" s="121">
        <v>433598</v>
      </c>
      <c r="DH20" s="121">
        <v>0</v>
      </c>
      <c r="DI20" s="121">
        <v>0</v>
      </c>
      <c r="DJ20" s="121">
        <v>1271445</v>
      </c>
    </row>
    <row r="21" spans="1:114" s="136" customFormat="1" ht="13.5" customHeight="1" x14ac:dyDescent="0.15">
      <c r="A21" s="119" t="s">
        <v>10</v>
      </c>
      <c r="B21" s="120" t="s">
        <v>392</v>
      </c>
      <c r="C21" s="119" t="s">
        <v>393</v>
      </c>
      <c r="D21" s="121">
        <v>957268</v>
      </c>
      <c r="E21" s="121">
        <v>16004</v>
      </c>
      <c r="F21" s="121">
        <v>0</v>
      </c>
      <c r="G21" s="121">
        <v>0</v>
      </c>
      <c r="H21" s="121">
        <v>0</v>
      </c>
      <c r="I21" s="121">
        <v>0</v>
      </c>
      <c r="J21" s="122"/>
      <c r="K21" s="121">
        <v>16004</v>
      </c>
      <c r="L21" s="121">
        <v>941264</v>
      </c>
      <c r="M21" s="121">
        <v>157432</v>
      </c>
      <c r="N21" s="121">
        <v>16728</v>
      </c>
      <c r="O21" s="121">
        <v>0</v>
      </c>
      <c r="P21" s="121">
        <v>0</v>
      </c>
      <c r="Q21" s="121">
        <v>0</v>
      </c>
      <c r="R21" s="121">
        <v>16728</v>
      </c>
      <c r="S21" s="122"/>
      <c r="T21" s="121">
        <v>0</v>
      </c>
      <c r="U21" s="121">
        <v>140704</v>
      </c>
      <c r="V21" s="121">
        <v>1114700</v>
      </c>
      <c r="W21" s="121">
        <v>32732</v>
      </c>
      <c r="X21" s="121">
        <v>0</v>
      </c>
      <c r="Y21" s="121">
        <v>0</v>
      </c>
      <c r="Z21" s="121">
        <v>0</v>
      </c>
      <c r="AA21" s="121">
        <v>16728</v>
      </c>
      <c r="AB21" s="122"/>
      <c r="AC21" s="121">
        <v>16004</v>
      </c>
      <c r="AD21" s="121">
        <v>1081968</v>
      </c>
      <c r="AE21" s="121">
        <v>0</v>
      </c>
      <c r="AF21" s="121"/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957268</v>
      </c>
      <c r="AN21" s="121"/>
      <c r="AO21" s="121">
        <v>28606</v>
      </c>
      <c r="AP21" s="121">
        <v>5156</v>
      </c>
      <c r="AQ21" s="121">
        <v>0</v>
      </c>
      <c r="AR21" s="121">
        <v>0</v>
      </c>
      <c r="AS21" s="121"/>
      <c r="AT21" s="121">
        <v>3443</v>
      </c>
      <c r="AU21" s="121">
        <v>0</v>
      </c>
      <c r="AV21" s="121">
        <v>0</v>
      </c>
      <c r="AW21" s="121">
        <v>0</v>
      </c>
      <c r="AX21" s="121"/>
      <c r="AY21" s="121">
        <v>347825</v>
      </c>
      <c r="AZ21" s="121">
        <v>0</v>
      </c>
      <c r="BA21" s="121">
        <v>0</v>
      </c>
      <c r="BB21" s="121">
        <v>0</v>
      </c>
      <c r="BC21" s="121">
        <v>572238</v>
      </c>
      <c r="BD21" s="121">
        <v>0</v>
      </c>
      <c r="BE21" s="121">
        <v>0</v>
      </c>
      <c r="BF21" s="121">
        <v>957268</v>
      </c>
      <c r="BG21" s="121"/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v>157432</v>
      </c>
      <c r="BP21" s="121"/>
      <c r="BQ21" s="121">
        <v>19243</v>
      </c>
      <c r="BR21" s="121">
        <v>0</v>
      </c>
      <c r="BS21" s="121">
        <v>0</v>
      </c>
      <c r="BT21" s="121">
        <v>0</v>
      </c>
      <c r="BU21" s="121"/>
      <c r="BV21" s="121">
        <v>0</v>
      </c>
      <c r="BW21" s="121">
        <v>0</v>
      </c>
      <c r="BX21" s="121">
        <v>0</v>
      </c>
      <c r="BY21" s="121">
        <v>0</v>
      </c>
      <c r="BZ21" s="121"/>
      <c r="CA21" s="121">
        <v>30981</v>
      </c>
      <c r="CB21" s="121">
        <v>0</v>
      </c>
      <c r="CC21" s="121">
        <v>0</v>
      </c>
      <c r="CD21" s="121">
        <v>0</v>
      </c>
      <c r="CE21" s="121">
        <v>107208</v>
      </c>
      <c r="CF21" s="121">
        <v>0</v>
      </c>
      <c r="CG21" s="121">
        <v>0</v>
      </c>
      <c r="CH21" s="121">
        <v>157432</v>
      </c>
      <c r="CI21" s="121">
        <v>0</v>
      </c>
      <c r="CJ21" s="121"/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1114700</v>
      </c>
      <c r="CR21" s="121"/>
      <c r="CS21" s="121">
        <v>47849</v>
      </c>
      <c r="CT21" s="121">
        <v>5156</v>
      </c>
      <c r="CU21" s="121">
        <v>0</v>
      </c>
      <c r="CV21" s="121">
        <v>0</v>
      </c>
      <c r="CW21" s="121"/>
      <c r="CX21" s="121">
        <v>3443</v>
      </c>
      <c r="CY21" s="121">
        <v>0</v>
      </c>
      <c r="CZ21" s="121">
        <v>0</v>
      </c>
      <c r="DA21" s="121">
        <v>0</v>
      </c>
      <c r="DB21" s="121"/>
      <c r="DC21" s="121">
        <v>378806</v>
      </c>
      <c r="DD21" s="121">
        <v>0</v>
      </c>
      <c r="DE21" s="121">
        <v>0</v>
      </c>
      <c r="DF21" s="121">
        <v>0</v>
      </c>
      <c r="DG21" s="121">
        <v>679446</v>
      </c>
      <c r="DH21" s="121">
        <v>0</v>
      </c>
      <c r="DI21" s="121">
        <v>0</v>
      </c>
      <c r="DJ21" s="121">
        <v>1114700</v>
      </c>
    </row>
    <row r="22" spans="1:114" s="136" customFormat="1" ht="13.5" customHeight="1" x14ac:dyDescent="0.15">
      <c r="A22" s="119" t="s">
        <v>10</v>
      </c>
      <c r="B22" s="120" t="s">
        <v>396</v>
      </c>
      <c r="C22" s="119" t="s">
        <v>397</v>
      </c>
      <c r="D22" s="121">
        <v>1438797</v>
      </c>
      <c r="E22" s="121">
        <v>403393</v>
      </c>
      <c r="F22" s="121">
        <v>87357</v>
      </c>
      <c r="G22" s="121">
        <v>0</v>
      </c>
      <c r="H22" s="121">
        <v>70600</v>
      </c>
      <c r="I22" s="121">
        <v>148846</v>
      </c>
      <c r="J22" s="122"/>
      <c r="K22" s="121">
        <v>96590</v>
      </c>
      <c r="L22" s="121">
        <v>1035404</v>
      </c>
      <c r="M22" s="121">
        <v>66478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2"/>
      <c r="T22" s="121">
        <v>0</v>
      </c>
      <c r="U22" s="121">
        <v>66478</v>
      </c>
      <c r="V22" s="121">
        <v>1505275</v>
      </c>
      <c r="W22" s="121">
        <v>403393</v>
      </c>
      <c r="X22" s="121">
        <v>87357</v>
      </c>
      <c r="Y22" s="121">
        <v>0</v>
      </c>
      <c r="Z22" s="121">
        <v>70600</v>
      </c>
      <c r="AA22" s="121">
        <v>148846</v>
      </c>
      <c r="AB22" s="122"/>
      <c r="AC22" s="121">
        <v>96590</v>
      </c>
      <c r="AD22" s="121">
        <v>1101882</v>
      </c>
      <c r="AE22" s="121">
        <v>276351</v>
      </c>
      <c r="AF22" s="121"/>
      <c r="AG22" s="121">
        <v>0</v>
      </c>
      <c r="AH22" s="121">
        <v>276351</v>
      </c>
      <c r="AI22" s="121">
        <v>0</v>
      </c>
      <c r="AJ22" s="121">
        <v>0</v>
      </c>
      <c r="AK22" s="121">
        <v>0</v>
      </c>
      <c r="AL22" s="121">
        <v>0</v>
      </c>
      <c r="AM22" s="121">
        <v>1002108</v>
      </c>
      <c r="AN22" s="121"/>
      <c r="AO22" s="121">
        <v>90263</v>
      </c>
      <c r="AP22" s="121">
        <v>0</v>
      </c>
      <c r="AQ22" s="121">
        <v>2403</v>
      </c>
      <c r="AR22" s="121">
        <v>0</v>
      </c>
      <c r="AS22" s="121"/>
      <c r="AT22" s="121">
        <v>1931</v>
      </c>
      <c r="AU22" s="121">
        <v>183669</v>
      </c>
      <c r="AV22" s="121">
        <v>0</v>
      </c>
      <c r="AW22" s="121">
        <v>0</v>
      </c>
      <c r="AX22" s="121"/>
      <c r="AY22" s="121">
        <v>229206</v>
      </c>
      <c r="AZ22" s="121">
        <v>425437</v>
      </c>
      <c r="BA22" s="121">
        <v>16936</v>
      </c>
      <c r="BB22" s="121">
        <v>52263</v>
      </c>
      <c r="BC22" s="121">
        <v>0</v>
      </c>
      <c r="BD22" s="121">
        <v>0</v>
      </c>
      <c r="BE22" s="121">
        <v>160338</v>
      </c>
      <c r="BF22" s="121">
        <v>1438797</v>
      </c>
      <c r="BG22" s="121"/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43750</v>
      </c>
      <c r="BP22" s="121"/>
      <c r="BQ22" s="121">
        <v>5433</v>
      </c>
      <c r="BR22" s="121">
        <v>0</v>
      </c>
      <c r="BS22" s="121">
        <v>0</v>
      </c>
      <c r="BT22" s="121">
        <v>0</v>
      </c>
      <c r="BU22" s="121"/>
      <c r="BV22" s="121">
        <v>0</v>
      </c>
      <c r="BW22" s="121">
        <v>2508</v>
      </c>
      <c r="BX22" s="121">
        <v>0</v>
      </c>
      <c r="BY22" s="121">
        <v>0</v>
      </c>
      <c r="BZ22" s="121"/>
      <c r="CA22" s="121">
        <v>0</v>
      </c>
      <c r="CB22" s="121">
        <v>0</v>
      </c>
      <c r="CC22" s="121">
        <v>0</v>
      </c>
      <c r="CD22" s="121">
        <v>0</v>
      </c>
      <c r="CE22" s="121">
        <v>35809</v>
      </c>
      <c r="CF22" s="121">
        <v>0</v>
      </c>
      <c r="CG22" s="121">
        <v>22728</v>
      </c>
      <c r="CH22" s="121">
        <v>66478</v>
      </c>
      <c r="CI22" s="121">
        <v>276351</v>
      </c>
      <c r="CJ22" s="121"/>
      <c r="CK22" s="121">
        <v>0</v>
      </c>
      <c r="CL22" s="121">
        <v>276351</v>
      </c>
      <c r="CM22" s="121">
        <v>0</v>
      </c>
      <c r="CN22" s="121">
        <v>0</v>
      </c>
      <c r="CO22" s="121">
        <v>0</v>
      </c>
      <c r="CP22" s="121">
        <v>0</v>
      </c>
      <c r="CQ22" s="121">
        <v>1045858</v>
      </c>
      <c r="CR22" s="121"/>
      <c r="CS22" s="121">
        <v>95696</v>
      </c>
      <c r="CT22" s="121">
        <v>0</v>
      </c>
      <c r="CU22" s="121">
        <v>2403</v>
      </c>
      <c r="CV22" s="121">
        <v>0</v>
      </c>
      <c r="CW22" s="121"/>
      <c r="CX22" s="121">
        <v>1931</v>
      </c>
      <c r="CY22" s="121">
        <v>186177</v>
      </c>
      <c r="CZ22" s="121">
        <v>0</v>
      </c>
      <c r="DA22" s="121">
        <v>0</v>
      </c>
      <c r="DB22" s="121"/>
      <c r="DC22" s="121">
        <v>229206</v>
      </c>
      <c r="DD22" s="121">
        <v>425437</v>
      </c>
      <c r="DE22" s="121">
        <v>16936</v>
      </c>
      <c r="DF22" s="121">
        <v>52263</v>
      </c>
      <c r="DG22" s="121">
        <v>35809</v>
      </c>
      <c r="DH22" s="121">
        <v>0</v>
      </c>
      <c r="DI22" s="121">
        <v>183066</v>
      </c>
      <c r="DJ22" s="121">
        <v>1505275</v>
      </c>
    </row>
    <row r="23" spans="1:114" s="137" customFormat="1" ht="13.5" customHeight="1" x14ac:dyDescent="0.15">
      <c r="A23" s="206" t="s">
        <v>10</v>
      </c>
      <c r="B23" s="207" t="s">
        <v>399</v>
      </c>
      <c r="C23" s="206" t="s">
        <v>400</v>
      </c>
      <c r="D23" s="208">
        <v>2024923</v>
      </c>
      <c r="E23" s="208">
        <v>810011</v>
      </c>
      <c r="F23" s="208">
        <v>77400</v>
      </c>
      <c r="G23" s="208">
        <v>0</v>
      </c>
      <c r="H23" s="208">
        <v>0</v>
      </c>
      <c r="I23" s="208">
        <v>476232</v>
      </c>
      <c r="J23" s="210" t="s">
        <v>524</v>
      </c>
      <c r="K23" s="208">
        <v>256379</v>
      </c>
      <c r="L23" s="208">
        <v>1214912</v>
      </c>
      <c r="M23" s="208">
        <v>139006</v>
      </c>
      <c r="N23" s="208">
        <v>6262</v>
      </c>
      <c r="O23" s="208">
        <v>0</v>
      </c>
      <c r="P23" s="208">
        <v>0</v>
      </c>
      <c r="Q23" s="208">
        <v>0</v>
      </c>
      <c r="R23" s="208">
        <v>6248</v>
      </c>
      <c r="S23" s="210" t="s">
        <v>524</v>
      </c>
      <c r="T23" s="208">
        <v>14</v>
      </c>
      <c r="U23" s="208">
        <v>132744</v>
      </c>
      <c r="V23" s="208">
        <v>2163929</v>
      </c>
      <c r="W23" s="208">
        <v>816273</v>
      </c>
      <c r="X23" s="208">
        <v>77400</v>
      </c>
      <c r="Y23" s="208">
        <v>0</v>
      </c>
      <c r="Z23" s="208">
        <v>0</v>
      </c>
      <c r="AA23" s="208">
        <v>482480</v>
      </c>
      <c r="AB23" s="210" t="s">
        <v>524</v>
      </c>
      <c r="AC23" s="208">
        <v>256393</v>
      </c>
      <c r="AD23" s="208">
        <v>1347656</v>
      </c>
      <c r="AE23" s="208">
        <v>201074</v>
      </c>
      <c r="AF23" s="208">
        <v>196160</v>
      </c>
      <c r="AG23" s="208">
        <v>1274</v>
      </c>
      <c r="AH23" s="208">
        <v>194886</v>
      </c>
      <c r="AI23" s="208">
        <v>0</v>
      </c>
      <c r="AJ23" s="208">
        <v>0</v>
      </c>
      <c r="AK23" s="208">
        <v>4914</v>
      </c>
      <c r="AL23" s="208">
        <v>0</v>
      </c>
      <c r="AM23" s="208">
        <v>1726443</v>
      </c>
      <c r="AN23" s="208">
        <v>122351</v>
      </c>
      <c r="AO23" s="208">
        <v>76827</v>
      </c>
      <c r="AP23" s="208">
        <v>0</v>
      </c>
      <c r="AQ23" s="208">
        <v>45524</v>
      </c>
      <c r="AR23" s="208">
        <v>0</v>
      </c>
      <c r="AS23" s="208">
        <v>50133</v>
      </c>
      <c r="AT23" s="208">
        <v>2681</v>
      </c>
      <c r="AU23" s="208">
        <v>47452</v>
      </c>
      <c r="AV23" s="208">
        <v>0</v>
      </c>
      <c r="AW23" s="208">
        <v>0</v>
      </c>
      <c r="AX23" s="208">
        <v>1553376</v>
      </c>
      <c r="AY23" s="208">
        <v>560768</v>
      </c>
      <c r="AZ23" s="208">
        <v>670560</v>
      </c>
      <c r="BA23" s="208">
        <v>308519</v>
      </c>
      <c r="BB23" s="208">
        <v>13529</v>
      </c>
      <c r="BC23" s="208">
        <v>0</v>
      </c>
      <c r="BD23" s="208">
        <v>583</v>
      </c>
      <c r="BE23" s="208">
        <v>97406</v>
      </c>
      <c r="BF23" s="208">
        <v>2024923</v>
      </c>
      <c r="BG23" s="208">
        <v>0</v>
      </c>
      <c r="BH23" s="208">
        <v>0</v>
      </c>
      <c r="BI23" s="208">
        <v>0</v>
      </c>
      <c r="BJ23" s="208">
        <v>0</v>
      </c>
      <c r="BK23" s="208">
        <v>0</v>
      </c>
      <c r="BL23" s="208">
        <v>0</v>
      </c>
      <c r="BM23" s="208">
        <v>0</v>
      </c>
      <c r="BN23" s="208">
        <v>0</v>
      </c>
      <c r="BO23" s="208">
        <v>139006</v>
      </c>
      <c r="BP23" s="208">
        <v>41654</v>
      </c>
      <c r="BQ23" s="208">
        <v>30740</v>
      </c>
      <c r="BR23" s="208">
        <v>0</v>
      </c>
      <c r="BS23" s="208">
        <v>10914</v>
      </c>
      <c r="BT23" s="208">
        <v>0</v>
      </c>
      <c r="BU23" s="208">
        <v>76992</v>
      </c>
      <c r="BV23" s="208">
        <v>0</v>
      </c>
      <c r="BW23" s="208">
        <v>76992</v>
      </c>
      <c r="BX23" s="208">
        <v>0</v>
      </c>
      <c r="BY23" s="208">
        <v>0</v>
      </c>
      <c r="BZ23" s="208">
        <v>19442</v>
      </c>
      <c r="CA23" s="208">
        <v>0</v>
      </c>
      <c r="CB23" s="208">
        <v>19442</v>
      </c>
      <c r="CC23" s="208">
        <v>0</v>
      </c>
      <c r="CD23" s="208">
        <v>0</v>
      </c>
      <c r="CE23" s="208">
        <v>0</v>
      </c>
      <c r="CF23" s="208">
        <v>918</v>
      </c>
      <c r="CG23" s="208">
        <v>0</v>
      </c>
      <c r="CH23" s="208">
        <v>139006</v>
      </c>
      <c r="CI23" s="208">
        <v>201074</v>
      </c>
      <c r="CJ23" s="208">
        <v>196160</v>
      </c>
      <c r="CK23" s="208">
        <v>1274</v>
      </c>
      <c r="CL23" s="208">
        <v>194886</v>
      </c>
      <c r="CM23" s="208">
        <v>0</v>
      </c>
      <c r="CN23" s="208">
        <v>0</v>
      </c>
      <c r="CO23" s="208">
        <v>4914</v>
      </c>
      <c r="CP23" s="208">
        <v>0</v>
      </c>
      <c r="CQ23" s="208">
        <v>1865449</v>
      </c>
      <c r="CR23" s="208">
        <v>164005</v>
      </c>
      <c r="CS23" s="208">
        <v>107567</v>
      </c>
      <c r="CT23" s="208">
        <v>0</v>
      </c>
      <c r="CU23" s="208">
        <v>56438</v>
      </c>
      <c r="CV23" s="208">
        <v>0</v>
      </c>
      <c r="CW23" s="208">
        <v>127125</v>
      </c>
      <c r="CX23" s="208">
        <v>2681</v>
      </c>
      <c r="CY23" s="208">
        <v>124444</v>
      </c>
      <c r="CZ23" s="208">
        <v>0</v>
      </c>
      <c r="DA23" s="208">
        <v>0</v>
      </c>
      <c r="DB23" s="208">
        <v>1572818</v>
      </c>
      <c r="DC23" s="208">
        <v>560768</v>
      </c>
      <c r="DD23" s="208">
        <v>690002</v>
      </c>
      <c r="DE23" s="208">
        <v>308519</v>
      </c>
      <c r="DF23" s="208">
        <v>13529</v>
      </c>
      <c r="DG23" s="208">
        <v>0</v>
      </c>
      <c r="DH23" s="208">
        <v>1501</v>
      </c>
      <c r="DI23" s="208">
        <v>97406</v>
      </c>
      <c r="DJ23" s="208">
        <v>2163929</v>
      </c>
    </row>
    <row r="24" spans="1:114" s="136" customFormat="1" ht="13.5" customHeight="1" x14ac:dyDescent="0.15">
      <c r="A24" s="119" t="s">
        <v>10</v>
      </c>
      <c r="B24" s="120" t="s">
        <v>402</v>
      </c>
      <c r="C24" s="119" t="s">
        <v>403</v>
      </c>
      <c r="D24" s="121">
        <v>1050729</v>
      </c>
      <c r="E24" s="121">
        <v>234461</v>
      </c>
      <c r="F24" s="121">
        <v>13402</v>
      </c>
      <c r="G24" s="121">
        <v>0</v>
      </c>
      <c r="H24" s="121">
        <v>0</v>
      </c>
      <c r="I24" s="121">
        <v>167942</v>
      </c>
      <c r="J24" s="122"/>
      <c r="K24" s="121">
        <v>53117</v>
      </c>
      <c r="L24" s="121">
        <v>816268</v>
      </c>
      <c r="M24" s="121">
        <v>428695</v>
      </c>
      <c r="N24" s="121">
        <v>108988</v>
      </c>
      <c r="O24" s="121">
        <v>0</v>
      </c>
      <c r="P24" s="121">
        <v>0</v>
      </c>
      <c r="Q24" s="121">
        <v>0</v>
      </c>
      <c r="R24" s="121">
        <v>107547</v>
      </c>
      <c r="S24" s="122"/>
      <c r="T24" s="121">
        <v>1441</v>
      </c>
      <c r="U24" s="121">
        <v>319707</v>
      </c>
      <c r="V24" s="121">
        <v>1479424</v>
      </c>
      <c r="W24" s="121">
        <v>343449</v>
      </c>
      <c r="X24" s="121">
        <v>13402</v>
      </c>
      <c r="Y24" s="121">
        <v>0</v>
      </c>
      <c r="Z24" s="121">
        <v>0</v>
      </c>
      <c r="AA24" s="121">
        <v>275489</v>
      </c>
      <c r="AB24" s="122"/>
      <c r="AC24" s="121">
        <v>54558</v>
      </c>
      <c r="AD24" s="121">
        <v>1135975</v>
      </c>
      <c r="AE24" s="121">
        <v>19895</v>
      </c>
      <c r="AF24" s="121"/>
      <c r="AG24" s="121">
        <v>0</v>
      </c>
      <c r="AH24" s="121">
        <v>0</v>
      </c>
      <c r="AI24" s="121">
        <v>19818</v>
      </c>
      <c r="AJ24" s="121">
        <v>77</v>
      </c>
      <c r="AK24" s="121">
        <v>0</v>
      </c>
      <c r="AL24" s="121">
        <v>0</v>
      </c>
      <c r="AM24" s="121">
        <v>955699</v>
      </c>
      <c r="AN24" s="121"/>
      <c r="AO24" s="121">
        <v>129560</v>
      </c>
      <c r="AP24" s="121">
        <v>2740</v>
      </c>
      <c r="AQ24" s="121">
        <v>23817</v>
      </c>
      <c r="AR24" s="121">
        <v>0</v>
      </c>
      <c r="AS24" s="121"/>
      <c r="AT24" s="121">
        <v>97059</v>
      </c>
      <c r="AU24" s="121">
        <v>15881</v>
      </c>
      <c r="AV24" s="121">
        <v>40769</v>
      </c>
      <c r="AW24" s="121">
        <v>0</v>
      </c>
      <c r="AX24" s="121"/>
      <c r="AY24" s="121">
        <v>312443</v>
      </c>
      <c r="AZ24" s="121">
        <v>90746</v>
      </c>
      <c r="BA24" s="121">
        <v>46815</v>
      </c>
      <c r="BB24" s="121">
        <v>0</v>
      </c>
      <c r="BC24" s="121">
        <v>195869</v>
      </c>
      <c r="BD24" s="121">
        <v>0</v>
      </c>
      <c r="BE24" s="121">
        <v>75135</v>
      </c>
      <c r="BF24" s="121">
        <v>1050729</v>
      </c>
      <c r="BG24" s="121"/>
      <c r="BH24" s="121">
        <v>69336</v>
      </c>
      <c r="BI24" s="121">
        <v>0</v>
      </c>
      <c r="BJ24" s="121">
        <v>69336</v>
      </c>
      <c r="BK24" s="121">
        <v>0</v>
      </c>
      <c r="BL24" s="121">
        <v>0</v>
      </c>
      <c r="BM24" s="121">
        <v>0</v>
      </c>
      <c r="BN24" s="121">
        <v>0</v>
      </c>
      <c r="BO24" s="121">
        <v>359359</v>
      </c>
      <c r="BP24" s="121"/>
      <c r="BQ24" s="121">
        <v>24559</v>
      </c>
      <c r="BR24" s="121">
        <v>0</v>
      </c>
      <c r="BS24" s="121">
        <v>0</v>
      </c>
      <c r="BT24" s="121">
        <v>0</v>
      </c>
      <c r="BU24" s="121"/>
      <c r="BV24" s="121">
        <v>135</v>
      </c>
      <c r="BW24" s="121">
        <v>145185</v>
      </c>
      <c r="BX24" s="121">
        <v>0</v>
      </c>
      <c r="BY24" s="121">
        <v>0</v>
      </c>
      <c r="BZ24" s="121"/>
      <c r="CA24" s="121">
        <v>97680</v>
      </c>
      <c r="CB24" s="121">
        <v>91800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428695</v>
      </c>
      <c r="CI24" s="121">
        <v>89231</v>
      </c>
      <c r="CJ24" s="121"/>
      <c r="CK24" s="121">
        <v>0</v>
      </c>
      <c r="CL24" s="121">
        <v>69336</v>
      </c>
      <c r="CM24" s="121">
        <v>19818</v>
      </c>
      <c r="CN24" s="121">
        <v>77</v>
      </c>
      <c r="CO24" s="121">
        <v>0</v>
      </c>
      <c r="CP24" s="121">
        <v>0</v>
      </c>
      <c r="CQ24" s="121">
        <v>1315058</v>
      </c>
      <c r="CR24" s="121"/>
      <c r="CS24" s="121">
        <v>154119</v>
      </c>
      <c r="CT24" s="121">
        <v>2740</v>
      </c>
      <c r="CU24" s="121">
        <v>23817</v>
      </c>
      <c r="CV24" s="121">
        <v>0</v>
      </c>
      <c r="CW24" s="121"/>
      <c r="CX24" s="121">
        <v>97194</v>
      </c>
      <c r="CY24" s="121">
        <v>161066</v>
      </c>
      <c r="CZ24" s="121">
        <v>40769</v>
      </c>
      <c r="DA24" s="121">
        <v>0</v>
      </c>
      <c r="DB24" s="121"/>
      <c r="DC24" s="121">
        <v>410123</v>
      </c>
      <c r="DD24" s="121">
        <v>182546</v>
      </c>
      <c r="DE24" s="121">
        <v>46815</v>
      </c>
      <c r="DF24" s="121">
        <v>0</v>
      </c>
      <c r="DG24" s="121">
        <v>195869</v>
      </c>
      <c r="DH24" s="121">
        <v>0</v>
      </c>
      <c r="DI24" s="121">
        <v>75135</v>
      </c>
      <c r="DJ24" s="121">
        <v>1479424</v>
      </c>
    </row>
    <row r="25" spans="1:114" s="136" customFormat="1" ht="13.5" customHeight="1" x14ac:dyDescent="0.15">
      <c r="A25" s="119" t="s">
        <v>10</v>
      </c>
      <c r="B25" s="120" t="s">
        <v>407</v>
      </c>
      <c r="C25" s="119" t="s">
        <v>408</v>
      </c>
      <c r="D25" s="121">
        <v>968093</v>
      </c>
      <c r="E25" s="121">
        <v>94296</v>
      </c>
      <c r="F25" s="121">
        <v>35</v>
      </c>
      <c r="G25" s="121">
        <v>329</v>
      </c>
      <c r="H25" s="121">
        <v>0</v>
      </c>
      <c r="I25" s="121">
        <v>20854</v>
      </c>
      <c r="J25" s="122"/>
      <c r="K25" s="121">
        <v>73078</v>
      </c>
      <c r="L25" s="121">
        <v>873797</v>
      </c>
      <c r="M25" s="121">
        <v>103980</v>
      </c>
      <c r="N25" s="121">
        <v>7635</v>
      </c>
      <c r="O25" s="121">
        <v>0</v>
      </c>
      <c r="P25" s="121">
        <v>0</v>
      </c>
      <c r="Q25" s="121">
        <v>0</v>
      </c>
      <c r="R25" s="121">
        <v>7635</v>
      </c>
      <c r="S25" s="122"/>
      <c r="T25" s="121">
        <v>0</v>
      </c>
      <c r="U25" s="121">
        <v>96345</v>
      </c>
      <c r="V25" s="121">
        <v>1072073</v>
      </c>
      <c r="W25" s="121">
        <v>101931</v>
      </c>
      <c r="X25" s="121">
        <v>35</v>
      </c>
      <c r="Y25" s="121">
        <v>329</v>
      </c>
      <c r="Z25" s="121">
        <v>0</v>
      </c>
      <c r="AA25" s="121">
        <v>28489</v>
      </c>
      <c r="AB25" s="122"/>
      <c r="AC25" s="121">
        <v>73078</v>
      </c>
      <c r="AD25" s="121">
        <v>970142</v>
      </c>
      <c r="AE25" s="121">
        <v>10378</v>
      </c>
      <c r="AF25" s="121"/>
      <c r="AG25" s="121">
        <v>0</v>
      </c>
      <c r="AH25" s="121">
        <v>10378</v>
      </c>
      <c r="AI25" s="121">
        <v>0</v>
      </c>
      <c r="AJ25" s="121">
        <v>0</v>
      </c>
      <c r="AK25" s="121">
        <v>0</v>
      </c>
      <c r="AL25" s="121">
        <v>0</v>
      </c>
      <c r="AM25" s="121">
        <v>957715</v>
      </c>
      <c r="AN25" s="121"/>
      <c r="AO25" s="121">
        <v>23084</v>
      </c>
      <c r="AP25" s="121">
        <v>0</v>
      </c>
      <c r="AQ25" s="121">
        <v>0</v>
      </c>
      <c r="AR25" s="121">
        <v>0</v>
      </c>
      <c r="AS25" s="121"/>
      <c r="AT25" s="121">
        <v>0</v>
      </c>
      <c r="AU25" s="121">
        <v>28817</v>
      </c>
      <c r="AV25" s="121">
        <v>0</v>
      </c>
      <c r="AW25" s="121">
        <v>0</v>
      </c>
      <c r="AX25" s="121"/>
      <c r="AY25" s="121">
        <v>125496</v>
      </c>
      <c r="AZ25" s="121">
        <v>277115</v>
      </c>
      <c r="BA25" s="121">
        <v>6253</v>
      </c>
      <c r="BB25" s="121">
        <v>6210</v>
      </c>
      <c r="BC25" s="121">
        <v>490740</v>
      </c>
      <c r="BD25" s="121">
        <v>0</v>
      </c>
      <c r="BE25" s="121">
        <v>0</v>
      </c>
      <c r="BF25" s="121">
        <v>968093</v>
      </c>
      <c r="BG25" s="121"/>
      <c r="BH25" s="121">
        <v>10118</v>
      </c>
      <c r="BI25" s="121">
        <v>0</v>
      </c>
      <c r="BJ25" s="121">
        <v>10118</v>
      </c>
      <c r="BK25" s="121">
        <v>0</v>
      </c>
      <c r="BL25" s="121">
        <v>0</v>
      </c>
      <c r="BM25" s="121">
        <v>0</v>
      </c>
      <c r="BN25" s="121">
        <v>0</v>
      </c>
      <c r="BO25" s="121">
        <v>93862</v>
      </c>
      <c r="BP25" s="121"/>
      <c r="BQ25" s="121">
        <v>5252</v>
      </c>
      <c r="BR25" s="121">
        <v>0</v>
      </c>
      <c r="BS25" s="121">
        <v>0</v>
      </c>
      <c r="BT25" s="121">
        <v>0</v>
      </c>
      <c r="BU25" s="121"/>
      <c r="BV25" s="121">
        <v>0</v>
      </c>
      <c r="BW25" s="121">
        <v>49067</v>
      </c>
      <c r="BX25" s="121">
        <v>0</v>
      </c>
      <c r="BY25" s="121">
        <v>0</v>
      </c>
      <c r="BZ25" s="121"/>
      <c r="CA25" s="121">
        <v>0</v>
      </c>
      <c r="CB25" s="121">
        <v>34080</v>
      </c>
      <c r="CC25" s="121">
        <v>0</v>
      </c>
      <c r="CD25" s="121">
        <v>5463</v>
      </c>
      <c r="CE25" s="121">
        <v>0</v>
      </c>
      <c r="CF25" s="121">
        <v>0</v>
      </c>
      <c r="CG25" s="121">
        <v>0</v>
      </c>
      <c r="CH25" s="121">
        <v>103980</v>
      </c>
      <c r="CI25" s="121">
        <v>20496</v>
      </c>
      <c r="CJ25" s="121"/>
      <c r="CK25" s="121">
        <v>0</v>
      </c>
      <c r="CL25" s="121">
        <v>20496</v>
      </c>
      <c r="CM25" s="121">
        <v>0</v>
      </c>
      <c r="CN25" s="121">
        <v>0</v>
      </c>
      <c r="CO25" s="121">
        <v>0</v>
      </c>
      <c r="CP25" s="121">
        <v>0</v>
      </c>
      <c r="CQ25" s="121">
        <v>1051577</v>
      </c>
      <c r="CR25" s="121"/>
      <c r="CS25" s="121">
        <v>28336</v>
      </c>
      <c r="CT25" s="121">
        <v>0</v>
      </c>
      <c r="CU25" s="121">
        <v>0</v>
      </c>
      <c r="CV25" s="121">
        <v>0</v>
      </c>
      <c r="CW25" s="121"/>
      <c r="CX25" s="121">
        <v>0</v>
      </c>
      <c r="CY25" s="121">
        <v>77884</v>
      </c>
      <c r="CZ25" s="121">
        <v>0</v>
      </c>
      <c r="DA25" s="121">
        <v>0</v>
      </c>
      <c r="DB25" s="121"/>
      <c r="DC25" s="121">
        <v>125496</v>
      </c>
      <c r="DD25" s="121">
        <v>311195</v>
      </c>
      <c r="DE25" s="121">
        <v>6253</v>
      </c>
      <c r="DF25" s="121">
        <v>11673</v>
      </c>
      <c r="DG25" s="121">
        <v>490740</v>
      </c>
      <c r="DH25" s="121">
        <v>0</v>
      </c>
      <c r="DI25" s="121">
        <v>0</v>
      </c>
      <c r="DJ25" s="121">
        <v>1072073</v>
      </c>
    </row>
    <row r="26" spans="1:114" s="136" customFormat="1" ht="13.5" customHeight="1" x14ac:dyDescent="0.15">
      <c r="A26" s="119" t="s">
        <v>10</v>
      </c>
      <c r="B26" s="120" t="s">
        <v>412</v>
      </c>
      <c r="C26" s="119" t="s">
        <v>413</v>
      </c>
      <c r="D26" s="121">
        <v>618228</v>
      </c>
      <c r="E26" s="121">
        <v>51073</v>
      </c>
      <c r="F26" s="121">
        <v>0</v>
      </c>
      <c r="G26" s="121">
        <v>0</v>
      </c>
      <c r="H26" s="121">
        <v>0</v>
      </c>
      <c r="I26" s="121">
        <v>47973</v>
      </c>
      <c r="J26" s="122"/>
      <c r="K26" s="121">
        <v>3100</v>
      </c>
      <c r="L26" s="121">
        <v>567155</v>
      </c>
      <c r="M26" s="121">
        <v>76837</v>
      </c>
      <c r="N26" s="121">
        <v>2678</v>
      </c>
      <c r="O26" s="121">
        <v>0</v>
      </c>
      <c r="P26" s="121">
        <v>0</v>
      </c>
      <c r="Q26" s="121">
        <v>0</v>
      </c>
      <c r="R26" s="121">
        <v>2678</v>
      </c>
      <c r="S26" s="122"/>
      <c r="T26" s="121">
        <v>0</v>
      </c>
      <c r="U26" s="121">
        <v>74159</v>
      </c>
      <c r="V26" s="121">
        <v>695065</v>
      </c>
      <c r="W26" s="121">
        <v>53751</v>
      </c>
      <c r="X26" s="121">
        <v>0</v>
      </c>
      <c r="Y26" s="121">
        <v>0</v>
      </c>
      <c r="Z26" s="121">
        <v>0</v>
      </c>
      <c r="AA26" s="121">
        <v>50651</v>
      </c>
      <c r="AB26" s="122"/>
      <c r="AC26" s="121">
        <v>3100</v>
      </c>
      <c r="AD26" s="121">
        <v>641314</v>
      </c>
      <c r="AE26" s="121">
        <v>101828</v>
      </c>
      <c r="AF26" s="121"/>
      <c r="AG26" s="121">
        <v>0</v>
      </c>
      <c r="AH26" s="121">
        <v>101828</v>
      </c>
      <c r="AI26" s="121">
        <v>0</v>
      </c>
      <c r="AJ26" s="121">
        <v>0</v>
      </c>
      <c r="AK26" s="121">
        <v>0</v>
      </c>
      <c r="AL26" s="121">
        <v>0</v>
      </c>
      <c r="AM26" s="121">
        <v>506400</v>
      </c>
      <c r="AN26" s="121"/>
      <c r="AO26" s="121">
        <v>0</v>
      </c>
      <c r="AP26" s="121">
        <v>0</v>
      </c>
      <c r="AQ26" s="121">
        <v>0</v>
      </c>
      <c r="AR26" s="121">
        <v>0</v>
      </c>
      <c r="AS26" s="121"/>
      <c r="AT26" s="121">
        <v>0</v>
      </c>
      <c r="AU26" s="121">
        <v>60693</v>
      </c>
      <c r="AV26" s="121">
        <v>0</v>
      </c>
      <c r="AW26" s="121">
        <v>0</v>
      </c>
      <c r="AX26" s="121"/>
      <c r="AY26" s="121">
        <v>70591</v>
      </c>
      <c r="AZ26" s="121">
        <v>244790</v>
      </c>
      <c r="BA26" s="121">
        <v>65088</v>
      </c>
      <c r="BB26" s="121">
        <v>65238</v>
      </c>
      <c r="BC26" s="121">
        <v>0</v>
      </c>
      <c r="BD26" s="121">
        <v>0</v>
      </c>
      <c r="BE26" s="121">
        <v>10000</v>
      </c>
      <c r="BF26" s="121">
        <v>618228</v>
      </c>
      <c r="BG26" s="121"/>
      <c r="BH26" s="121">
        <v>14807</v>
      </c>
      <c r="BI26" s="121">
        <v>0</v>
      </c>
      <c r="BJ26" s="121">
        <v>14807</v>
      </c>
      <c r="BK26" s="121">
        <v>0</v>
      </c>
      <c r="BL26" s="121">
        <v>0</v>
      </c>
      <c r="BM26" s="121">
        <v>0</v>
      </c>
      <c r="BN26" s="121">
        <v>0</v>
      </c>
      <c r="BO26" s="121">
        <v>62030</v>
      </c>
      <c r="BP26" s="121"/>
      <c r="BQ26" s="121">
        <v>0</v>
      </c>
      <c r="BR26" s="121">
        <v>0</v>
      </c>
      <c r="BS26" s="121">
        <v>0</v>
      </c>
      <c r="BT26" s="121">
        <v>0</v>
      </c>
      <c r="BU26" s="121"/>
      <c r="BV26" s="121">
        <v>0</v>
      </c>
      <c r="BW26" s="121">
        <v>23381</v>
      </c>
      <c r="BX26" s="121">
        <v>0</v>
      </c>
      <c r="BY26" s="121">
        <v>0</v>
      </c>
      <c r="BZ26" s="121"/>
      <c r="CA26" s="121">
        <v>0</v>
      </c>
      <c r="CB26" s="121">
        <v>31493</v>
      </c>
      <c r="CC26" s="121">
        <v>0</v>
      </c>
      <c r="CD26" s="121">
        <v>7156</v>
      </c>
      <c r="CE26" s="121">
        <v>0</v>
      </c>
      <c r="CF26" s="121">
        <v>0</v>
      </c>
      <c r="CG26" s="121">
        <v>0</v>
      </c>
      <c r="CH26" s="121">
        <v>76837</v>
      </c>
      <c r="CI26" s="121">
        <v>116635</v>
      </c>
      <c r="CJ26" s="121"/>
      <c r="CK26" s="121">
        <v>0</v>
      </c>
      <c r="CL26" s="121">
        <v>116635</v>
      </c>
      <c r="CM26" s="121">
        <v>0</v>
      </c>
      <c r="CN26" s="121">
        <v>0</v>
      </c>
      <c r="CO26" s="121">
        <v>0</v>
      </c>
      <c r="CP26" s="121">
        <v>0</v>
      </c>
      <c r="CQ26" s="121">
        <v>568430</v>
      </c>
      <c r="CR26" s="121"/>
      <c r="CS26" s="121">
        <v>0</v>
      </c>
      <c r="CT26" s="121">
        <v>0</v>
      </c>
      <c r="CU26" s="121">
        <v>0</v>
      </c>
      <c r="CV26" s="121">
        <v>0</v>
      </c>
      <c r="CW26" s="121"/>
      <c r="CX26" s="121">
        <v>0</v>
      </c>
      <c r="CY26" s="121">
        <v>84074</v>
      </c>
      <c r="CZ26" s="121">
        <v>0</v>
      </c>
      <c r="DA26" s="121">
        <v>0</v>
      </c>
      <c r="DB26" s="121"/>
      <c r="DC26" s="121">
        <v>70591</v>
      </c>
      <c r="DD26" s="121">
        <v>276283</v>
      </c>
      <c r="DE26" s="121">
        <v>65088</v>
      </c>
      <c r="DF26" s="121">
        <v>72394</v>
      </c>
      <c r="DG26" s="121">
        <v>0</v>
      </c>
      <c r="DH26" s="121">
        <v>0</v>
      </c>
      <c r="DI26" s="121">
        <v>10000</v>
      </c>
      <c r="DJ26" s="121">
        <v>695065</v>
      </c>
    </row>
    <row r="27" spans="1:114" s="136" customFormat="1" ht="13.5" customHeight="1" x14ac:dyDescent="0.15">
      <c r="A27" s="119" t="s">
        <v>10</v>
      </c>
      <c r="B27" s="120" t="s">
        <v>415</v>
      </c>
      <c r="C27" s="119" t="s">
        <v>416</v>
      </c>
      <c r="D27" s="121">
        <v>581989</v>
      </c>
      <c r="E27" s="121">
        <v>12306</v>
      </c>
      <c r="F27" s="121">
        <v>0</v>
      </c>
      <c r="G27" s="121">
        <v>0</v>
      </c>
      <c r="H27" s="121">
        <v>0</v>
      </c>
      <c r="I27" s="121">
        <v>4908</v>
      </c>
      <c r="J27" s="122"/>
      <c r="K27" s="121">
        <v>7398</v>
      </c>
      <c r="L27" s="121">
        <v>569683</v>
      </c>
      <c r="M27" s="121">
        <v>27730</v>
      </c>
      <c r="N27" s="121">
        <v>6250</v>
      </c>
      <c r="O27" s="121">
        <v>0</v>
      </c>
      <c r="P27" s="121">
        <v>0</v>
      </c>
      <c r="Q27" s="121">
        <v>0</v>
      </c>
      <c r="R27" s="121">
        <v>5904</v>
      </c>
      <c r="S27" s="122"/>
      <c r="T27" s="121">
        <v>346</v>
      </c>
      <c r="U27" s="121">
        <v>21480</v>
      </c>
      <c r="V27" s="121">
        <v>609719</v>
      </c>
      <c r="W27" s="121">
        <v>18556</v>
      </c>
      <c r="X27" s="121">
        <v>0</v>
      </c>
      <c r="Y27" s="121">
        <v>0</v>
      </c>
      <c r="Z27" s="121">
        <v>0</v>
      </c>
      <c r="AA27" s="121">
        <v>10812</v>
      </c>
      <c r="AB27" s="122"/>
      <c r="AC27" s="121">
        <v>7744</v>
      </c>
      <c r="AD27" s="121">
        <v>591163</v>
      </c>
      <c r="AE27" s="121">
        <v>0</v>
      </c>
      <c r="AF27" s="121"/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581989</v>
      </c>
      <c r="AN27" s="121"/>
      <c r="AO27" s="121">
        <v>11646</v>
      </c>
      <c r="AP27" s="121">
        <v>0</v>
      </c>
      <c r="AQ27" s="121">
        <v>0</v>
      </c>
      <c r="AR27" s="121">
        <v>0</v>
      </c>
      <c r="AS27" s="121"/>
      <c r="AT27" s="121">
        <v>223079</v>
      </c>
      <c r="AU27" s="121">
        <v>0</v>
      </c>
      <c r="AV27" s="121">
        <v>0</v>
      </c>
      <c r="AW27" s="121">
        <v>0</v>
      </c>
      <c r="AX27" s="121"/>
      <c r="AY27" s="121">
        <v>0</v>
      </c>
      <c r="AZ27" s="121">
        <v>0</v>
      </c>
      <c r="BA27" s="121">
        <v>0</v>
      </c>
      <c r="BB27" s="121">
        <v>0</v>
      </c>
      <c r="BC27" s="121">
        <v>347264</v>
      </c>
      <c r="BD27" s="121">
        <v>0</v>
      </c>
      <c r="BE27" s="121">
        <v>0</v>
      </c>
      <c r="BF27" s="121">
        <v>581989</v>
      </c>
      <c r="BG27" s="121"/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v>27730</v>
      </c>
      <c r="BP27" s="121"/>
      <c r="BQ27" s="121">
        <v>873</v>
      </c>
      <c r="BR27" s="121">
        <v>0</v>
      </c>
      <c r="BS27" s="121">
        <v>0</v>
      </c>
      <c r="BT27" s="121">
        <v>0</v>
      </c>
      <c r="BU27" s="121"/>
      <c r="BV27" s="121">
        <v>1503</v>
      </c>
      <c r="BW27" s="121">
        <v>12312</v>
      </c>
      <c r="BX27" s="121">
        <v>0</v>
      </c>
      <c r="BY27" s="121">
        <v>0</v>
      </c>
      <c r="BZ27" s="121"/>
      <c r="CA27" s="121">
        <v>0</v>
      </c>
      <c r="CB27" s="121">
        <v>0</v>
      </c>
      <c r="CC27" s="121">
        <v>0</v>
      </c>
      <c r="CD27" s="121">
        <v>0</v>
      </c>
      <c r="CE27" s="121">
        <v>13042</v>
      </c>
      <c r="CF27" s="121">
        <v>0</v>
      </c>
      <c r="CG27" s="121">
        <v>0</v>
      </c>
      <c r="CH27" s="121">
        <v>27730</v>
      </c>
      <c r="CI27" s="121">
        <v>0</v>
      </c>
      <c r="CJ27" s="121"/>
      <c r="CK27" s="121">
        <v>0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609719</v>
      </c>
      <c r="CR27" s="121"/>
      <c r="CS27" s="121">
        <v>12519</v>
      </c>
      <c r="CT27" s="121">
        <v>0</v>
      </c>
      <c r="CU27" s="121">
        <v>0</v>
      </c>
      <c r="CV27" s="121">
        <v>0</v>
      </c>
      <c r="CW27" s="121"/>
      <c r="CX27" s="121">
        <v>224582</v>
      </c>
      <c r="CY27" s="121">
        <v>12312</v>
      </c>
      <c r="CZ27" s="121">
        <v>0</v>
      </c>
      <c r="DA27" s="121">
        <v>0</v>
      </c>
      <c r="DB27" s="121"/>
      <c r="DC27" s="121">
        <v>0</v>
      </c>
      <c r="DD27" s="121">
        <v>0</v>
      </c>
      <c r="DE27" s="121">
        <v>0</v>
      </c>
      <c r="DF27" s="121">
        <v>0</v>
      </c>
      <c r="DG27" s="121">
        <v>360306</v>
      </c>
      <c r="DH27" s="121">
        <v>0</v>
      </c>
      <c r="DI27" s="121">
        <v>0</v>
      </c>
      <c r="DJ27" s="121">
        <v>609719</v>
      </c>
    </row>
    <row r="28" spans="1:114" s="136" customFormat="1" ht="13.5" customHeight="1" x14ac:dyDescent="0.15">
      <c r="A28" s="119" t="s">
        <v>10</v>
      </c>
      <c r="B28" s="120" t="s">
        <v>419</v>
      </c>
      <c r="C28" s="119" t="s">
        <v>420</v>
      </c>
      <c r="D28" s="121">
        <v>348885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2"/>
      <c r="K28" s="121">
        <v>0</v>
      </c>
      <c r="L28" s="121">
        <v>348885</v>
      </c>
      <c r="M28" s="121">
        <v>88591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2"/>
      <c r="T28" s="121">
        <v>0</v>
      </c>
      <c r="U28" s="121">
        <v>88591</v>
      </c>
      <c r="V28" s="121">
        <v>437476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2"/>
      <c r="AC28" s="121">
        <v>0</v>
      </c>
      <c r="AD28" s="121">
        <v>437476</v>
      </c>
      <c r="AE28" s="121">
        <v>0</v>
      </c>
      <c r="AF28" s="121"/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348885</v>
      </c>
      <c r="AN28" s="121"/>
      <c r="AO28" s="121">
        <v>0</v>
      </c>
      <c r="AP28" s="121">
        <v>0</v>
      </c>
      <c r="AQ28" s="121">
        <v>0</v>
      </c>
      <c r="AR28" s="121">
        <v>0</v>
      </c>
      <c r="AS28" s="121"/>
      <c r="AT28" s="121">
        <v>0</v>
      </c>
      <c r="AU28" s="121">
        <v>0</v>
      </c>
      <c r="AV28" s="121">
        <v>0</v>
      </c>
      <c r="AW28" s="121">
        <v>0</v>
      </c>
      <c r="AX28" s="121"/>
      <c r="AY28" s="121">
        <v>0</v>
      </c>
      <c r="AZ28" s="121">
        <v>0</v>
      </c>
      <c r="BA28" s="121">
        <v>0</v>
      </c>
      <c r="BB28" s="121">
        <v>0</v>
      </c>
      <c r="BC28" s="121">
        <v>348885</v>
      </c>
      <c r="BD28" s="121">
        <v>0</v>
      </c>
      <c r="BE28" s="121">
        <v>0</v>
      </c>
      <c r="BF28" s="121">
        <v>348885</v>
      </c>
      <c r="BG28" s="121"/>
      <c r="BH28" s="121">
        <v>8505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8505</v>
      </c>
      <c r="BO28" s="121">
        <v>80086</v>
      </c>
      <c r="BP28" s="121"/>
      <c r="BQ28" s="121">
        <v>0</v>
      </c>
      <c r="BR28" s="121">
        <v>0</v>
      </c>
      <c r="BS28" s="121">
        <v>0</v>
      </c>
      <c r="BT28" s="121">
        <v>0</v>
      </c>
      <c r="BU28" s="121"/>
      <c r="BV28" s="121">
        <v>0</v>
      </c>
      <c r="BW28" s="121">
        <v>0</v>
      </c>
      <c r="BX28" s="121">
        <v>0</v>
      </c>
      <c r="BY28" s="121">
        <v>0</v>
      </c>
      <c r="BZ28" s="121"/>
      <c r="CA28" s="121">
        <v>0</v>
      </c>
      <c r="CB28" s="121">
        <v>0</v>
      </c>
      <c r="CC28" s="121">
        <v>0</v>
      </c>
      <c r="CD28" s="121">
        <v>0</v>
      </c>
      <c r="CE28" s="121">
        <v>80086</v>
      </c>
      <c r="CF28" s="121">
        <v>0</v>
      </c>
      <c r="CG28" s="121">
        <v>0</v>
      </c>
      <c r="CH28" s="121">
        <v>88591</v>
      </c>
      <c r="CI28" s="121">
        <v>8505</v>
      </c>
      <c r="CJ28" s="121"/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8505</v>
      </c>
      <c r="CQ28" s="121">
        <v>428971</v>
      </c>
      <c r="CR28" s="121"/>
      <c r="CS28" s="121">
        <v>0</v>
      </c>
      <c r="CT28" s="121">
        <v>0</v>
      </c>
      <c r="CU28" s="121">
        <v>0</v>
      </c>
      <c r="CV28" s="121">
        <v>0</v>
      </c>
      <c r="CW28" s="121"/>
      <c r="CX28" s="121">
        <v>0</v>
      </c>
      <c r="CY28" s="121">
        <v>0</v>
      </c>
      <c r="CZ28" s="121">
        <v>0</v>
      </c>
      <c r="DA28" s="121">
        <v>0</v>
      </c>
      <c r="DB28" s="121"/>
      <c r="DC28" s="121">
        <v>0</v>
      </c>
      <c r="DD28" s="121">
        <v>0</v>
      </c>
      <c r="DE28" s="121">
        <v>0</v>
      </c>
      <c r="DF28" s="121">
        <v>0</v>
      </c>
      <c r="DG28" s="121">
        <v>428971</v>
      </c>
      <c r="DH28" s="121">
        <v>0</v>
      </c>
      <c r="DI28" s="121">
        <v>0</v>
      </c>
      <c r="DJ28" s="121">
        <v>437476</v>
      </c>
    </row>
    <row r="29" spans="1:114" s="136" customFormat="1" ht="13.5" customHeight="1" x14ac:dyDescent="0.15">
      <c r="A29" s="119" t="s">
        <v>10</v>
      </c>
      <c r="B29" s="120" t="s">
        <v>424</v>
      </c>
      <c r="C29" s="119" t="s">
        <v>425</v>
      </c>
      <c r="D29" s="121">
        <v>480736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2"/>
      <c r="K29" s="121">
        <v>0</v>
      </c>
      <c r="L29" s="121">
        <v>480736</v>
      </c>
      <c r="M29" s="121">
        <v>75778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2"/>
      <c r="T29" s="121">
        <v>0</v>
      </c>
      <c r="U29" s="121">
        <v>75778</v>
      </c>
      <c r="V29" s="121">
        <v>556514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2"/>
      <c r="AC29" s="121">
        <v>0</v>
      </c>
      <c r="AD29" s="121">
        <v>556514</v>
      </c>
      <c r="AE29" s="121">
        <v>0</v>
      </c>
      <c r="AF29" s="121"/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480736</v>
      </c>
      <c r="AN29" s="121"/>
      <c r="AO29" s="121">
        <v>1472</v>
      </c>
      <c r="AP29" s="121">
        <v>4618</v>
      </c>
      <c r="AQ29" s="121">
        <v>0</v>
      </c>
      <c r="AR29" s="121">
        <v>0</v>
      </c>
      <c r="AS29" s="121"/>
      <c r="AT29" s="121">
        <v>190</v>
      </c>
      <c r="AU29" s="121">
        <v>0</v>
      </c>
      <c r="AV29" s="121">
        <v>0</v>
      </c>
      <c r="AW29" s="121">
        <v>0</v>
      </c>
      <c r="AX29" s="121"/>
      <c r="AY29" s="121">
        <v>99976</v>
      </c>
      <c r="AZ29" s="121">
        <v>0</v>
      </c>
      <c r="BA29" s="121">
        <v>0</v>
      </c>
      <c r="BB29" s="121">
        <v>0</v>
      </c>
      <c r="BC29" s="121">
        <v>374480</v>
      </c>
      <c r="BD29" s="121">
        <v>0</v>
      </c>
      <c r="BE29" s="121">
        <v>0</v>
      </c>
      <c r="BF29" s="121">
        <v>480736</v>
      </c>
      <c r="BG29" s="121"/>
      <c r="BH29" s="121">
        <v>7275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7275</v>
      </c>
      <c r="BO29" s="121">
        <v>68503</v>
      </c>
      <c r="BP29" s="121"/>
      <c r="BQ29" s="121">
        <v>0</v>
      </c>
      <c r="BR29" s="121">
        <v>0</v>
      </c>
      <c r="BS29" s="121">
        <v>0</v>
      </c>
      <c r="BT29" s="121">
        <v>0</v>
      </c>
      <c r="BU29" s="121"/>
      <c r="BV29" s="121">
        <v>0</v>
      </c>
      <c r="BW29" s="121">
        <v>0</v>
      </c>
      <c r="BX29" s="121">
        <v>0</v>
      </c>
      <c r="BY29" s="121">
        <v>0</v>
      </c>
      <c r="BZ29" s="121"/>
      <c r="CA29" s="121">
        <v>0</v>
      </c>
      <c r="CB29" s="121">
        <v>0</v>
      </c>
      <c r="CC29" s="121">
        <v>0</v>
      </c>
      <c r="CD29" s="121">
        <v>0</v>
      </c>
      <c r="CE29" s="121">
        <v>68503</v>
      </c>
      <c r="CF29" s="121">
        <v>0</v>
      </c>
      <c r="CG29" s="121">
        <v>0</v>
      </c>
      <c r="CH29" s="121">
        <v>75778</v>
      </c>
      <c r="CI29" s="121">
        <v>7275</v>
      </c>
      <c r="CJ29" s="121"/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7275</v>
      </c>
      <c r="CQ29" s="121">
        <v>549239</v>
      </c>
      <c r="CR29" s="121"/>
      <c r="CS29" s="121">
        <v>1472</v>
      </c>
      <c r="CT29" s="121">
        <v>4618</v>
      </c>
      <c r="CU29" s="121">
        <v>0</v>
      </c>
      <c r="CV29" s="121">
        <v>0</v>
      </c>
      <c r="CW29" s="121"/>
      <c r="CX29" s="121">
        <v>190</v>
      </c>
      <c r="CY29" s="121">
        <v>0</v>
      </c>
      <c r="CZ29" s="121">
        <v>0</v>
      </c>
      <c r="DA29" s="121">
        <v>0</v>
      </c>
      <c r="DB29" s="121"/>
      <c r="DC29" s="121">
        <v>99976</v>
      </c>
      <c r="DD29" s="121">
        <v>0</v>
      </c>
      <c r="DE29" s="121">
        <v>0</v>
      </c>
      <c r="DF29" s="121">
        <v>0</v>
      </c>
      <c r="DG29" s="121">
        <v>442983</v>
      </c>
      <c r="DH29" s="121">
        <v>0</v>
      </c>
      <c r="DI29" s="121">
        <v>0</v>
      </c>
      <c r="DJ29" s="121">
        <v>556514</v>
      </c>
    </row>
    <row r="30" spans="1:114" s="136" customFormat="1" ht="13.5" customHeight="1" x14ac:dyDescent="0.15">
      <c r="A30" s="119" t="s">
        <v>10</v>
      </c>
      <c r="B30" s="120" t="s">
        <v>427</v>
      </c>
      <c r="C30" s="119" t="s">
        <v>428</v>
      </c>
      <c r="D30" s="121">
        <v>1111370</v>
      </c>
      <c r="E30" s="121">
        <v>691</v>
      </c>
      <c r="F30" s="121">
        <v>0</v>
      </c>
      <c r="G30" s="121">
        <v>0</v>
      </c>
      <c r="H30" s="121">
        <v>0</v>
      </c>
      <c r="I30" s="121">
        <v>666</v>
      </c>
      <c r="J30" s="122"/>
      <c r="K30" s="121">
        <v>25</v>
      </c>
      <c r="L30" s="121">
        <v>1110679</v>
      </c>
      <c r="M30" s="121">
        <v>94697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2"/>
      <c r="T30" s="121">
        <v>0</v>
      </c>
      <c r="U30" s="121">
        <v>94697</v>
      </c>
      <c r="V30" s="121">
        <v>1206067</v>
      </c>
      <c r="W30" s="121">
        <v>691</v>
      </c>
      <c r="X30" s="121">
        <v>0</v>
      </c>
      <c r="Y30" s="121">
        <v>0</v>
      </c>
      <c r="Z30" s="121">
        <v>0</v>
      </c>
      <c r="AA30" s="121">
        <v>666</v>
      </c>
      <c r="AB30" s="122"/>
      <c r="AC30" s="121">
        <v>25</v>
      </c>
      <c r="AD30" s="121">
        <v>1205376</v>
      </c>
      <c r="AE30" s="121">
        <v>0</v>
      </c>
      <c r="AF30" s="121"/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1109732</v>
      </c>
      <c r="AN30" s="121"/>
      <c r="AO30" s="121">
        <v>46435</v>
      </c>
      <c r="AP30" s="121">
        <v>0</v>
      </c>
      <c r="AQ30" s="121">
        <v>0</v>
      </c>
      <c r="AR30" s="121">
        <v>0</v>
      </c>
      <c r="AS30" s="121"/>
      <c r="AT30" s="121">
        <v>772</v>
      </c>
      <c r="AU30" s="121">
        <v>0</v>
      </c>
      <c r="AV30" s="121">
        <v>0</v>
      </c>
      <c r="AW30" s="121">
        <v>0</v>
      </c>
      <c r="AX30" s="121"/>
      <c r="AY30" s="121">
        <v>221798</v>
      </c>
      <c r="AZ30" s="121">
        <v>369</v>
      </c>
      <c r="BA30" s="121">
        <v>0</v>
      </c>
      <c r="BB30" s="121">
        <v>0</v>
      </c>
      <c r="BC30" s="121">
        <v>840319</v>
      </c>
      <c r="BD30" s="121">
        <v>39</v>
      </c>
      <c r="BE30" s="121">
        <v>1638</v>
      </c>
      <c r="BF30" s="121">
        <v>1111370</v>
      </c>
      <c r="BG30" s="121"/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94697</v>
      </c>
      <c r="BP30" s="121"/>
      <c r="BQ30" s="121">
        <v>0</v>
      </c>
      <c r="BR30" s="121">
        <v>0</v>
      </c>
      <c r="BS30" s="121">
        <v>0</v>
      </c>
      <c r="BT30" s="121">
        <v>0</v>
      </c>
      <c r="BU30" s="121"/>
      <c r="BV30" s="121">
        <v>0</v>
      </c>
      <c r="BW30" s="121">
        <v>0</v>
      </c>
      <c r="BX30" s="121">
        <v>0</v>
      </c>
      <c r="BY30" s="121">
        <v>0</v>
      </c>
      <c r="BZ30" s="121"/>
      <c r="CA30" s="121">
        <v>0</v>
      </c>
      <c r="CB30" s="121">
        <v>0</v>
      </c>
      <c r="CC30" s="121">
        <v>0</v>
      </c>
      <c r="CD30" s="121">
        <v>0</v>
      </c>
      <c r="CE30" s="121">
        <v>94697</v>
      </c>
      <c r="CF30" s="121">
        <v>0</v>
      </c>
      <c r="CG30" s="121">
        <v>0</v>
      </c>
      <c r="CH30" s="121">
        <v>94697</v>
      </c>
      <c r="CI30" s="121">
        <v>0</v>
      </c>
      <c r="CJ30" s="121"/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1204429</v>
      </c>
      <c r="CR30" s="121"/>
      <c r="CS30" s="121">
        <v>46435</v>
      </c>
      <c r="CT30" s="121">
        <v>0</v>
      </c>
      <c r="CU30" s="121">
        <v>0</v>
      </c>
      <c r="CV30" s="121">
        <v>0</v>
      </c>
      <c r="CW30" s="121"/>
      <c r="CX30" s="121">
        <v>772</v>
      </c>
      <c r="CY30" s="121">
        <v>0</v>
      </c>
      <c r="CZ30" s="121">
        <v>0</v>
      </c>
      <c r="DA30" s="121">
        <v>0</v>
      </c>
      <c r="DB30" s="121"/>
      <c r="DC30" s="121">
        <v>221798</v>
      </c>
      <c r="DD30" s="121">
        <v>369</v>
      </c>
      <c r="DE30" s="121">
        <v>0</v>
      </c>
      <c r="DF30" s="121">
        <v>0</v>
      </c>
      <c r="DG30" s="121">
        <v>935016</v>
      </c>
      <c r="DH30" s="121">
        <v>39</v>
      </c>
      <c r="DI30" s="121">
        <v>1638</v>
      </c>
      <c r="DJ30" s="121">
        <v>1206067</v>
      </c>
    </row>
    <row r="31" spans="1:114" s="136" customFormat="1" ht="13.5" customHeight="1" x14ac:dyDescent="0.15">
      <c r="A31" s="119" t="s">
        <v>10</v>
      </c>
      <c r="B31" s="120" t="s">
        <v>431</v>
      </c>
      <c r="C31" s="119" t="s">
        <v>432</v>
      </c>
      <c r="D31" s="121">
        <v>440425</v>
      </c>
      <c r="E31" s="121">
        <v>8832</v>
      </c>
      <c r="F31" s="121">
        <v>0</v>
      </c>
      <c r="G31" s="121">
        <v>0</v>
      </c>
      <c r="H31" s="121">
        <v>0</v>
      </c>
      <c r="I31" s="121">
        <v>732</v>
      </c>
      <c r="J31" s="122"/>
      <c r="K31" s="121">
        <v>8100</v>
      </c>
      <c r="L31" s="121">
        <v>431593</v>
      </c>
      <c r="M31" s="121">
        <v>140809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2"/>
      <c r="T31" s="121">
        <v>0</v>
      </c>
      <c r="U31" s="121">
        <v>140809</v>
      </c>
      <c r="V31" s="121">
        <v>581234</v>
      </c>
      <c r="W31" s="121">
        <v>8832</v>
      </c>
      <c r="X31" s="121">
        <v>0</v>
      </c>
      <c r="Y31" s="121">
        <v>0</v>
      </c>
      <c r="Z31" s="121">
        <v>0</v>
      </c>
      <c r="AA31" s="121">
        <v>732</v>
      </c>
      <c r="AB31" s="122"/>
      <c r="AC31" s="121">
        <v>8100</v>
      </c>
      <c r="AD31" s="121">
        <v>572402</v>
      </c>
      <c r="AE31" s="121">
        <v>0</v>
      </c>
      <c r="AF31" s="121"/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440425</v>
      </c>
      <c r="AN31" s="121"/>
      <c r="AO31" s="121">
        <v>36920</v>
      </c>
      <c r="AP31" s="121">
        <v>0</v>
      </c>
      <c r="AQ31" s="121">
        <v>0</v>
      </c>
      <c r="AR31" s="121">
        <v>0</v>
      </c>
      <c r="AS31" s="121"/>
      <c r="AT31" s="121">
        <v>602</v>
      </c>
      <c r="AU31" s="121">
        <v>0</v>
      </c>
      <c r="AV31" s="121">
        <v>0</v>
      </c>
      <c r="AW31" s="121">
        <v>0</v>
      </c>
      <c r="AX31" s="121"/>
      <c r="AY31" s="121">
        <v>149822</v>
      </c>
      <c r="AZ31" s="121">
        <v>1689</v>
      </c>
      <c r="BA31" s="121">
        <v>0</v>
      </c>
      <c r="BB31" s="121">
        <v>0</v>
      </c>
      <c r="BC31" s="121">
        <v>251392</v>
      </c>
      <c r="BD31" s="121">
        <v>0</v>
      </c>
      <c r="BE31" s="121">
        <v>0</v>
      </c>
      <c r="BF31" s="121">
        <v>440425</v>
      </c>
      <c r="BG31" s="121"/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140809</v>
      </c>
      <c r="BP31" s="121"/>
      <c r="BQ31" s="121">
        <v>12306</v>
      </c>
      <c r="BR31" s="121">
        <v>0</v>
      </c>
      <c r="BS31" s="121">
        <v>0</v>
      </c>
      <c r="BT31" s="121">
        <v>0</v>
      </c>
      <c r="BU31" s="121"/>
      <c r="BV31" s="121">
        <v>0</v>
      </c>
      <c r="BW31" s="121">
        <v>0</v>
      </c>
      <c r="BX31" s="121">
        <v>0</v>
      </c>
      <c r="BY31" s="121">
        <v>0</v>
      </c>
      <c r="BZ31" s="121"/>
      <c r="CA31" s="121">
        <v>0</v>
      </c>
      <c r="CB31" s="121">
        <v>0</v>
      </c>
      <c r="CC31" s="121">
        <v>0</v>
      </c>
      <c r="CD31" s="121">
        <v>0</v>
      </c>
      <c r="CE31" s="121">
        <v>128503</v>
      </c>
      <c r="CF31" s="121">
        <v>0</v>
      </c>
      <c r="CG31" s="121">
        <v>0</v>
      </c>
      <c r="CH31" s="121">
        <v>140809</v>
      </c>
      <c r="CI31" s="121">
        <v>0</v>
      </c>
      <c r="CJ31" s="121"/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581234</v>
      </c>
      <c r="CR31" s="121"/>
      <c r="CS31" s="121">
        <v>49226</v>
      </c>
      <c r="CT31" s="121">
        <v>0</v>
      </c>
      <c r="CU31" s="121">
        <v>0</v>
      </c>
      <c r="CV31" s="121">
        <v>0</v>
      </c>
      <c r="CW31" s="121"/>
      <c r="CX31" s="121">
        <v>602</v>
      </c>
      <c r="CY31" s="121">
        <v>0</v>
      </c>
      <c r="CZ31" s="121">
        <v>0</v>
      </c>
      <c r="DA31" s="121">
        <v>0</v>
      </c>
      <c r="DB31" s="121"/>
      <c r="DC31" s="121">
        <v>149822</v>
      </c>
      <c r="DD31" s="121">
        <v>1689</v>
      </c>
      <c r="DE31" s="121">
        <v>0</v>
      </c>
      <c r="DF31" s="121">
        <v>0</v>
      </c>
      <c r="DG31" s="121">
        <v>379895</v>
      </c>
      <c r="DH31" s="121">
        <v>0</v>
      </c>
      <c r="DI31" s="121">
        <v>0</v>
      </c>
      <c r="DJ31" s="121">
        <v>581234</v>
      </c>
    </row>
    <row r="32" spans="1:114" s="136" customFormat="1" ht="13.5" customHeight="1" x14ac:dyDescent="0.15">
      <c r="A32" s="119" t="s">
        <v>10</v>
      </c>
      <c r="B32" s="120" t="s">
        <v>434</v>
      </c>
      <c r="C32" s="119" t="s">
        <v>435</v>
      </c>
      <c r="D32" s="121">
        <v>470652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2"/>
      <c r="K32" s="121">
        <v>0</v>
      </c>
      <c r="L32" s="121">
        <v>470652</v>
      </c>
      <c r="M32" s="121">
        <v>59698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2"/>
      <c r="T32" s="121">
        <v>0</v>
      </c>
      <c r="U32" s="121">
        <v>59698</v>
      </c>
      <c r="V32" s="121">
        <v>530350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2"/>
      <c r="AC32" s="121">
        <v>0</v>
      </c>
      <c r="AD32" s="121">
        <v>530350</v>
      </c>
      <c r="AE32" s="121">
        <v>0</v>
      </c>
      <c r="AF32" s="121"/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470652</v>
      </c>
      <c r="AN32" s="121"/>
      <c r="AO32" s="121">
        <v>0</v>
      </c>
      <c r="AP32" s="121">
        <v>0</v>
      </c>
      <c r="AQ32" s="121">
        <v>0</v>
      </c>
      <c r="AR32" s="121">
        <v>0</v>
      </c>
      <c r="AS32" s="121"/>
      <c r="AT32" s="121">
        <v>0</v>
      </c>
      <c r="AU32" s="121">
        <v>0</v>
      </c>
      <c r="AV32" s="121">
        <v>0</v>
      </c>
      <c r="AW32" s="121">
        <v>0</v>
      </c>
      <c r="AX32" s="121"/>
      <c r="AY32" s="121">
        <v>0</v>
      </c>
      <c r="AZ32" s="121">
        <v>0</v>
      </c>
      <c r="BA32" s="121">
        <v>0</v>
      </c>
      <c r="BB32" s="121">
        <v>0</v>
      </c>
      <c r="BC32" s="121">
        <v>470652</v>
      </c>
      <c r="BD32" s="121">
        <v>0</v>
      </c>
      <c r="BE32" s="121">
        <v>0</v>
      </c>
      <c r="BF32" s="121">
        <v>470652</v>
      </c>
      <c r="BG32" s="121"/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59698</v>
      </c>
      <c r="BP32" s="121"/>
      <c r="BQ32" s="121">
        <v>0</v>
      </c>
      <c r="BR32" s="121">
        <v>0</v>
      </c>
      <c r="BS32" s="121">
        <v>0</v>
      </c>
      <c r="BT32" s="121">
        <v>0</v>
      </c>
      <c r="BU32" s="121"/>
      <c r="BV32" s="121">
        <v>0</v>
      </c>
      <c r="BW32" s="121">
        <v>0</v>
      </c>
      <c r="BX32" s="121">
        <v>0</v>
      </c>
      <c r="BY32" s="121">
        <v>0</v>
      </c>
      <c r="BZ32" s="121"/>
      <c r="CA32" s="121">
        <v>0</v>
      </c>
      <c r="CB32" s="121">
        <v>0</v>
      </c>
      <c r="CC32" s="121">
        <v>0</v>
      </c>
      <c r="CD32" s="121">
        <v>0</v>
      </c>
      <c r="CE32" s="121">
        <v>59698</v>
      </c>
      <c r="CF32" s="121">
        <v>0</v>
      </c>
      <c r="CG32" s="121">
        <v>0</v>
      </c>
      <c r="CH32" s="121">
        <v>59698</v>
      </c>
      <c r="CI32" s="121">
        <v>0</v>
      </c>
      <c r="CJ32" s="121"/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530350</v>
      </c>
      <c r="CR32" s="121"/>
      <c r="CS32" s="121">
        <v>0</v>
      </c>
      <c r="CT32" s="121">
        <v>0</v>
      </c>
      <c r="CU32" s="121">
        <v>0</v>
      </c>
      <c r="CV32" s="121">
        <v>0</v>
      </c>
      <c r="CW32" s="121"/>
      <c r="CX32" s="121">
        <v>0</v>
      </c>
      <c r="CY32" s="121">
        <v>0</v>
      </c>
      <c r="CZ32" s="121">
        <v>0</v>
      </c>
      <c r="DA32" s="121">
        <v>0</v>
      </c>
      <c r="DB32" s="121"/>
      <c r="DC32" s="121">
        <v>0</v>
      </c>
      <c r="DD32" s="121">
        <v>0</v>
      </c>
      <c r="DE32" s="121">
        <v>0</v>
      </c>
      <c r="DF32" s="121">
        <v>0</v>
      </c>
      <c r="DG32" s="121">
        <v>530350</v>
      </c>
      <c r="DH32" s="121">
        <v>0</v>
      </c>
      <c r="DI32" s="121">
        <v>0</v>
      </c>
      <c r="DJ32" s="121">
        <v>530350</v>
      </c>
    </row>
    <row r="33" spans="1:114" s="136" customFormat="1" ht="13.5" customHeight="1" x14ac:dyDescent="0.15">
      <c r="A33" s="119" t="s">
        <v>10</v>
      </c>
      <c r="B33" s="120" t="s">
        <v>439</v>
      </c>
      <c r="C33" s="119" t="s">
        <v>440</v>
      </c>
      <c r="D33" s="121">
        <v>276289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2"/>
      <c r="K33" s="121">
        <v>0</v>
      </c>
      <c r="L33" s="121">
        <v>276289</v>
      </c>
      <c r="M33" s="121">
        <v>68883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2"/>
      <c r="T33" s="121">
        <v>0</v>
      </c>
      <c r="U33" s="121">
        <v>68883</v>
      </c>
      <c r="V33" s="121">
        <v>345172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2"/>
      <c r="AC33" s="121">
        <v>0</v>
      </c>
      <c r="AD33" s="121">
        <v>345172</v>
      </c>
      <c r="AE33" s="121">
        <v>39500</v>
      </c>
      <c r="AF33" s="121"/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39500</v>
      </c>
      <c r="AM33" s="121">
        <v>236789</v>
      </c>
      <c r="AN33" s="121"/>
      <c r="AO33" s="121">
        <v>0</v>
      </c>
      <c r="AP33" s="121">
        <v>0</v>
      </c>
      <c r="AQ33" s="121">
        <v>0</v>
      </c>
      <c r="AR33" s="121">
        <v>0</v>
      </c>
      <c r="AS33" s="121"/>
      <c r="AT33" s="121">
        <v>0</v>
      </c>
      <c r="AU33" s="121">
        <v>0</v>
      </c>
      <c r="AV33" s="121">
        <v>0</v>
      </c>
      <c r="AW33" s="121">
        <v>0</v>
      </c>
      <c r="AX33" s="121"/>
      <c r="AY33" s="121">
        <v>0</v>
      </c>
      <c r="AZ33" s="121">
        <v>0</v>
      </c>
      <c r="BA33" s="121">
        <v>0</v>
      </c>
      <c r="BB33" s="121">
        <v>0</v>
      </c>
      <c r="BC33" s="121">
        <v>236789</v>
      </c>
      <c r="BD33" s="121">
        <v>0</v>
      </c>
      <c r="BE33" s="121">
        <v>0</v>
      </c>
      <c r="BF33" s="121">
        <v>276289</v>
      </c>
      <c r="BG33" s="121"/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v>68883</v>
      </c>
      <c r="BP33" s="121"/>
      <c r="BQ33" s="121">
        <v>0</v>
      </c>
      <c r="BR33" s="121">
        <v>0</v>
      </c>
      <c r="BS33" s="121">
        <v>0</v>
      </c>
      <c r="BT33" s="121">
        <v>0</v>
      </c>
      <c r="BU33" s="121"/>
      <c r="BV33" s="121">
        <v>0</v>
      </c>
      <c r="BW33" s="121">
        <v>0</v>
      </c>
      <c r="BX33" s="121">
        <v>0</v>
      </c>
      <c r="BY33" s="121">
        <v>0</v>
      </c>
      <c r="BZ33" s="121"/>
      <c r="CA33" s="121">
        <v>0</v>
      </c>
      <c r="CB33" s="121">
        <v>0</v>
      </c>
      <c r="CC33" s="121">
        <v>0</v>
      </c>
      <c r="CD33" s="121">
        <v>0</v>
      </c>
      <c r="CE33" s="121">
        <v>68883</v>
      </c>
      <c r="CF33" s="121">
        <v>0</v>
      </c>
      <c r="CG33" s="121">
        <v>0</v>
      </c>
      <c r="CH33" s="121">
        <v>68883</v>
      </c>
      <c r="CI33" s="121">
        <v>39500</v>
      </c>
      <c r="CJ33" s="121"/>
      <c r="CK33" s="121">
        <v>0</v>
      </c>
      <c r="CL33" s="121">
        <v>0</v>
      </c>
      <c r="CM33" s="121">
        <v>0</v>
      </c>
      <c r="CN33" s="121">
        <v>0</v>
      </c>
      <c r="CO33" s="121">
        <v>0</v>
      </c>
      <c r="CP33" s="121">
        <v>39500</v>
      </c>
      <c r="CQ33" s="121">
        <v>305672</v>
      </c>
      <c r="CR33" s="121"/>
      <c r="CS33" s="121">
        <v>0</v>
      </c>
      <c r="CT33" s="121">
        <v>0</v>
      </c>
      <c r="CU33" s="121">
        <v>0</v>
      </c>
      <c r="CV33" s="121">
        <v>0</v>
      </c>
      <c r="CW33" s="121"/>
      <c r="CX33" s="121">
        <v>0</v>
      </c>
      <c r="CY33" s="121">
        <v>0</v>
      </c>
      <c r="CZ33" s="121">
        <v>0</v>
      </c>
      <c r="DA33" s="121">
        <v>0</v>
      </c>
      <c r="DB33" s="121"/>
      <c r="DC33" s="121">
        <v>0</v>
      </c>
      <c r="DD33" s="121">
        <v>0</v>
      </c>
      <c r="DE33" s="121">
        <v>0</v>
      </c>
      <c r="DF33" s="121">
        <v>0</v>
      </c>
      <c r="DG33" s="121">
        <v>305672</v>
      </c>
      <c r="DH33" s="121">
        <v>0</v>
      </c>
      <c r="DI33" s="121">
        <v>0</v>
      </c>
      <c r="DJ33" s="121">
        <v>345172</v>
      </c>
    </row>
    <row r="34" spans="1:114" s="136" customFormat="1" ht="13.5" customHeight="1" x14ac:dyDescent="0.15">
      <c r="A34" s="119" t="s">
        <v>10</v>
      </c>
      <c r="B34" s="120" t="s">
        <v>442</v>
      </c>
      <c r="C34" s="119" t="s">
        <v>443</v>
      </c>
      <c r="D34" s="121">
        <v>524717</v>
      </c>
      <c r="E34" s="121">
        <v>10212</v>
      </c>
      <c r="F34" s="121">
        <v>0</v>
      </c>
      <c r="G34" s="121">
        <v>0</v>
      </c>
      <c r="H34" s="121">
        <v>0</v>
      </c>
      <c r="I34" s="121">
        <v>24</v>
      </c>
      <c r="J34" s="122"/>
      <c r="K34" s="121">
        <v>10188</v>
      </c>
      <c r="L34" s="121">
        <v>514505</v>
      </c>
      <c r="M34" s="121">
        <v>102213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2"/>
      <c r="T34" s="121">
        <v>0</v>
      </c>
      <c r="U34" s="121">
        <v>102213</v>
      </c>
      <c r="V34" s="121">
        <v>626930</v>
      </c>
      <c r="W34" s="121">
        <v>10212</v>
      </c>
      <c r="X34" s="121">
        <v>0</v>
      </c>
      <c r="Y34" s="121">
        <v>0</v>
      </c>
      <c r="Z34" s="121">
        <v>0</v>
      </c>
      <c r="AA34" s="121">
        <v>24</v>
      </c>
      <c r="AB34" s="122"/>
      <c r="AC34" s="121">
        <v>10188</v>
      </c>
      <c r="AD34" s="121">
        <v>616718</v>
      </c>
      <c r="AE34" s="121">
        <v>0</v>
      </c>
      <c r="AF34" s="121"/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515671</v>
      </c>
      <c r="AN34" s="121"/>
      <c r="AO34" s="121">
        <v>40829</v>
      </c>
      <c r="AP34" s="121">
        <v>0</v>
      </c>
      <c r="AQ34" s="121">
        <v>0</v>
      </c>
      <c r="AR34" s="121">
        <v>0</v>
      </c>
      <c r="AS34" s="121"/>
      <c r="AT34" s="121">
        <v>0</v>
      </c>
      <c r="AU34" s="121">
        <v>1456</v>
      </c>
      <c r="AV34" s="121">
        <v>0</v>
      </c>
      <c r="AW34" s="121">
        <v>0</v>
      </c>
      <c r="AX34" s="121"/>
      <c r="AY34" s="121">
        <v>123109</v>
      </c>
      <c r="AZ34" s="121">
        <v>0</v>
      </c>
      <c r="BA34" s="121">
        <v>0</v>
      </c>
      <c r="BB34" s="121">
        <v>16978</v>
      </c>
      <c r="BC34" s="121">
        <v>333299</v>
      </c>
      <c r="BD34" s="121">
        <v>0</v>
      </c>
      <c r="BE34" s="121">
        <v>9046</v>
      </c>
      <c r="BF34" s="121">
        <v>524717</v>
      </c>
      <c r="BG34" s="121"/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102213</v>
      </c>
      <c r="BP34" s="121"/>
      <c r="BQ34" s="121">
        <v>0</v>
      </c>
      <c r="BR34" s="121">
        <v>0</v>
      </c>
      <c r="BS34" s="121">
        <v>0</v>
      </c>
      <c r="BT34" s="121">
        <v>0</v>
      </c>
      <c r="BU34" s="121"/>
      <c r="BV34" s="121">
        <v>0</v>
      </c>
      <c r="BW34" s="121">
        <v>0</v>
      </c>
      <c r="BX34" s="121">
        <v>0</v>
      </c>
      <c r="BY34" s="121">
        <v>0</v>
      </c>
      <c r="BZ34" s="121"/>
      <c r="CA34" s="121">
        <v>0</v>
      </c>
      <c r="CB34" s="121">
        <v>0</v>
      </c>
      <c r="CC34" s="121">
        <v>0</v>
      </c>
      <c r="CD34" s="121">
        <v>0</v>
      </c>
      <c r="CE34" s="121">
        <v>102213</v>
      </c>
      <c r="CF34" s="121">
        <v>0</v>
      </c>
      <c r="CG34" s="121">
        <v>0</v>
      </c>
      <c r="CH34" s="121">
        <v>102213</v>
      </c>
      <c r="CI34" s="121">
        <v>0</v>
      </c>
      <c r="CJ34" s="121"/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617884</v>
      </c>
      <c r="CR34" s="121"/>
      <c r="CS34" s="121">
        <v>40829</v>
      </c>
      <c r="CT34" s="121">
        <v>0</v>
      </c>
      <c r="CU34" s="121">
        <v>0</v>
      </c>
      <c r="CV34" s="121">
        <v>0</v>
      </c>
      <c r="CW34" s="121"/>
      <c r="CX34" s="121">
        <v>0</v>
      </c>
      <c r="CY34" s="121">
        <v>1456</v>
      </c>
      <c r="CZ34" s="121">
        <v>0</v>
      </c>
      <c r="DA34" s="121">
        <v>0</v>
      </c>
      <c r="DB34" s="121"/>
      <c r="DC34" s="121">
        <v>123109</v>
      </c>
      <c r="DD34" s="121">
        <v>0</v>
      </c>
      <c r="DE34" s="121">
        <v>0</v>
      </c>
      <c r="DF34" s="121">
        <v>16978</v>
      </c>
      <c r="DG34" s="121">
        <v>435512</v>
      </c>
      <c r="DH34" s="121">
        <v>0</v>
      </c>
      <c r="DI34" s="121">
        <v>9046</v>
      </c>
      <c r="DJ34" s="121">
        <v>626930</v>
      </c>
    </row>
    <row r="35" spans="1:114" s="136" customFormat="1" ht="13.5" customHeight="1" x14ac:dyDescent="0.15">
      <c r="A35" s="119" t="s">
        <v>10</v>
      </c>
      <c r="B35" s="120" t="s">
        <v>445</v>
      </c>
      <c r="C35" s="119" t="s">
        <v>446</v>
      </c>
      <c r="D35" s="121">
        <v>1456224</v>
      </c>
      <c r="E35" s="121">
        <v>151615</v>
      </c>
      <c r="F35" s="121">
        <v>0</v>
      </c>
      <c r="G35" s="121">
        <v>0</v>
      </c>
      <c r="H35" s="121">
        <v>0</v>
      </c>
      <c r="I35" s="121">
        <v>26104</v>
      </c>
      <c r="J35" s="122"/>
      <c r="K35" s="121">
        <v>125511</v>
      </c>
      <c r="L35" s="121">
        <v>1304609</v>
      </c>
      <c r="M35" s="121">
        <v>171785</v>
      </c>
      <c r="N35" s="121">
        <v>9909</v>
      </c>
      <c r="O35" s="121">
        <v>0</v>
      </c>
      <c r="P35" s="121">
        <v>0</v>
      </c>
      <c r="Q35" s="121">
        <v>0</v>
      </c>
      <c r="R35" s="121">
        <v>9909</v>
      </c>
      <c r="S35" s="122"/>
      <c r="T35" s="121">
        <v>0</v>
      </c>
      <c r="U35" s="121">
        <v>161876</v>
      </c>
      <c r="V35" s="121">
        <v>1628009</v>
      </c>
      <c r="W35" s="121">
        <v>161524</v>
      </c>
      <c r="X35" s="121">
        <v>0</v>
      </c>
      <c r="Y35" s="121">
        <v>0</v>
      </c>
      <c r="Z35" s="121">
        <v>0</v>
      </c>
      <c r="AA35" s="121">
        <v>36013</v>
      </c>
      <c r="AB35" s="122"/>
      <c r="AC35" s="121">
        <v>125511</v>
      </c>
      <c r="AD35" s="121">
        <v>1466485</v>
      </c>
      <c r="AE35" s="121">
        <v>0</v>
      </c>
      <c r="AF35" s="121"/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1456224</v>
      </c>
      <c r="AN35" s="121"/>
      <c r="AO35" s="121">
        <v>57395</v>
      </c>
      <c r="AP35" s="121">
        <v>0</v>
      </c>
      <c r="AQ35" s="121">
        <v>0</v>
      </c>
      <c r="AR35" s="121">
        <v>0</v>
      </c>
      <c r="AS35" s="121"/>
      <c r="AT35" s="121">
        <v>659</v>
      </c>
      <c r="AU35" s="121">
        <v>164946</v>
      </c>
      <c r="AV35" s="121">
        <v>0</v>
      </c>
      <c r="AW35" s="121">
        <v>925</v>
      </c>
      <c r="AX35" s="121"/>
      <c r="AY35" s="121">
        <v>277019</v>
      </c>
      <c r="AZ35" s="121">
        <v>307476</v>
      </c>
      <c r="BA35" s="121">
        <v>15190</v>
      </c>
      <c r="BB35" s="121">
        <v>0</v>
      </c>
      <c r="BC35" s="121">
        <v>632401</v>
      </c>
      <c r="BD35" s="121">
        <v>213</v>
      </c>
      <c r="BE35" s="121">
        <v>0</v>
      </c>
      <c r="BF35" s="121">
        <v>1456224</v>
      </c>
      <c r="BG35" s="121"/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v>171785</v>
      </c>
      <c r="BP35" s="121"/>
      <c r="BQ35" s="121">
        <v>0</v>
      </c>
      <c r="BR35" s="121">
        <v>0</v>
      </c>
      <c r="BS35" s="121">
        <v>122278</v>
      </c>
      <c r="BT35" s="121">
        <v>0</v>
      </c>
      <c r="BU35" s="121"/>
      <c r="BV35" s="121">
        <v>0</v>
      </c>
      <c r="BW35" s="121">
        <v>0</v>
      </c>
      <c r="BX35" s="121">
        <v>0</v>
      </c>
      <c r="BY35" s="121">
        <v>0</v>
      </c>
      <c r="BZ35" s="121"/>
      <c r="CA35" s="121">
        <v>0</v>
      </c>
      <c r="CB35" s="121">
        <v>49507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171785</v>
      </c>
      <c r="CI35" s="121">
        <v>0</v>
      </c>
      <c r="CJ35" s="121"/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1628009</v>
      </c>
      <c r="CR35" s="121"/>
      <c r="CS35" s="121">
        <v>57395</v>
      </c>
      <c r="CT35" s="121">
        <v>0</v>
      </c>
      <c r="CU35" s="121">
        <v>122278</v>
      </c>
      <c r="CV35" s="121">
        <v>0</v>
      </c>
      <c r="CW35" s="121"/>
      <c r="CX35" s="121">
        <v>659</v>
      </c>
      <c r="CY35" s="121">
        <v>164946</v>
      </c>
      <c r="CZ35" s="121">
        <v>0</v>
      </c>
      <c r="DA35" s="121">
        <v>925</v>
      </c>
      <c r="DB35" s="121"/>
      <c r="DC35" s="121">
        <v>277019</v>
      </c>
      <c r="DD35" s="121">
        <v>356983</v>
      </c>
      <c r="DE35" s="121">
        <v>15190</v>
      </c>
      <c r="DF35" s="121">
        <v>0</v>
      </c>
      <c r="DG35" s="121">
        <v>632401</v>
      </c>
      <c r="DH35" s="121">
        <v>213</v>
      </c>
      <c r="DI35" s="121">
        <v>0</v>
      </c>
      <c r="DJ35" s="121">
        <v>1628009</v>
      </c>
    </row>
    <row r="36" spans="1:114" s="136" customFormat="1" ht="13.5" customHeight="1" x14ac:dyDescent="0.15">
      <c r="A36" s="119" t="s">
        <v>10</v>
      </c>
      <c r="B36" s="120" t="s">
        <v>448</v>
      </c>
      <c r="C36" s="119" t="s">
        <v>449</v>
      </c>
      <c r="D36" s="121">
        <v>419810</v>
      </c>
      <c r="E36" s="121">
        <v>105228</v>
      </c>
      <c r="F36" s="121">
        <v>0</v>
      </c>
      <c r="G36" s="121">
        <v>0</v>
      </c>
      <c r="H36" s="121">
        <v>41300</v>
      </c>
      <c r="I36" s="121">
        <v>48971</v>
      </c>
      <c r="J36" s="122"/>
      <c r="K36" s="121">
        <v>14957</v>
      </c>
      <c r="L36" s="121">
        <v>314582</v>
      </c>
      <c r="M36" s="121">
        <v>116145</v>
      </c>
      <c r="N36" s="121">
        <v>6209</v>
      </c>
      <c r="O36" s="121">
        <v>0</v>
      </c>
      <c r="P36" s="121">
        <v>0</v>
      </c>
      <c r="Q36" s="121">
        <v>0</v>
      </c>
      <c r="R36" s="121">
        <v>6170</v>
      </c>
      <c r="S36" s="122"/>
      <c r="T36" s="121">
        <v>39</v>
      </c>
      <c r="U36" s="121">
        <v>109936</v>
      </c>
      <c r="V36" s="121">
        <v>535955</v>
      </c>
      <c r="W36" s="121">
        <v>111437</v>
      </c>
      <c r="X36" s="121">
        <v>0</v>
      </c>
      <c r="Y36" s="121">
        <v>0</v>
      </c>
      <c r="Z36" s="121">
        <v>41300</v>
      </c>
      <c r="AA36" s="121">
        <v>55141</v>
      </c>
      <c r="AB36" s="122"/>
      <c r="AC36" s="121">
        <v>14996</v>
      </c>
      <c r="AD36" s="121">
        <v>424518</v>
      </c>
      <c r="AE36" s="121">
        <v>0</v>
      </c>
      <c r="AF36" s="121"/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406799</v>
      </c>
      <c r="AN36" s="121"/>
      <c r="AO36" s="121">
        <v>28549</v>
      </c>
      <c r="AP36" s="121">
        <v>0</v>
      </c>
      <c r="AQ36" s="121">
        <v>67805</v>
      </c>
      <c r="AR36" s="121">
        <v>3569</v>
      </c>
      <c r="AS36" s="121"/>
      <c r="AT36" s="121">
        <v>0</v>
      </c>
      <c r="AU36" s="121">
        <v>151422</v>
      </c>
      <c r="AV36" s="121">
        <v>2002</v>
      </c>
      <c r="AW36" s="121">
        <v>0</v>
      </c>
      <c r="AX36" s="121"/>
      <c r="AY36" s="121">
        <v>48535</v>
      </c>
      <c r="AZ36" s="121">
        <v>97824</v>
      </c>
      <c r="BA36" s="121">
        <v>7093</v>
      </c>
      <c r="BB36" s="121">
        <v>0</v>
      </c>
      <c r="BC36" s="121">
        <v>0</v>
      </c>
      <c r="BD36" s="121">
        <v>0</v>
      </c>
      <c r="BE36" s="121">
        <v>13011</v>
      </c>
      <c r="BF36" s="121">
        <v>419810</v>
      </c>
      <c r="BG36" s="121"/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116145</v>
      </c>
      <c r="BP36" s="121"/>
      <c r="BQ36" s="121">
        <v>0</v>
      </c>
      <c r="BR36" s="121">
        <v>0</v>
      </c>
      <c r="BS36" s="121">
        <v>48224</v>
      </c>
      <c r="BT36" s="121">
        <v>0</v>
      </c>
      <c r="BU36" s="121"/>
      <c r="BV36" s="121">
        <v>0</v>
      </c>
      <c r="BW36" s="121">
        <v>67921</v>
      </c>
      <c r="BX36" s="121">
        <v>0</v>
      </c>
      <c r="BY36" s="121">
        <v>0</v>
      </c>
      <c r="BZ36" s="121"/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116145</v>
      </c>
      <c r="CI36" s="121">
        <v>0</v>
      </c>
      <c r="CJ36" s="121"/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522944</v>
      </c>
      <c r="CR36" s="121"/>
      <c r="CS36" s="121">
        <v>28549</v>
      </c>
      <c r="CT36" s="121">
        <v>0</v>
      </c>
      <c r="CU36" s="121">
        <v>116029</v>
      </c>
      <c r="CV36" s="121">
        <v>3569</v>
      </c>
      <c r="CW36" s="121"/>
      <c r="CX36" s="121">
        <v>0</v>
      </c>
      <c r="CY36" s="121">
        <v>219343</v>
      </c>
      <c r="CZ36" s="121">
        <v>2002</v>
      </c>
      <c r="DA36" s="121">
        <v>0</v>
      </c>
      <c r="DB36" s="121"/>
      <c r="DC36" s="121">
        <v>48535</v>
      </c>
      <c r="DD36" s="121">
        <v>97824</v>
      </c>
      <c r="DE36" s="121">
        <v>7093</v>
      </c>
      <c r="DF36" s="121">
        <v>0</v>
      </c>
      <c r="DG36" s="121">
        <v>0</v>
      </c>
      <c r="DH36" s="121">
        <v>0</v>
      </c>
      <c r="DI36" s="121">
        <v>13011</v>
      </c>
      <c r="DJ36" s="121">
        <v>535955</v>
      </c>
    </row>
    <row r="37" spans="1:114" s="136" customFormat="1" ht="13.5" customHeight="1" x14ac:dyDescent="0.15">
      <c r="A37" s="119" t="s">
        <v>10</v>
      </c>
      <c r="B37" s="120" t="s">
        <v>451</v>
      </c>
      <c r="C37" s="119" t="s">
        <v>452</v>
      </c>
      <c r="D37" s="121">
        <v>498928</v>
      </c>
      <c r="E37" s="121">
        <v>79199</v>
      </c>
      <c r="F37" s="121">
        <v>0</v>
      </c>
      <c r="G37" s="121">
        <v>0</v>
      </c>
      <c r="H37" s="121">
        <v>0</v>
      </c>
      <c r="I37" s="121">
        <v>27861</v>
      </c>
      <c r="J37" s="122"/>
      <c r="K37" s="121">
        <v>51338</v>
      </c>
      <c r="L37" s="121">
        <v>419729</v>
      </c>
      <c r="M37" s="121">
        <v>188761</v>
      </c>
      <c r="N37" s="121">
        <v>8699</v>
      </c>
      <c r="O37" s="121">
        <v>0</v>
      </c>
      <c r="P37" s="121">
        <v>0</v>
      </c>
      <c r="Q37" s="121">
        <v>0</v>
      </c>
      <c r="R37" s="121">
        <v>8699</v>
      </c>
      <c r="S37" s="122"/>
      <c r="T37" s="121">
        <v>0</v>
      </c>
      <c r="U37" s="121">
        <v>180062</v>
      </c>
      <c r="V37" s="121">
        <v>687689</v>
      </c>
      <c r="W37" s="121">
        <v>87898</v>
      </c>
      <c r="X37" s="121">
        <v>0</v>
      </c>
      <c r="Y37" s="121">
        <v>0</v>
      </c>
      <c r="Z37" s="121">
        <v>0</v>
      </c>
      <c r="AA37" s="121">
        <v>36560</v>
      </c>
      <c r="AB37" s="122"/>
      <c r="AC37" s="121">
        <v>51338</v>
      </c>
      <c r="AD37" s="121">
        <v>599791</v>
      </c>
      <c r="AE37" s="121">
        <v>76779</v>
      </c>
      <c r="AF37" s="121"/>
      <c r="AG37" s="121">
        <v>0</v>
      </c>
      <c r="AH37" s="121">
        <v>76288</v>
      </c>
      <c r="AI37" s="121">
        <v>177</v>
      </c>
      <c r="AJ37" s="121">
        <v>0</v>
      </c>
      <c r="AK37" s="121">
        <v>0</v>
      </c>
      <c r="AL37" s="121">
        <v>314</v>
      </c>
      <c r="AM37" s="121">
        <v>422149</v>
      </c>
      <c r="AN37" s="121"/>
      <c r="AO37" s="121">
        <v>29552</v>
      </c>
      <c r="AP37" s="121">
        <v>0</v>
      </c>
      <c r="AQ37" s="121">
        <v>62662</v>
      </c>
      <c r="AR37" s="121">
        <v>0</v>
      </c>
      <c r="AS37" s="121"/>
      <c r="AT37" s="121">
        <v>0</v>
      </c>
      <c r="AU37" s="121">
        <v>53242</v>
      </c>
      <c r="AV37" s="121">
        <v>0</v>
      </c>
      <c r="AW37" s="121">
        <v>0</v>
      </c>
      <c r="AX37" s="121"/>
      <c r="AY37" s="121">
        <v>83343</v>
      </c>
      <c r="AZ37" s="121">
        <v>84076</v>
      </c>
      <c r="BA37" s="121">
        <v>0</v>
      </c>
      <c r="BB37" s="121">
        <v>0</v>
      </c>
      <c r="BC37" s="121">
        <v>109274</v>
      </c>
      <c r="BD37" s="121">
        <v>0</v>
      </c>
      <c r="BE37" s="121">
        <v>0</v>
      </c>
      <c r="BF37" s="121">
        <v>498928</v>
      </c>
      <c r="BG37" s="121"/>
      <c r="BH37" s="121">
        <v>20746</v>
      </c>
      <c r="BI37" s="121">
        <v>0</v>
      </c>
      <c r="BJ37" s="121">
        <v>20746</v>
      </c>
      <c r="BK37" s="121">
        <v>0</v>
      </c>
      <c r="BL37" s="121">
        <v>0</v>
      </c>
      <c r="BM37" s="121">
        <v>0</v>
      </c>
      <c r="BN37" s="121">
        <v>0</v>
      </c>
      <c r="BO37" s="121">
        <v>168015</v>
      </c>
      <c r="BP37" s="121"/>
      <c r="BQ37" s="121">
        <v>0</v>
      </c>
      <c r="BR37" s="121">
        <v>0</v>
      </c>
      <c r="BS37" s="121">
        <v>0</v>
      </c>
      <c r="BT37" s="121">
        <v>0</v>
      </c>
      <c r="BU37" s="121"/>
      <c r="BV37" s="121">
        <v>0</v>
      </c>
      <c r="BW37" s="121">
        <v>61435</v>
      </c>
      <c r="BX37" s="121">
        <v>0</v>
      </c>
      <c r="BY37" s="121">
        <v>0</v>
      </c>
      <c r="BZ37" s="121"/>
      <c r="CA37" s="121">
        <v>0</v>
      </c>
      <c r="CB37" s="121">
        <v>66945</v>
      </c>
      <c r="CC37" s="121">
        <v>0</v>
      </c>
      <c r="CD37" s="121">
        <v>0</v>
      </c>
      <c r="CE37" s="121">
        <v>39635</v>
      </c>
      <c r="CF37" s="121">
        <v>0</v>
      </c>
      <c r="CG37" s="121">
        <v>0</v>
      </c>
      <c r="CH37" s="121">
        <v>188761</v>
      </c>
      <c r="CI37" s="121">
        <v>97525</v>
      </c>
      <c r="CJ37" s="121"/>
      <c r="CK37" s="121">
        <v>0</v>
      </c>
      <c r="CL37" s="121">
        <v>97034</v>
      </c>
      <c r="CM37" s="121">
        <v>177</v>
      </c>
      <c r="CN37" s="121">
        <v>0</v>
      </c>
      <c r="CO37" s="121">
        <v>0</v>
      </c>
      <c r="CP37" s="121">
        <v>314</v>
      </c>
      <c r="CQ37" s="121">
        <v>590164</v>
      </c>
      <c r="CR37" s="121"/>
      <c r="CS37" s="121">
        <v>29552</v>
      </c>
      <c r="CT37" s="121">
        <v>0</v>
      </c>
      <c r="CU37" s="121">
        <v>62662</v>
      </c>
      <c r="CV37" s="121">
        <v>0</v>
      </c>
      <c r="CW37" s="121"/>
      <c r="CX37" s="121">
        <v>0</v>
      </c>
      <c r="CY37" s="121">
        <v>114677</v>
      </c>
      <c r="CZ37" s="121">
        <v>0</v>
      </c>
      <c r="DA37" s="121">
        <v>0</v>
      </c>
      <c r="DB37" s="121"/>
      <c r="DC37" s="121">
        <v>83343</v>
      </c>
      <c r="DD37" s="121">
        <v>151021</v>
      </c>
      <c r="DE37" s="121">
        <v>0</v>
      </c>
      <c r="DF37" s="121">
        <v>0</v>
      </c>
      <c r="DG37" s="121">
        <v>148909</v>
      </c>
      <c r="DH37" s="121">
        <v>0</v>
      </c>
      <c r="DI37" s="121">
        <v>0</v>
      </c>
      <c r="DJ37" s="121">
        <v>687689</v>
      </c>
    </row>
    <row r="38" spans="1:114" s="136" customFormat="1" ht="13.5" customHeight="1" x14ac:dyDescent="0.15">
      <c r="A38" s="119" t="s">
        <v>10</v>
      </c>
      <c r="B38" s="120" t="s">
        <v>455</v>
      </c>
      <c r="C38" s="119" t="s">
        <v>456</v>
      </c>
      <c r="D38" s="121">
        <v>244842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2"/>
      <c r="K38" s="121">
        <v>0</v>
      </c>
      <c r="L38" s="121">
        <v>244842</v>
      </c>
      <c r="M38" s="121">
        <v>65901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2"/>
      <c r="T38" s="121">
        <v>0</v>
      </c>
      <c r="U38" s="121">
        <v>65901</v>
      </c>
      <c r="V38" s="121">
        <v>310743</v>
      </c>
      <c r="W38" s="121">
        <v>0</v>
      </c>
      <c r="X38" s="121">
        <v>0</v>
      </c>
      <c r="Y38" s="121">
        <v>0</v>
      </c>
      <c r="Z38" s="121">
        <v>0</v>
      </c>
      <c r="AA38" s="121">
        <v>0</v>
      </c>
      <c r="AB38" s="122"/>
      <c r="AC38" s="121">
        <v>0</v>
      </c>
      <c r="AD38" s="121">
        <v>310743</v>
      </c>
      <c r="AE38" s="121">
        <v>0</v>
      </c>
      <c r="AF38" s="121"/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244842</v>
      </c>
      <c r="AN38" s="121"/>
      <c r="AO38" s="121">
        <v>0</v>
      </c>
      <c r="AP38" s="121">
        <v>0</v>
      </c>
      <c r="AQ38" s="121">
        <v>0</v>
      </c>
      <c r="AR38" s="121">
        <v>0</v>
      </c>
      <c r="AS38" s="121"/>
      <c r="AT38" s="121">
        <v>0</v>
      </c>
      <c r="AU38" s="121">
        <v>0</v>
      </c>
      <c r="AV38" s="121">
        <v>0</v>
      </c>
      <c r="AW38" s="121">
        <v>0</v>
      </c>
      <c r="AX38" s="121"/>
      <c r="AY38" s="121">
        <v>0</v>
      </c>
      <c r="AZ38" s="121">
        <v>0</v>
      </c>
      <c r="BA38" s="121">
        <v>0</v>
      </c>
      <c r="BB38" s="121">
        <v>0</v>
      </c>
      <c r="BC38" s="121">
        <v>244842</v>
      </c>
      <c r="BD38" s="121">
        <v>0</v>
      </c>
      <c r="BE38" s="121">
        <v>0</v>
      </c>
      <c r="BF38" s="121">
        <v>244842</v>
      </c>
      <c r="BG38" s="121"/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v>65901</v>
      </c>
      <c r="BP38" s="121"/>
      <c r="BQ38" s="121">
        <v>0</v>
      </c>
      <c r="BR38" s="121">
        <v>0</v>
      </c>
      <c r="BS38" s="121">
        <v>0</v>
      </c>
      <c r="BT38" s="121">
        <v>0</v>
      </c>
      <c r="BU38" s="121"/>
      <c r="BV38" s="121">
        <v>0</v>
      </c>
      <c r="BW38" s="121">
        <v>0</v>
      </c>
      <c r="BX38" s="121">
        <v>0</v>
      </c>
      <c r="BY38" s="121">
        <v>0</v>
      </c>
      <c r="BZ38" s="121"/>
      <c r="CA38" s="121">
        <v>0</v>
      </c>
      <c r="CB38" s="121">
        <v>0</v>
      </c>
      <c r="CC38" s="121">
        <v>0</v>
      </c>
      <c r="CD38" s="121">
        <v>0</v>
      </c>
      <c r="CE38" s="121">
        <v>65901</v>
      </c>
      <c r="CF38" s="121">
        <v>0</v>
      </c>
      <c r="CG38" s="121">
        <v>0</v>
      </c>
      <c r="CH38" s="121">
        <v>65901</v>
      </c>
      <c r="CI38" s="121">
        <v>0</v>
      </c>
      <c r="CJ38" s="121"/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310743</v>
      </c>
      <c r="CR38" s="121"/>
      <c r="CS38" s="121">
        <v>0</v>
      </c>
      <c r="CT38" s="121">
        <v>0</v>
      </c>
      <c r="CU38" s="121">
        <v>0</v>
      </c>
      <c r="CV38" s="121">
        <v>0</v>
      </c>
      <c r="CW38" s="121"/>
      <c r="CX38" s="121">
        <v>0</v>
      </c>
      <c r="CY38" s="121">
        <v>0</v>
      </c>
      <c r="CZ38" s="121">
        <v>0</v>
      </c>
      <c r="DA38" s="121">
        <v>0</v>
      </c>
      <c r="DB38" s="121"/>
      <c r="DC38" s="121">
        <v>0</v>
      </c>
      <c r="DD38" s="121">
        <v>0</v>
      </c>
      <c r="DE38" s="121">
        <v>0</v>
      </c>
      <c r="DF38" s="121">
        <v>0</v>
      </c>
      <c r="DG38" s="121">
        <v>310743</v>
      </c>
      <c r="DH38" s="121">
        <v>0</v>
      </c>
      <c r="DI38" s="121">
        <v>0</v>
      </c>
      <c r="DJ38" s="121">
        <v>310743</v>
      </c>
    </row>
    <row r="39" spans="1:114" s="136" customFormat="1" ht="13.5" customHeight="1" x14ac:dyDescent="0.15">
      <c r="A39" s="119" t="s">
        <v>10</v>
      </c>
      <c r="B39" s="120" t="s">
        <v>458</v>
      </c>
      <c r="C39" s="119" t="s">
        <v>459</v>
      </c>
      <c r="D39" s="121">
        <v>398553</v>
      </c>
      <c r="E39" s="121">
        <v>46763</v>
      </c>
      <c r="F39" s="121">
        <v>0</v>
      </c>
      <c r="G39" s="121">
        <v>0</v>
      </c>
      <c r="H39" s="121">
        <v>0</v>
      </c>
      <c r="I39" s="121">
        <v>46763</v>
      </c>
      <c r="J39" s="122"/>
      <c r="K39" s="121">
        <v>0</v>
      </c>
      <c r="L39" s="121">
        <v>351790</v>
      </c>
      <c r="M39" s="121">
        <v>129908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2"/>
      <c r="T39" s="121">
        <v>0</v>
      </c>
      <c r="U39" s="121">
        <v>129908</v>
      </c>
      <c r="V39" s="121">
        <v>528461</v>
      </c>
      <c r="W39" s="121">
        <v>46763</v>
      </c>
      <c r="X39" s="121">
        <v>0</v>
      </c>
      <c r="Y39" s="121">
        <v>0</v>
      </c>
      <c r="Z39" s="121">
        <v>0</v>
      </c>
      <c r="AA39" s="121">
        <v>46763</v>
      </c>
      <c r="AB39" s="122"/>
      <c r="AC39" s="121">
        <v>0</v>
      </c>
      <c r="AD39" s="121">
        <v>481698</v>
      </c>
      <c r="AE39" s="121">
        <v>39500</v>
      </c>
      <c r="AF39" s="121"/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39500</v>
      </c>
      <c r="AM39" s="121">
        <v>359053</v>
      </c>
      <c r="AN39" s="121"/>
      <c r="AO39" s="121">
        <v>0</v>
      </c>
      <c r="AP39" s="121">
        <v>0</v>
      </c>
      <c r="AQ39" s="121">
        <v>0</v>
      </c>
      <c r="AR39" s="121">
        <v>0</v>
      </c>
      <c r="AS39" s="121"/>
      <c r="AT39" s="121">
        <v>44507</v>
      </c>
      <c r="AU39" s="121">
        <v>0</v>
      </c>
      <c r="AV39" s="121">
        <v>0</v>
      </c>
      <c r="AW39" s="121">
        <v>0</v>
      </c>
      <c r="AX39" s="121"/>
      <c r="AY39" s="121">
        <v>0</v>
      </c>
      <c r="AZ39" s="121">
        <v>0</v>
      </c>
      <c r="BA39" s="121">
        <v>0</v>
      </c>
      <c r="BB39" s="121">
        <v>0</v>
      </c>
      <c r="BC39" s="121">
        <v>314546</v>
      </c>
      <c r="BD39" s="121">
        <v>0</v>
      </c>
      <c r="BE39" s="121">
        <v>0</v>
      </c>
      <c r="BF39" s="121">
        <v>398553</v>
      </c>
      <c r="BG39" s="121"/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v>129908</v>
      </c>
      <c r="BP39" s="121"/>
      <c r="BQ39" s="121">
        <v>0</v>
      </c>
      <c r="BR39" s="121">
        <v>0</v>
      </c>
      <c r="BS39" s="121">
        <v>0</v>
      </c>
      <c r="BT39" s="121">
        <v>0</v>
      </c>
      <c r="BU39" s="121"/>
      <c r="BV39" s="121">
        <v>0</v>
      </c>
      <c r="BW39" s="121">
        <v>0</v>
      </c>
      <c r="BX39" s="121">
        <v>0</v>
      </c>
      <c r="BY39" s="121">
        <v>0</v>
      </c>
      <c r="BZ39" s="121"/>
      <c r="CA39" s="121">
        <v>0</v>
      </c>
      <c r="CB39" s="121">
        <v>0</v>
      </c>
      <c r="CC39" s="121">
        <v>0</v>
      </c>
      <c r="CD39" s="121">
        <v>0</v>
      </c>
      <c r="CE39" s="121">
        <v>129908</v>
      </c>
      <c r="CF39" s="121">
        <v>0</v>
      </c>
      <c r="CG39" s="121">
        <v>0</v>
      </c>
      <c r="CH39" s="121">
        <v>129908</v>
      </c>
      <c r="CI39" s="121">
        <v>39500</v>
      </c>
      <c r="CJ39" s="121"/>
      <c r="CK39" s="121">
        <v>0</v>
      </c>
      <c r="CL39" s="121">
        <v>0</v>
      </c>
      <c r="CM39" s="121">
        <v>0</v>
      </c>
      <c r="CN39" s="121">
        <v>0</v>
      </c>
      <c r="CO39" s="121">
        <v>0</v>
      </c>
      <c r="CP39" s="121">
        <v>39500</v>
      </c>
      <c r="CQ39" s="121">
        <v>488961</v>
      </c>
      <c r="CR39" s="121"/>
      <c r="CS39" s="121">
        <v>0</v>
      </c>
      <c r="CT39" s="121">
        <v>0</v>
      </c>
      <c r="CU39" s="121">
        <v>0</v>
      </c>
      <c r="CV39" s="121">
        <v>0</v>
      </c>
      <c r="CW39" s="121"/>
      <c r="CX39" s="121">
        <v>44507</v>
      </c>
      <c r="CY39" s="121">
        <v>0</v>
      </c>
      <c r="CZ39" s="121">
        <v>0</v>
      </c>
      <c r="DA39" s="121">
        <v>0</v>
      </c>
      <c r="DB39" s="121"/>
      <c r="DC39" s="121">
        <v>0</v>
      </c>
      <c r="DD39" s="121">
        <v>0</v>
      </c>
      <c r="DE39" s="121">
        <v>0</v>
      </c>
      <c r="DF39" s="121">
        <v>0</v>
      </c>
      <c r="DG39" s="121">
        <v>444454</v>
      </c>
      <c r="DH39" s="121">
        <v>0</v>
      </c>
      <c r="DI39" s="121">
        <v>0</v>
      </c>
      <c r="DJ39" s="121">
        <v>528461</v>
      </c>
    </row>
    <row r="40" spans="1:114" s="136" customFormat="1" ht="13.5" customHeight="1" x14ac:dyDescent="0.15">
      <c r="A40" s="119" t="s">
        <v>10</v>
      </c>
      <c r="B40" s="120" t="s">
        <v>464</v>
      </c>
      <c r="C40" s="119" t="s">
        <v>465</v>
      </c>
      <c r="D40" s="121">
        <v>263916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2"/>
      <c r="K40" s="121">
        <v>0</v>
      </c>
      <c r="L40" s="121">
        <v>263916</v>
      </c>
      <c r="M40" s="121">
        <v>56583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2"/>
      <c r="T40" s="121">
        <v>0</v>
      </c>
      <c r="U40" s="121">
        <v>56583</v>
      </c>
      <c r="V40" s="121">
        <v>320499</v>
      </c>
      <c r="W40" s="121">
        <v>0</v>
      </c>
      <c r="X40" s="121">
        <v>0</v>
      </c>
      <c r="Y40" s="121">
        <v>0</v>
      </c>
      <c r="Z40" s="121">
        <v>0</v>
      </c>
      <c r="AA40" s="121">
        <v>0</v>
      </c>
      <c r="AB40" s="122"/>
      <c r="AC40" s="121">
        <v>0</v>
      </c>
      <c r="AD40" s="121">
        <v>320499</v>
      </c>
      <c r="AE40" s="121">
        <v>39500</v>
      </c>
      <c r="AF40" s="121"/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39500</v>
      </c>
      <c r="AM40" s="121">
        <v>224416</v>
      </c>
      <c r="AN40" s="121"/>
      <c r="AO40" s="121">
        <v>0</v>
      </c>
      <c r="AP40" s="121">
        <v>0</v>
      </c>
      <c r="AQ40" s="121">
        <v>0</v>
      </c>
      <c r="AR40" s="121">
        <v>0</v>
      </c>
      <c r="AS40" s="121"/>
      <c r="AT40" s="121">
        <v>0</v>
      </c>
      <c r="AU40" s="121">
        <v>0</v>
      </c>
      <c r="AV40" s="121">
        <v>0</v>
      </c>
      <c r="AW40" s="121">
        <v>0</v>
      </c>
      <c r="AX40" s="121"/>
      <c r="AY40" s="121">
        <v>0</v>
      </c>
      <c r="AZ40" s="121">
        <v>0</v>
      </c>
      <c r="BA40" s="121">
        <v>0</v>
      </c>
      <c r="BB40" s="121">
        <v>0</v>
      </c>
      <c r="BC40" s="121">
        <v>224416</v>
      </c>
      <c r="BD40" s="121">
        <v>0</v>
      </c>
      <c r="BE40" s="121">
        <v>0</v>
      </c>
      <c r="BF40" s="121">
        <v>263916</v>
      </c>
      <c r="BG40" s="121"/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56583</v>
      </c>
      <c r="BP40" s="121"/>
      <c r="BQ40" s="121">
        <v>0</v>
      </c>
      <c r="BR40" s="121">
        <v>0</v>
      </c>
      <c r="BS40" s="121">
        <v>0</v>
      </c>
      <c r="BT40" s="121">
        <v>0</v>
      </c>
      <c r="BU40" s="121"/>
      <c r="BV40" s="121">
        <v>0</v>
      </c>
      <c r="BW40" s="121">
        <v>0</v>
      </c>
      <c r="BX40" s="121">
        <v>0</v>
      </c>
      <c r="BY40" s="121">
        <v>0</v>
      </c>
      <c r="BZ40" s="121"/>
      <c r="CA40" s="121">
        <v>0</v>
      </c>
      <c r="CB40" s="121">
        <v>0</v>
      </c>
      <c r="CC40" s="121">
        <v>0</v>
      </c>
      <c r="CD40" s="121">
        <v>0</v>
      </c>
      <c r="CE40" s="121">
        <v>56583</v>
      </c>
      <c r="CF40" s="121">
        <v>0</v>
      </c>
      <c r="CG40" s="121">
        <v>0</v>
      </c>
      <c r="CH40" s="121">
        <v>56583</v>
      </c>
      <c r="CI40" s="121">
        <v>39500</v>
      </c>
      <c r="CJ40" s="121"/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39500</v>
      </c>
      <c r="CQ40" s="121">
        <v>280999</v>
      </c>
      <c r="CR40" s="121"/>
      <c r="CS40" s="121">
        <v>0</v>
      </c>
      <c r="CT40" s="121">
        <v>0</v>
      </c>
      <c r="CU40" s="121">
        <v>0</v>
      </c>
      <c r="CV40" s="121">
        <v>0</v>
      </c>
      <c r="CW40" s="121"/>
      <c r="CX40" s="121">
        <v>0</v>
      </c>
      <c r="CY40" s="121">
        <v>0</v>
      </c>
      <c r="CZ40" s="121">
        <v>0</v>
      </c>
      <c r="DA40" s="121">
        <v>0</v>
      </c>
      <c r="DB40" s="121"/>
      <c r="DC40" s="121">
        <v>0</v>
      </c>
      <c r="DD40" s="121">
        <v>0</v>
      </c>
      <c r="DE40" s="121">
        <v>0</v>
      </c>
      <c r="DF40" s="121">
        <v>0</v>
      </c>
      <c r="DG40" s="121">
        <v>280999</v>
      </c>
      <c r="DH40" s="121">
        <v>0</v>
      </c>
      <c r="DI40" s="121">
        <v>0</v>
      </c>
      <c r="DJ40" s="121">
        <v>320499</v>
      </c>
    </row>
    <row r="41" spans="1:114" s="136" customFormat="1" ht="13.5" customHeight="1" x14ac:dyDescent="0.15">
      <c r="A41" s="119" t="s">
        <v>10</v>
      </c>
      <c r="B41" s="120" t="s">
        <v>467</v>
      </c>
      <c r="C41" s="119" t="s">
        <v>468</v>
      </c>
      <c r="D41" s="121">
        <v>276707</v>
      </c>
      <c r="E41" s="121">
        <v>18080</v>
      </c>
      <c r="F41" s="121">
        <v>0</v>
      </c>
      <c r="G41" s="121">
        <v>0</v>
      </c>
      <c r="H41" s="121">
        <v>0</v>
      </c>
      <c r="I41" s="121">
        <v>0</v>
      </c>
      <c r="J41" s="122"/>
      <c r="K41" s="121">
        <v>18080</v>
      </c>
      <c r="L41" s="121">
        <v>258627</v>
      </c>
      <c r="M41" s="121">
        <v>51461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2"/>
      <c r="T41" s="121">
        <v>0</v>
      </c>
      <c r="U41" s="121">
        <v>51461</v>
      </c>
      <c r="V41" s="121">
        <v>328168</v>
      </c>
      <c r="W41" s="121">
        <v>18080</v>
      </c>
      <c r="X41" s="121">
        <v>0</v>
      </c>
      <c r="Y41" s="121">
        <v>0</v>
      </c>
      <c r="Z41" s="121">
        <v>0</v>
      </c>
      <c r="AA41" s="121">
        <v>0</v>
      </c>
      <c r="AB41" s="122"/>
      <c r="AC41" s="121">
        <v>18080</v>
      </c>
      <c r="AD41" s="121">
        <v>310088</v>
      </c>
      <c r="AE41" s="121">
        <v>476</v>
      </c>
      <c r="AF41" s="121"/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476</v>
      </c>
      <c r="AM41" s="121">
        <v>276231</v>
      </c>
      <c r="AN41" s="121"/>
      <c r="AO41" s="121">
        <v>15368</v>
      </c>
      <c r="AP41" s="121">
        <v>0</v>
      </c>
      <c r="AQ41" s="121">
        <v>0</v>
      </c>
      <c r="AR41" s="121">
        <v>0</v>
      </c>
      <c r="AS41" s="121"/>
      <c r="AT41" s="121">
        <v>0</v>
      </c>
      <c r="AU41" s="121">
        <v>10194</v>
      </c>
      <c r="AV41" s="121">
        <v>0</v>
      </c>
      <c r="AW41" s="121">
        <v>0</v>
      </c>
      <c r="AX41" s="121"/>
      <c r="AY41" s="121">
        <v>81735</v>
      </c>
      <c r="AZ41" s="121">
        <v>0</v>
      </c>
      <c r="BA41" s="121">
        <v>0</v>
      </c>
      <c r="BB41" s="121">
        <v>3249</v>
      </c>
      <c r="BC41" s="121">
        <v>165685</v>
      </c>
      <c r="BD41" s="121">
        <v>0</v>
      </c>
      <c r="BE41" s="121">
        <v>0</v>
      </c>
      <c r="BF41" s="121">
        <v>276707</v>
      </c>
      <c r="BG41" s="121"/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v>51461</v>
      </c>
      <c r="BP41" s="121"/>
      <c r="BQ41" s="121">
        <v>0</v>
      </c>
      <c r="BR41" s="121">
        <v>0</v>
      </c>
      <c r="BS41" s="121">
        <v>0</v>
      </c>
      <c r="BT41" s="121">
        <v>0</v>
      </c>
      <c r="BU41" s="121"/>
      <c r="BV41" s="121">
        <v>0</v>
      </c>
      <c r="BW41" s="121">
        <v>0</v>
      </c>
      <c r="BX41" s="121">
        <v>0</v>
      </c>
      <c r="BY41" s="121">
        <v>0</v>
      </c>
      <c r="BZ41" s="121"/>
      <c r="CA41" s="121">
        <v>0</v>
      </c>
      <c r="CB41" s="121">
        <v>0</v>
      </c>
      <c r="CC41" s="121">
        <v>0</v>
      </c>
      <c r="CD41" s="121">
        <v>0</v>
      </c>
      <c r="CE41" s="121">
        <v>51461</v>
      </c>
      <c r="CF41" s="121">
        <v>0</v>
      </c>
      <c r="CG41" s="121">
        <v>0</v>
      </c>
      <c r="CH41" s="121">
        <v>51461</v>
      </c>
      <c r="CI41" s="121">
        <v>476</v>
      </c>
      <c r="CJ41" s="121"/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476</v>
      </c>
      <c r="CQ41" s="121">
        <v>327692</v>
      </c>
      <c r="CR41" s="121"/>
      <c r="CS41" s="121">
        <v>15368</v>
      </c>
      <c r="CT41" s="121">
        <v>0</v>
      </c>
      <c r="CU41" s="121">
        <v>0</v>
      </c>
      <c r="CV41" s="121">
        <v>0</v>
      </c>
      <c r="CW41" s="121"/>
      <c r="CX41" s="121">
        <v>0</v>
      </c>
      <c r="CY41" s="121">
        <v>10194</v>
      </c>
      <c r="CZ41" s="121">
        <v>0</v>
      </c>
      <c r="DA41" s="121">
        <v>0</v>
      </c>
      <c r="DB41" s="121"/>
      <c r="DC41" s="121">
        <v>81735</v>
      </c>
      <c r="DD41" s="121">
        <v>0</v>
      </c>
      <c r="DE41" s="121">
        <v>0</v>
      </c>
      <c r="DF41" s="121">
        <v>3249</v>
      </c>
      <c r="DG41" s="121">
        <v>217146</v>
      </c>
      <c r="DH41" s="121">
        <v>0</v>
      </c>
      <c r="DI41" s="121">
        <v>0</v>
      </c>
      <c r="DJ41" s="121">
        <v>328168</v>
      </c>
    </row>
    <row r="42" spans="1:114" s="136" customFormat="1" ht="13.5" customHeight="1" x14ac:dyDescent="0.15">
      <c r="A42" s="119" t="s">
        <v>10</v>
      </c>
      <c r="B42" s="120" t="s">
        <v>471</v>
      </c>
      <c r="C42" s="119" t="s">
        <v>472</v>
      </c>
      <c r="D42" s="121">
        <v>213360</v>
      </c>
      <c r="E42" s="121">
        <v>38048</v>
      </c>
      <c r="F42" s="121">
        <v>0</v>
      </c>
      <c r="G42" s="121">
        <v>0</v>
      </c>
      <c r="H42" s="121">
        <v>0</v>
      </c>
      <c r="I42" s="121">
        <v>29395</v>
      </c>
      <c r="J42" s="122"/>
      <c r="K42" s="121">
        <v>8653</v>
      </c>
      <c r="L42" s="121">
        <v>175312</v>
      </c>
      <c r="M42" s="121">
        <v>87190</v>
      </c>
      <c r="N42" s="121">
        <v>6950</v>
      </c>
      <c r="O42" s="121">
        <v>0</v>
      </c>
      <c r="P42" s="121">
        <v>0</v>
      </c>
      <c r="Q42" s="121">
        <v>0</v>
      </c>
      <c r="R42" s="121">
        <v>6950</v>
      </c>
      <c r="S42" s="122"/>
      <c r="T42" s="121">
        <v>0</v>
      </c>
      <c r="U42" s="121">
        <v>80240</v>
      </c>
      <c r="V42" s="121">
        <v>300550</v>
      </c>
      <c r="W42" s="121">
        <v>44998</v>
      </c>
      <c r="X42" s="121">
        <v>0</v>
      </c>
      <c r="Y42" s="121">
        <v>0</v>
      </c>
      <c r="Z42" s="121">
        <v>0</v>
      </c>
      <c r="AA42" s="121">
        <v>36345</v>
      </c>
      <c r="AB42" s="122"/>
      <c r="AC42" s="121">
        <v>8653</v>
      </c>
      <c r="AD42" s="121">
        <v>255552</v>
      </c>
      <c r="AE42" s="121">
        <v>0</v>
      </c>
      <c r="AF42" s="121"/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213360</v>
      </c>
      <c r="AN42" s="121"/>
      <c r="AO42" s="121">
        <v>8926</v>
      </c>
      <c r="AP42" s="121">
        <v>0</v>
      </c>
      <c r="AQ42" s="121">
        <v>39034</v>
      </c>
      <c r="AR42" s="121">
        <v>0</v>
      </c>
      <c r="AS42" s="121"/>
      <c r="AT42" s="121">
        <v>0</v>
      </c>
      <c r="AU42" s="121">
        <v>74658</v>
      </c>
      <c r="AV42" s="121">
        <v>0</v>
      </c>
      <c r="AW42" s="121">
        <v>0</v>
      </c>
      <c r="AX42" s="121"/>
      <c r="AY42" s="121">
        <v>35821</v>
      </c>
      <c r="AZ42" s="121">
        <v>22968</v>
      </c>
      <c r="BA42" s="121">
        <v>20369</v>
      </c>
      <c r="BB42" s="121">
        <v>9251</v>
      </c>
      <c r="BC42" s="121">
        <v>0</v>
      </c>
      <c r="BD42" s="121">
        <v>2333</v>
      </c>
      <c r="BE42" s="121">
        <v>0</v>
      </c>
      <c r="BF42" s="121">
        <v>213360</v>
      </c>
      <c r="BG42" s="121"/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87190</v>
      </c>
      <c r="BP42" s="121"/>
      <c r="BQ42" s="121">
        <v>8953</v>
      </c>
      <c r="BR42" s="121">
        <v>0</v>
      </c>
      <c r="BS42" s="121">
        <v>19351</v>
      </c>
      <c r="BT42" s="121">
        <v>0</v>
      </c>
      <c r="BU42" s="121"/>
      <c r="BV42" s="121">
        <v>0</v>
      </c>
      <c r="BW42" s="121">
        <v>37132</v>
      </c>
      <c r="BX42" s="121">
        <v>0</v>
      </c>
      <c r="BY42" s="121">
        <v>0</v>
      </c>
      <c r="BZ42" s="121"/>
      <c r="CA42" s="121">
        <v>0</v>
      </c>
      <c r="CB42" s="121">
        <v>14492</v>
      </c>
      <c r="CC42" s="121">
        <v>587</v>
      </c>
      <c r="CD42" s="121">
        <v>4903</v>
      </c>
      <c r="CE42" s="121">
        <v>0</v>
      </c>
      <c r="CF42" s="121">
        <v>1772</v>
      </c>
      <c r="CG42" s="121">
        <v>0</v>
      </c>
      <c r="CH42" s="121">
        <v>87190</v>
      </c>
      <c r="CI42" s="121">
        <v>0</v>
      </c>
      <c r="CJ42" s="121"/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300550</v>
      </c>
      <c r="CR42" s="121"/>
      <c r="CS42" s="121">
        <v>17879</v>
      </c>
      <c r="CT42" s="121">
        <v>0</v>
      </c>
      <c r="CU42" s="121">
        <v>58385</v>
      </c>
      <c r="CV42" s="121">
        <v>0</v>
      </c>
      <c r="CW42" s="121"/>
      <c r="CX42" s="121">
        <v>0</v>
      </c>
      <c r="CY42" s="121">
        <v>111790</v>
      </c>
      <c r="CZ42" s="121">
        <v>0</v>
      </c>
      <c r="DA42" s="121">
        <v>0</v>
      </c>
      <c r="DB42" s="121"/>
      <c r="DC42" s="121">
        <v>35821</v>
      </c>
      <c r="DD42" s="121">
        <v>37460</v>
      </c>
      <c r="DE42" s="121">
        <v>20956</v>
      </c>
      <c r="DF42" s="121">
        <v>14154</v>
      </c>
      <c r="DG42" s="121">
        <v>0</v>
      </c>
      <c r="DH42" s="121">
        <v>4105</v>
      </c>
      <c r="DI42" s="121">
        <v>0</v>
      </c>
      <c r="DJ42" s="121">
        <v>300550</v>
      </c>
    </row>
    <row r="43" spans="1:114" s="136" customFormat="1" ht="13.5" customHeight="1" x14ac:dyDescent="0.15">
      <c r="A43" s="119" t="s">
        <v>10</v>
      </c>
      <c r="B43" s="120" t="s">
        <v>474</v>
      </c>
      <c r="C43" s="119" t="s">
        <v>475</v>
      </c>
      <c r="D43" s="121">
        <v>420616</v>
      </c>
      <c r="E43" s="121">
        <v>37368</v>
      </c>
      <c r="F43" s="121">
        <v>0</v>
      </c>
      <c r="G43" s="121">
        <v>0</v>
      </c>
      <c r="H43" s="121">
        <v>0</v>
      </c>
      <c r="I43" s="121">
        <v>37368</v>
      </c>
      <c r="J43" s="122"/>
      <c r="K43" s="121">
        <v>0</v>
      </c>
      <c r="L43" s="121">
        <v>383248</v>
      </c>
      <c r="M43" s="121">
        <v>113557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2"/>
      <c r="T43" s="121">
        <v>0</v>
      </c>
      <c r="U43" s="121">
        <v>113557</v>
      </c>
      <c r="V43" s="121">
        <v>534173</v>
      </c>
      <c r="W43" s="121">
        <v>37368</v>
      </c>
      <c r="X43" s="121">
        <v>0</v>
      </c>
      <c r="Y43" s="121">
        <v>0</v>
      </c>
      <c r="Z43" s="121">
        <v>0</v>
      </c>
      <c r="AA43" s="121">
        <v>37368</v>
      </c>
      <c r="AB43" s="122"/>
      <c r="AC43" s="121">
        <v>0</v>
      </c>
      <c r="AD43" s="121">
        <v>496805</v>
      </c>
      <c r="AE43" s="121">
        <v>17410</v>
      </c>
      <c r="AF43" s="121"/>
      <c r="AG43" s="121">
        <v>0</v>
      </c>
      <c r="AH43" s="121">
        <v>7971</v>
      </c>
      <c r="AI43" s="121">
        <v>9439</v>
      </c>
      <c r="AJ43" s="121">
        <v>0</v>
      </c>
      <c r="AK43" s="121">
        <v>0</v>
      </c>
      <c r="AL43" s="121">
        <v>0</v>
      </c>
      <c r="AM43" s="121">
        <v>403206</v>
      </c>
      <c r="AN43" s="121"/>
      <c r="AO43" s="121">
        <v>64868</v>
      </c>
      <c r="AP43" s="121">
        <v>0</v>
      </c>
      <c r="AQ43" s="121">
        <v>2964</v>
      </c>
      <c r="AR43" s="121">
        <v>0</v>
      </c>
      <c r="AS43" s="121"/>
      <c r="AT43" s="121">
        <v>1048</v>
      </c>
      <c r="AU43" s="121">
        <v>15859</v>
      </c>
      <c r="AV43" s="121">
        <v>12698</v>
      </c>
      <c r="AW43" s="121">
        <v>0</v>
      </c>
      <c r="AX43" s="121"/>
      <c r="AY43" s="121">
        <v>143316</v>
      </c>
      <c r="AZ43" s="121">
        <v>56971</v>
      </c>
      <c r="BA43" s="121">
        <v>12546</v>
      </c>
      <c r="BB43" s="121">
        <v>6385</v>
      </c>
      <c r="BC43" s="121">
        <v>86551</v>
      </c>
      <c r="BD43" s="121">
        <v>0</v>
      </c>
      <c r="BE43" s="121">
        <v>0</v>
      </c>
      <c r="BF43" s="121">
        <v>420616</v>
      </c>
      <c r="BG43" s="121"/>
      <c r="BH43" s="121">
        <v>36341</v>
      </c>
      <c r="BI43" s="121">
        <v>0</v>
      </c>
      <c r="BJ43" s="121">
        <v>36341</v>
      </c>
      <c r="BK43" s="121">
        <v>0</v>
      </c>
      <c r="BL43" s="121">
        <v>0</v>
      </c>
      <c r="BM43" s="121">
        <v>0</v>
      </c>
      <c r="BN43" s="121">
        <v>0</v>
      </c>
      <c r="BO43" s="121">
        <v>77216</v>
      </c>
      <c r="BP43" s="121"/>
      <c r="BQ43" s="121">
        <v>0</v>
      </c>
      <c r="BR43" s="121">
        <v>0</v>
      </c>
      <c r="BS43" s="121">
        <v>0</v>
      </c>
      <c r="BT43" s="121">
        <v>0</v>
      </c>
      <c r="BU43" s="121"/>
      <c r="BV43" s="121">
        <v>0</v>
      </c>
      <c r="BW43" s="121">
        <v>32678</v>
      </c>
      <c r="BX43" s="121">
        <v>0</v>
      </c>
      <c r="BY43" s="121">
        <v>0</v>
      </c>
      <c r="BZ43" s="121"/>
      <c r="CA43" s="121">
        <v>0</v>
      </c>
      <c r="CB43" s="121">
        <v>28382</v>
      </c>
      <c r="CC43" s="121">
        <v>6469</v>
      </c>
      <c r="CD43" s="121">
        <v>9687</v>
      </c>
      <c r="CE43" s="121">
        <v>0</v>
      </c>
      <c r="CF43" s="121">
        <v>0</v>
      </c>
      <c r="CG43" s="121">
        <v>0</v>
      </c>
      <c r="CH43" s="121">
        <v>113557</v>
      </c>
      <c r="CI43" s="121">
        <v>53751</v>
      </c>
      <c r="CJ43" s="121"/>
      <c r="CK43" s="121">
        <v>0</v>
      </c>
      <c r="CL43" s="121">
        <v>44312</v>
      </c>
      <c r="CM43" s="121">
        <v>9439</v>
      </c>
      <c r="CN43" s="121">
        <v>0</v>
      </c>
      <c r="CO43" s="121">
        <v>0</v>
      </c>
      <c r="CP43" s="121">
        <v>0</v>
      </c>
      <c r="CQ43" s="121">
        <v>480422</v>
      </c>
      <c r="CR43" s="121"/>
      <c r="CS43" s="121">
        <v>64868</v>
      </c>
      <c r="CT43" s="121">
        <v>0</v>
      </c>
      <c r="CU43" s="121">
        <v>2964</v>
      </c>
      <c r="CV43" s="121">
        <v>0</v>
      </c>
      <c r="CW43" s="121"/>
      <c r="CX43" s="121">
        <v>1048</v>
      </c>
      <c r="CY43" s="121">
        <v>48537</v>
      </c>
      <c r="CZ43" s="121">
        <v>12698</v>
      </c>
      <c r="DA43" s="121">
        <v>0</v>
      </c>
      <c r="DB43" s="121"/>
      <c r="DC43" s="121">
        <v>143316</v>
      </c>
      <c r="DD43" s="121">
        <v>85353</v>
      </c>
      <c r="DE43" s="121">
        <v>19015</v>
      </c>
      <c r="DF43" s="121">
        <v>16072</v>
      </c>
      <c r="DG43" s="121">
        <v>86551</v>
      </c>
      <c r="DH43" s="121">
        <v>0</v>
      </c>
      <c r="DI43" s="121">
        <v>0</v>
      </c>
      <c r="DJ43" s="121">
        <v>534173</v>
      </c>
    </row>
    <row r="44" spans="1:114" s="136" customFormat="1" ht="13.5" customHeight="1" x14ac:dyDescent="0.15">
      <c r="A44" s="119" t="s">
        <v>10</v>
      </c>
      <c r="B44" s="120" t="s">
        <v>477</v>
      </c>
      <c r="C44" s="119" t="s">
        <v>478</v>
      </c>
      <c r="D44" s="121">
        <v>362800</v>
      </c>
      <c r="E44" s="121">
        <v>176023</v>
      </c>
      <c r="F44" s="121">
        <v>39104</v>
      </c>
      <c r="G44" s="121">
        <v>0</v>
      </c>
      <c r="H44" s="121">
        <v>102900</v>
      </c>
      <c r="I44" s="121">
        <v>17979</v>
      </c>
      <c r="J44" s="122"/>
      <c r="K44" s="121">
        <v>16040</v>
      </c>
      <c r="L44" s="121">
        <v>186777</v>
      </c>
      <c r="M44" s="121">
        <v>183806</v>
      </c>
      <c r="N44" s="121">
        <v>71337</v>
      </c>
      <c r="O44" s="121">
        <v>0</v>
      </c>
      <c r="P44" s="121">
        <v>0</v>
      </c>
      <c r="Q44" s="121">
        <v>0</v>
      </c>
      <c r="R44" s="121">
        <v>71296</v>
      </c>
      <c r="S44" s="122"/>
      <c r="T44" s="121">
        <v>41</v>
      </c>
      <c r="U44" s="121">
        <v>112469</v>
      </c>
      <c r="V44" s="121">
        <v>546606</v>
      </c>
      <c r="W44" s="121">
        <v>247360</v>
      </c>
      <c r="X44" s="121">
        <v>39104</v>
      </c>
      <c r="Y44" s="121">
        <v>0</v>
      </c>
      <c r="Z44" s="121">
        <v>102900</v>
      </c>
      <c r="AA44" s="121">
        <v>89275</v>
      </c>
      <c r="AB44" s="122"/>
      <c r="AC44" s="121">
        <v>16081</v>
      </c>
      <c r="AD44" s="121">
        <v>299246</v>
      </c>
      <c r="AE44" s="121">
        <v>142211</v>
      </c>
      <c r="AF44" s="121"/>
      <c r="AG44" s="121">
        <v>0</v>
      </c>
      <c r="AH44" s="121">
        <v>142028</v>
      </c>
      <c r="AI44" s="121">
        <v>0</v>
      </c>
      <c r="AJ44" s="121">
        <v>183</v>
      </c>
      <c r="AK44" s="121">
        <v>0</v>
      </c>
      <c r="AL44" s="121">
        <v>0</v>
      </c>
      <c r="AM44" s="121">
        <v>219785</v>
      </c>
      <c r="AN44" s="121"/>
      <c r="AO44" s="121">
        <v>26455</v>
      </c>
      <c r="AP44" s="121">
        <v>67262</v>
      </c>
      <c r="AQ44" s="121">
        <v>44841</v>
      </c>
      <c r="AR44" s="121">
        <v>3833</v>
      </c>
      <c r="AS44" s="121"/>
      <c r="AT44" s="121">
        <v>8063</v>
      </c>
      <c r="AU44" s="121">
        <v>26754</v>
      </c>
      <c r="AV44" s="121">
        <v>1438</v>
      </c>
      <c r="AW44" s="121">
        <v>1501</v>
      </c>
      <c r="AX44" s="121"/>
      <c r="AY44" s="121">
        <v>24160</v>
      </c>
      <c r="AZ44" s="121">
        <v>6012</v>
      </c>
      <c r="BA44" s="121">
        <v>1836</v>
      </c>
      <c r="BB44" s="121">
        <v>7630</v>
      </c>
      <c r="BC44" s="121">
        <v>0</v>
      </c>
      <c r="BD44" s="121">
        <v>0</v>
      </c>
      <c r="BE44" s="121">
        <v>804</v>
      </c>
      <c r="BF44" s="121">
        <v>362800</v>
      </c>
      <c r="BG44" s="121"/>
      <c r="BH44" s="121">
        <v>18382</v>
      </c>
      <c r="BI44" s="121">
        <v>0</v>
      </c>
      <c r="BJ44" s="121">
        <v>18382</v>
      </c>
      <c r="BK44" s="121">
        <v>0</v>
      </c>
      <c r="BL44" s="121">
        <v>0</v>
      </c>
      <c r="BM44" s="121">
        <v>0</v>
      </c>
      <c r="BN44" s="121">
        <v>0</v>
      </c>
      <c r="BO44" s="121">
        <v>164096</v>
      </c>
      <c r="BP44" s="121"/>
      <c r="BQ44" s="121">
        <v>28889</v>
      </c>
      <c r="BR44" s="121">
        <v>45154</v>
      </c>
      <c r="BS44" s="121">
        <v>25270</v>
      </c>
      <c r="BT44" s="121">
        <v>0</v>
      </c>
      <c r="BU44" s="121"/>
      <c r="BV44" s="121">
        <v>2740</v>
      </c>
      <c r="BW44" s="121">
        <v>4085</v>
      </c>
      <c r="BX44" s="121">
        <v>0</v>
      </c>
      <c r="BY44" s="121">
        <v>0</v>
      </c>
      <c r="BZ44" s="121"/>
      <c r="CA44" s="121">
        <v>55080</v>
      </c>
      <c r="CB44" s="121">
        <v>2878</v>
      </c>
      <c r="CC44" s="121">
        <v>0</v>
      </c>
      <c r="CD44" s="121">
        <v>0</v>
      </c>
      <c r="CE44" s="121">
        <v>0</v>
      </c>
      <c r="CF44" s="121">
        <v>0</v>
      </c>
      <c r="CG44" s="121">
        <v>1328</v>
      </c>
      <c r="CH44" s="121">
        <v>183806</v>
      </c>
      <c r="CI44" s="121">
        <v>160593</v>
      </c>
      <c r="CJ44" s="121"/>
      <c r="CK44" s="121">
        <v>0</v>
      </c>
      <c r="CL44" s="121">
        <v>160410</v>
      </c>
      <c r="CM44" s="121">
        <v>0</v>
      </c>
      <c r="CN44" s="121">
        <v>183</v>
      </c>
      <c r="CO44" s="121">
        <v>0</v>
      </c>
      <c r="CP44" s="121">
        <v>0</v>
      </c>
      <c r="CQ44" s="121">
        <v>383881</v>
      </c>
      <c r="CR44" s="121"/>
      <c r="CS44" s="121">
        <v>55344</v>
      </c>
      <c r="CT44" s="121">
        <v>112416</v>
      </c>
      <c r="CU44" s="121">
        <v>70111</v>
      </c>
      <c r="CV44" s="121">
        <v>3833</v>
      </c>
      <c r="CW44" s="121"/>
      <c r="CX44" s="121">
        <v>10803</v>
      </c>
      <c r="CY44" s="121">
        <v>30839</v>
      </c>
      <c r="CZ44" s="121">
        <v>1438</v>
      </c>
      <c r="DA44" s="121">
        <v>1501</v>
      </c>
      <c r="DB44" s="121"/>
      <c r="DC44" s="121">
        <v>79240</v>
      </c>
      <c r="DD44" s="121">
        <v>8890</v>
      </c>
      <c r="DE44" s="121">
        <v>1836</v>
      </c>
      <c r="DF44" s="121">
        <v>7630</v>
      </c>
      <c r="DG44" s="121">
        <v>0</v>
      </c>
      <c r="DH44" s="121">
        <v>0</v>
      </c>
      <c r="DI44" s="121">
        <v>2132</v>
      </c>
      <c r="DJ44" s="121">
        <v>546606</v>
      </c>
    </row>
    <row r="45" spans="1:114" s="136" customFormat="1" ht="13.5" customHeight="1" x14ac:dyDescent="0.15">
      <c r="A45" s="119" t="s">
        <v>10</v>
      </c>
      <c r="B45" s="120" t="s">
        <v>480</v>
      </c>
      <c r="C45" s="119" t="s">
        <v>481</v>
      </c>
      <c r="D45" s="121">
        <v>183031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2"/>
      <c r="K45" s="121">
        <v>0</v>
      </c>
      <c r="L45" s="121">
        <v>183031</v>
      </c>
      <c r="M45" s="121">
        <v>16865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2"/>
      <c r="T45" s="121">
        <v>0</v>
      </c>
      <c r="U45" s="121">
        <v>16865</v>
      </c>
      <c r="V45" s="121">
        <v>199896</v>
      </c>
      <c r="W45" s="121">
        <v>0</v>
      </c>
      <c r="X45" s="121">
        <v>0</v>
      </c>
      <c r="Y45" s="121">
        <v>0</v>
      </c>
      <c r="Z45" s="121">
        <v>0</v>
      </c>
      <c r="AA45" s="121">
        <v>0</v>
      </c>
      <c r="AB45" s="122"/>
      <c r="AC45" s="121">
        <v>0</v>
      </c>
      <c r="AD45" s="121">
        <v>199896</v>
      </c>
      <c r="AE45" s="121">
        <v>0</v>
      </c>
      <c r="AF45" s="121"/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183031</v>
      </c>
      <c r="AN45" s="121"/>
      <c r="AO45" s="121">
        <v>0</v>
      </c>
      <c r="AP45" s="121">
        <v>0</v>
      </c>
      <c r="AQ45" s="121">
        <v>0</v>
      </c>
      <c r="AR45" s="121">
        <v>0</v>
      </c>
      <c r="AS45" s="121"/>
      <c r="AT45" s="121">
        <v>0</v>
      </c>
      <c r="AU45" s="121">
        <v>0</v>
      </c>
      <c r="AV45" s="121">
        <v>0</v>
      </c>
      <c r="AW45" s="121">
        <v>0</v>
      </c>
      <c r="AX45" s="121"/>
      <c r="AY45" s="121">
        <v>0</v>
      </c>
      <c r="AZ45" s="121">
        <v>0</v>
      </c>
      <c r="BA45" s="121">
        <v>0</v>
      </c>
      <c r="BB45" s="121">
        <v>0</v>
      </c>
      <c r="BC45" s="121">
        <v>183031</v>
      </c>
      <c r="BD45" s="121">
        <v>0</v>
      </c>
      <c r="BE45" s="121">
        <v>0</v>
      </c>
      <c r="BF45" s="121">
        <v>183031</v>
      </c>
      <c r="BG45" s="121"/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v>16865</v>
      </c>
      <c r="BP45" s="121"/>
      <c r="BQ45" s="121">
        <v>0</v>
      </c>
      <c r="BR45" s="121">
        <v>0</v>
      </c>
      <c r="BS45" s="121">
        <v>0</v>
      </c>
      <c r="BT45" s="121">
        <v>0</v>
      </c>
      <c r="BU45" s="121"/>
      <c r="BV45" s="121">
        <v>0</v>
      </c>
      <c r="BW45" s="121">
        <v>0</v>
      </c>
      <c r="BX45" s="121">
        <v>0</v>
      </c>
      <c r="BY45" s="121">
        <v>0</v>
      </c>
      <c r="BZ45" s="121"/>
      <c r="CA45" s="121">
        <v>0</v>
      </c>
      <c r="CB45" s="121">
        <v>0</v>
      </c>
      <c r="CC45" s="121">
        <v>0</v>
      </c>
      <c r="CD45" s="121">
        <v>0</v>
      </c>
      <c r="CE45" s="121">
        <v>16865</v>
      </c>
      <c r="CF45" s="121">
        <v>0</v>
      </c>
      <c r="CG45" s="121">
        <v>0</v>
      </c>
      <c r="CH45" s="121">
        <v>16865</v>
      </c>
      <c r="CI45" s="121">
        <v>0</v>
      </c>
      <c r="CJ45" s="121"/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199896</v>
      </c>
      <c r="CR45" s="121"/>
      <c r="CS45" s="121">
        <v>0</v>
      </c>
      <c r="CT45" s="121">
        <v>0</v>
      </c>
      <c r="CU45" s="121">
        <v>0</v>
      </c>
      <c r="CV45" s="121">
        <v>0</v>
      </c>
      <c r="CW45" s="121"/>
      <c r="CX45" s="121">
        <v>0</v>
      </c>
      <c r="CY45" s="121">
        <v>0</v>
      </c>
      <c r="CZ45" s="121">
        <v>0</v>
      </c>
      <c r="DA45" s="121">
        <v>0</v>
      </c>
      <c r="DB45" s="121"/>
      <c r="DC45" s="121">
        <v>0</v>
      </c>
      <c r="DD45" s="121">
        <v>0</v>
      </c>
      <c r="DE45" s="121">
        <v>0</v>
      </c>
      <c r="DF45" s="121">
        <v>0</v>
      </c>
      <c r="DG45" s="121">
        <v>199896</v>
      </c>
      <c r="DH45" s="121">
        <v>0</v>
      </c>
      <c r="DI45" s="121">
        <v>0</v>
      </c>
      <c r="DJ45" s="121">
        <v>199896</v>
      </c>
    </row>
    <row r="46" spans="1:114" s="136" customFormat="1" ht="13.5" customHeight="1" x14ac:dyDescent="0.15">
      <c r="A46" s="119" t="s">
        <v>10</v>
      </c>
      <c r="B46" s="120" t="s">
        <v>484</v>
      </c>
      <c r="C46" s="119" t="s">
        <v>485</v>
      </c>
      <c r="D46" s="121">
        <v>415653</v>
      </c>
      <c r="E46" s="121">
        <v>217619</v>
      </c>
      <c r="F46" s="121">
        <v>0</v>
      </c>
      <c r="G46" s="121">
        <v>0</v>
      </c>
      <c r="H46" s="121">
        <v>0</v>
      </c>
      <c r="I46" s="121">
        <v>107060</v>
      </c>
      <c r="J46" s="122"/>
      <c r="K46" s="121">
        <v>110559</v>
      </c>
      <c r="L46" s="121">
        <v>198034</v>
      </c>
      <c r="M46" s="121">
        <v>39718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2"/>
      <c r="T46" s="121">
        <v>0</v>
      </c>
      <c r="U46" s="121">
        <v>39718</v>
      </c>
      <c r="V46" s="121">
        <v>455371</v>
      </c>
      <c r="W46" s="121">
        <v>217619</v>
      </c>
      <c r="X46" s="121">
        <v>0</v>
      </c>
      <c r="Y46" s="121">
        <v>0</v>
      </c>
      <c r="Z46" s="121">
        <v>0</v>
      </c>
      <c r="AA46" s="121">
        <v>107060</v>
      </c>
      <c r="AB46" s="122"/>
      <c r="AC46" s="121">
        <v>110559</v>
      </c>
      <c r="AD46" s="121">
        <v>237752</v>
      </c>
      <c r="AE46" s="121">
        <v>0</v>
      </c>
      <c r="AF46" s="121"/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415653</v>
      </c>
      <c r="AN46" s="121"/>
      <c r="AO46" s="121">
        <v>8843</v>
      </c>
      <c r="AP46" s="121">
        <v>0</v>
      </c>
      <c r="AQ46" s="121">
        <v>0</v>
      </c>
      <c r="AR46" s="121">
        <v>0</v>
      </c>
      <c r="AS46" s="121"/>
      <c r="AT46" s="121">
        <v>0</v>
      </c>
      <c r="AU46" s="121">
        <v>160708</v>
      </c>
      <c r="AV46" s="121">
        <v>4059</v>
      </c>
      <c r="AW46" s="121">
        <v>0</v>
      </c>
      <c r="AX46" s="121"/>
      <c r="AY46" s="121">
        <v>103519</v>
      </c>
      <c r="AZ46" s="121">
        <v>128093</v>
      </c>
      <c r="BA46" s="121">
        <v>10431</v>
      </c>
      <c r="BB46" s="121">
        <v>0</v>
      </c>
      <c r="BC46" s="121">
        <v>0</v>
      </c>
      <c r="BD46" s="121">
        <v>0</v>
      </c>
      <c r="BE46" s="121">
        <v>0</v>
      </c>
      <c r="BF46" s="121">
        <v>415653</v>
      </c>
      <c r="BG46" s="121"/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39718</v>
      </c>
      <c r="BP46" s="121"/>
      <c r="BQ46" s="121">
        <v>0</v>
      </c>
      <c r="BR46" s="121">
        <v>0</v>
      </c>
      <c r="BS46" s="121">
        <v>0</v>
      </c>
      <c r="BT46" s="121">
        <v>0</v>
      </c>
      <c r="BU46" s="121"/>
      <c r="BV46" s="121">
        <v>0</v>
      </c>
      <c r="BW46" s="121">
        <v>0</v>
      </c>
      <c r="BX46" s="121">
        <v>0</v>
      </c>
      <c r="BY46" s="121">
        <v>0</v>
      </c>
      <c r="BZ46" s="121"/>
      <c r="CA46" s="121">
        <v>0</v>
      </c>
      <c r="CB46" s="121">
        <v>0</v>
      </c>
      <c r="CC46" s="121">
        <v>0</v>
      </c>
      <c r="CD46" s="121">
        <v>0</v>
      </c>
      <c r="CE46" s="121">
        <v>39718</v>
      </c>
      <c r="CF46" s="121">
        <v>0</v>
      </c>
      <c r="CG46" s="121">
        <v>0</v>
      </c>
      <c r="CH46" s="121">
        <v>39718</v>
      </c>
      <c r="CI46" s="121">
        <v>0</v>
      </c>
      <c r="CJ46" s="121"/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455371</v>
      </c>
      <c r="CR46" s="121"/>
      <c r="CS46" s="121">
        <v>8843</v>
      </c>
      <c r="CT46" s="121">
        <v>0</v>
      </c>
      <c r="CU46" s="121">
        <v>0</v>
      </c>
      <c r="CV46" s="121">
        <v>0</v>
      </c>
      <c r="CW46" s="121"/>
      <c r="CX46" s="121">
        <v>0</v>
      </c>
      <c r="CY46" s="121">
        <v>160708</v>
      </c>
      <c r="CZ46" s="121">
        <v>4059</v>
      </c>
      <c r="DA46" s="121">
        <v>0</v>
      </c>
      <c r="DB46" s="121"/>
      <c r="DC46" s="121">
        <v>103519</v>
      </c>
      <c r="DD46" s="121">
        <v>128093</v>
      </c>
      <c r="DE46" s="121">
        <v>10431</v>
      </c>
      <c r="DF46" s="121">
        <v>0</v>
      </c>
      <c r="DG46" s="121">
        <v>39718</v>
      </c>
      <c r="DH46" s="121">
        <v>0</v>
      </c>
      <c r="DI46" s="121">
        <v>0</v>
      </c>
      <c r="DJ46" s="121">
        <v>455371</v>
      </c>
    </row>
    <row r="47" spans="1:114" s="136" customFormat="1" ht="13.5" customHeight="1" x14ac:dyDescent="0.15">
      <c r="A47" s="119" t="s">
        <v>10</v>
      </c>
      <c r="B47" s="120" t="s">
        <v>488</v>
      </c>
      <c r="C47" s="119" t="s">
        <v>489</v>
      </c>
      <c r="D47" s="121">
        <v>254180</v>
      </c>
      <c r="E47" s="121">
        <v>149815</v>
      </c>
      <c r="F47" s="121">
        <v>0</v>
      </c>
      <c r="G47" s="121">
        <v>0</v>
      </c>
      <c r="H47" s="121">
        <v>0</v>
      </c>
      <c r="I47" s="121">
        <v>5812</v>
      </c>
      <c r="J47" s="122"/>
      <c r="K47" s="121">
        <v>144003</v>
      </c>
      <c r="L47" s="121">
        <v>104365</v>
      </c>
      <c r="M47" s="121">
        <v>22128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2"/>
      <c r="T47" s="121">
        <v>0</v>
      </c>
      <c r="U47" s="121">
        <v>22128</v>
      </c>
      <c r="V47" s="121">
        <v>276308</v>
      </c>
      <c r="W47" s="121">
        <v>149815</v>
      </c>
      <c r="X47" s="121">
        <v>0</v>
      </c>
      <c r="Y47" s="121">
        <v>0</v>
      </c>
      <c r="Z47" s="121">
        <v>0</v>
      </c>
      <c r="AA47" s="121">
        <v>5812</v>
      </c>
      <c r="AB47" s="122"/>
      <c r="AC47" s="121">
        <v>144003</v>
      </c>
      <c r="AD47" s="121">
        <v>126493</v>
      </c>
      <c r="AE47" s="121">
        <v>158384</v>
      </c>
      <c r="AF47" s="121"/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158384</v>
      </c>
      <c r="AM47" s="121">
        <v>92217</v>
      </c>
      <c r="AN47" s="121"/>
      <c r="AO47" s="121">
        <v>0</v>
      </c>
      <c r="AP47" s="121">
        <v>0</v>
      </c>
      <c r="AQ47" s="121">
        <v>0</v>
      </c>
      <c r="AR47" s="121">
        <v>0</v>
      </c>
      <c r="AS47" s="121"/>
      <c r="AT47" s="121">
        <v>0</v>
      </c>
      <c r="AU47" s="121">
        <v>0</v>
      </c>
      <c r="AV47" s="121">
        <v>0</v>
      </c>
      <c r="AW47" s="121">
        <v>0</v>
      </c>
      <c r="AX47" s="121"/>
      <c r="AY47" s="121">
        <v>20092</v>
      </c>
      <c r="AZ47" s="121">
        <v>966</v>
      </c>
      <c r="BA47" s="121">
        <v>0</v>
      </c>
      <c r="BB47" s="121">
        <v>0</v>
      </c>
      <c r="BC47" s="121">
        <v>71159</v>
      </c>
      <c r="BD47" s="121">
        <v>0</v>
      </c>
      <c r="BE47" s="121">
        <v>3579</v>
      </c>
      <c r="BF47" s="121">
        <v>254180</v>
      </c>
      <c r="BG47" s="121"/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v>22128</v>
      </c>
      <c r="BP47" s="121"/>
      <c r="BQ47" s="121">
        <v>0</v>
      </c>
      <c r="BR47" s="121">
        <v>0</v>
      </c>
      <c r="BS47" s="121">
        <v>0</v>
      </c>
      <c r="BT47" s="121">
        <v>0</v>
      </c>
      <c r="BU47" s="121"/>
      <c r="BV47" s="121">
        <v>0</v>
      </c>
      <c r="BW47" s="121">
        <v>1387</v>
      </c>
      <c r="BX47" s="121">
        <v>0</v>
      </c>
      <c r="BY47" s="121">
        <v>0</v>
      </c>
      <c r="BZ47" s="121"/>
      <c r="CA47" s="121">
        <v>0</v>
      </c>
      <c r="CB47" s="121">
        <v>0</v>
      </c>
      <c r="CC47" s="121">
        <v>0</v>
      </c>
      <c r="CD47" s="121">
        <v>0</v>
      </c>
      <c r="CE47" s="121">
        <v>20741</v>
      </c>
      <c r="CF47" s="121">
        <v>0</v>
      </c>
      <c r="CG47" s="121">
        <v>0</v>
      </c>
      <c r="CH47" s="121">
        <v>22128</v>
      </c>
      <c r="CI47" s="121">
        <v>158384</v>
      </c>
      <c r="CJ47" s="121"/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158384</v>
      </c>
      <c r="CQ47" s="121">
        <v>114345</v>
      </c>
      <c r="CR47" s="121"/>
      <c r="CS47" s="121">
        <v>0</v>
      </c>
      <c r="CT47" s="121">
        <v>0</v>
      </c>
      <c r="CU47" s="121">
        <v>0</v>
      </c>
      <c r="CV47" s="121">
        <v>0</v>
      </c>
      <c r="CW47" s="121"/>
      <c r="CX47" s="121">
        <v>0</v>
      </c>
      <c r="CY47" s="121">
        <v>1387</v>
      </c>
      <c r="CZ47" s="121">
        <v>0</v>
      </c>
      <c r="DA47" s="121">
        <v>0</v>
      </c>
      <c r="DB47" s="121"/>
      <c r="DC47" s="121">
        <v>20092</v>
      </c>
      <c r="DD47" s="121">
        <v>966</v>
      </c>
      <c r="DE47" s="121">
        <v>0</v>
      </c>
      <c r="DF47" s="121">
        <v>0</v>
      </c>
      <c r="DG47" s="121">
        <v>91900</v>
      </c>
      <c r="DH47" s="121">
        <v>0</v>
      </c>
      <c r="DI47" s="121">
        <v>3579</v>
      </c>
      <c r="DJ47" s="121">
        <v>276308</v>
      </c>
    </row>
    <row r="48" spans="1:114" s="136" customFormat="1" ht="13.5" customHeight="1" x14ac:dyDescent="0.15">
      <c r="A48" s="119" t="s">
        <v>10</v>
      </c>
      <c r="B48" s="120" t="s">
        <v>491</v>
      </c>
      <c r="C48" s="119" t="s">
        <v>492</v>
      </c>
      <c r="D48" s="121">
        <v>168172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2"/>
      <c r="K48" s="121">
        <v>0</v>
      </c>
      <c r="L48" s="121">
        <v>168172</v>
      </c>
      <c r="M48" s="121">
        <v>37325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2"/>
      <c r="T48" s="121">
        <v>0</v>
      </c>
      <c r="U48" s="121">
        <v>37325</v>
      </c>
      <c r="V48" s="121">
        <v>205497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2"/>
      <c r="AC48" s="121">
        <v>0</v>
      </c>
      <c r="AD48" s="121">
        <v>205497</v>
      </c>
      <c r="AE48" s="121">
        <v>0</v>
      </c>
      <c r="AF48" s="121"/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168172</v>
      </c>
      <c r="AN48" s="121"/>
      <c r="AO48" s="121">
        <v>0</v>
      </c>
      <c r="AP48" s="121">
        <v>0</v>
      </c>
      <c r="AQ48" s="121">
        <v>0</v>
      </c>
      <c r="AR48" s="121">
        <v>0</v>
      </c>
      <c r="AS48" s="121"/>
      <c r="AT48" s="121">
        <v>0</v>
      </c>
      <c r="AU48" s="121">
        <v>0</v>
      </c>
      <c r="AV48" s="121">
        <v>0</v>
      </c>
      <c r="AW48" s="121">
        <v>0</v>
      </c>
      <c r="AX48" s="121"/>
      <c r="AY48" s="121">
        <v>31696</v>
      </c>
      <c r="AZ48" s="121">
        <v>141</v>
      </c>
      <c r="BA48" s="121">
        <v>0</v>
      </c>
      <c r="BB48" s="121">
        <v>0</v>
      </c>
      <c r="BC48" s="121">
        <v>136335</v>
      </c>
      <c r="BD48" s="121">
        <v>0</v>
      </c>
      <c r="BE48" s="121">
        <v>0</v>
      </c>
      <c r="BF48" s="121">
        <v>168172</v>
      </c>
      <c r="BG48" s="121"/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37325</v>
      </c>
      <c r="BP48" s="121"/>
      <c r="BQ48" s="121">
        <v>0</v>
      </c>
      <c r="BR48" s="121">
        <v>0</v>
      </c>
      <c r="BS48" s="121">
        <v>0</v>
      </c>
      <c r="BT48" s="121">
        <v>0</v>
      </c>
      <c r="BU48" s="121"/>
      <c r="BV48" s="121">
        <v>0</v>
      </c>
      <c r="BW48" s="121">
        <v>0</v>
      </c>
      <c r="BX48" s="121">
        <v>0</v>
      </c>
      <c r="BY48" s="121">
        <v>0</v>
      </c>
      <c r="BZ48" s="121"/>
      <c r="CA48" s="121">
        <v>0</v>
      </c>
      <c r="CB48" s="121">
        <v>0</v>
      </c>
      <c r="CC48" s="121">
        <v>0</v>
      </c>
      <c r="CD48" s="121">
        <v>0</v>
      </c>
      <c r="CE48" s="121">
        <v>37325</v>
      </c>
      <c r="CF48" s="121">
        <v>0</v>
      </c>
      <c r="CG48" s="121">
        <v>0</v>
      </c>
      <c r="CH48" s="121">
        <v>37325</v>
      </c>
      <c r="CI48" s="121">
        <v>0</v>
      </c>
      <c r="CJ48" s="121"/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205497</v>
      </c>
      <c r="CR48" s="121"/>
      <c r="CS48" s="121">
        <v>0</v>
      </c>
      <c r="CT48" s="121">
        <v>0</v>
      </c>
      <c r="CU48" s="121">
        <v>0</v>
      </c>
      <c r="CV48" s="121">
        <v>0</v>
      </c>
      <c r="CW48" s="121"/>
      <c r="CX48" s="121">
        <v>0</v>
      </c>
      <c r="CY48" s="121">
        <v>0</v>
      </c>
      <c r="CZ48" s="121">
        <v>0</v>
      </c>
      <c r="DA48" s="121">
        <v>0</v>
      </c>
      <c r="DB48" s="121"/>
      <c r="DC48" s="121">
        <v>31696</v>
      </c>
      <c r="DD48" s="121">
        <v>141</v>
      </c>
      <c r="DE48" s="121">
        <v>0</v>
      </c>
      <c r="DF48" s="121">
        <v>0</v>
      </c>
      <c r="DG48" s="121">
        <v>173660</v>
      </c>
      <c r="DH48" s="121">
        <v>0</v>
      </c>
      <c r="DI48" s="121">
        <v>0</v>
      </c>
      <c r="DJ48" s="121">
        <v>205497</v>
      </c>
    </row>
    <row r="49" spans="1:114" s="136" customFormat="1" ht="13.5" customHeight="1" x14ac:dyDescent="0.15">
      <c r="A49" s="119" t="s">
        <v>10</v>
      </c>
      <c r="B49" s="120" t="s">
        <v>494</v>
      </c>
      <c r="C49" s="119" t="s">
        <v>495</v>
      </c>
      <c r="D49" s="121">
        <v>81549</v>
      </c>
      <c r="E49" s="121">
        <v>167</v>
      </c>
      <c r="F49" s="121">
        <v>0</v>
      </c>
      <c r="G49" s="121">
        <v>0</v>
      </c>
      <c r="H49" s="121">
        <v>0</v>
      </c>
      <c r="I49" s="121">
        <v>167</v>
      </c>
      <c r="J49" s="122"/>
      <c r="K49" s="121">
        <v>0</v>
      </c>
      <c r="L49" s="121">
        <v>81382</v>
      </c>
      <c r="M49" s="121">
        <v>16241</v>
      </c>
      <c r="N49" s="121">
        <v>3</v>
      </c>
      <c r="O49" s="121">
        <v>0</v>
      </c>
      <c r="P49" s="121">
        <v>0</v>
      </c>
      <c r="Q49" s="121">
        <v>0</v>
      </c>
      <c r="R49" s="121">
        <v>3</v>
      </c>
      <c r="S49" s="122"/>
      <c r="T49" s="121">
        <v>0</v>
      </c>
      <c r="U49" s="121">
        <v>16238</v>
      </c>
      <c r="V49" s="121">
        <v>97790</v>
      </c>
      <c r="W49" s="121">
        <v>170</v>
      </c>
      <c r="X49" s="121">
        <v>0</v>
      </c>
      <c r="Y49" s="121">
        <v>0</v>
      </c>
      <c r="Z49" s="121">
        <v>0</v>
      </c>
      <c r="AA49" s="121">
        <v>170</v>
      </c>
      <c r="AB49" s="122"/>
      <c r="AC49" s="121">
        <v>0</v>
      </c>
      <c r="AD49" s="121">
        <v>97620</v>
      </c>
      <c r="AE49" s="121">
        <v>0</v>
      </c>
      <c r="AF49" s="121"/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81549</v>
      </c>
      <c r="AN49" s="121"/>
      <c r="AO49" s="121">
        <v>0</v>
      </c>
      <c r="AP49" s="121">
        <v>0</v>
      </c>
      <c r="AQ49" s="121">
        <v>0</v>
      </c>
      <c r="AR49" s="121">
        <v>0</v>
      </c>
      <c r="AS49" s="121"/>
      <c r="AT49" s="121">
        <v>0</v>
      </c>
      <c r="AU49" s="121">
        <v>0</v>
      </c>
      <c r="AV49" s="121">
        <v>0</v>
      </c>
      <c r="AW49" s="121">
        <v>0</v>
      </c>
      <c r="AX49" s="121"/>
      <c r="AY49" s="121">
        <v>22723</v>
      </c>
      <c r="AZ49" s="121">
        <v>0</v>
      </c>
      <c r="BA49" s="121">
        <v>0</v>
      </c>
      <c r="BB49" s="121">
        <v>0</v>
      </c>
      <c r="BC49" s="121">
        <v>58826</v>
      </c>
      <c r="BD49" s="121">
        <v>0</v>
      </c>
      <c r="BE49" s="121">
        <v>0</v>
      </c>
      <c r="BF49" s="121">
        <v>81549</v>
      </c>
      <c r="BG49" s="121"/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v>16241</v>
      </c>
      <c r="BP49" s="121"/>
      <c r="BQ49" s="121">
        <v>0</v>
      </c>
      <c r="BR49" s="121">
        <v>0</v>
      </c>
      <c r="BS49" s="121">
        <v>0</v>
      </c>
      <c r="BT49" s="121">
        <v>0</v>
      </c>
      <c r="BU49" s="121"/>
      <c r="BV49" s="121">
        <v>0</v>
      </c>
      <c r="BW49" s="121">
        <v>0</v>
      </c>
      <c r="BX49" s="121">
        <v>0</v>
      </c>
      <c r="BY49" s="121">
        <v>0</v>
      </c>
      <c r="BZ49" s="121"/>
      <c r="CA49" s="121">
        <v>0</v>
      </c>
      <c r="CB49" s="121">
        <v>0</v>
      </c>
      <c r="CC49" s="121">
        <v>0</v>
      </c>
      <c r="CD49" s="121">
        <v>0</v>
      </c>
      <c r="CE49" s="121">
        <v>16241</v>
      </c>
      <c r="CF49" s="121">
        <v>0</v>
      </c>
      <c r="CG49" s="121">
        <v>0</v>
      </c>
      <c r="CH49" s="121">
        <v>16241</v>
      </c>
      <c r="CI49" s="121">
        <v>0</v>
      </c>
      <c r="CJ49" s="121"/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97790</v>
      </c>
      <c r="CR49" s="121"/>
      <c r="CS49" s="121">
        <v>0</v>
      </c>
      <c r="CT49" s="121">
        <v>0</v>
      </c>
      <c r="CU49" s="121">
        <v>0</v>
      </c>
      <c r="CV49" s="121">
        <v>0</v>
      </c>
      <c r="CW49" s="121"/>
      <c r="CX49" s="121">
        <v>0</v>
      </c>
      <c r="CY49" s="121">
        <v>0</v>
      </c>
      <c r="CZ49" s="121">
        <v>0</v>
      </c>
      <c r="DA49" s="121">
        <v>0</v>
      </c>
      <c r="DB49" s="121"/>
      <c r="DC49" s="121">
        <v>22723</v>
      </c>
      <c r="DD49" s="121">
        <v>0</v>
      </c>
      <c r="DE49" s="121">
        <v>0</v>
      </c>
      <c r="DF49" s="121">
        <v>0</v>
      </c>
      <c r="DG49" s="121">
        <v>75067</v>
      </c>
      <c r="DH49" s="121">
        <v>0</v>
      </c>
      <c r="DI49" s="121">
        <v>0</v>
      </c>
      <c r="DJ49" s="121">
        <v>97790</v>
      </c>
    </row>
    <row r="50" spans="1:114" s="136" customFormat="1" ht="13.5" customHeight="1" x14ac:dyDescent="0.15">
      <c r="A50" s="119" t="s">
        <v>10</v>
      </c>
      <c r="B50" s="120" t="s">
        <v>498</v>
      </c>
      <c r="C50" s="119" t="s">
        <v>499</v>
      </c>
      <c r="D50" s="121">
        <v>177597</v>
      </c>
      <c r="E50" s="121">
        <v>2775</v>
      </c>
      <c r="F50" s="121">
        <v>0</v>
      </c>
      <c r="G50" s="121">
        <v>0</v>
      </c>
      <c r="H50" s="121">
        <v>0</v>
      </c>
      <c r="I50" s="121">
        <v>186</v>
      </c>
      <c r="J50" s="122"/>
      <c r="K50" s="121">
        <v>2589</v>
      </c>
      <c r="L50" s="121">
        <v>174822</v>
      </c>
      <c r="M50" s="121">
        <v>31131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2"/>
      <c r="T50" s="121">
        <v>0</v>
      </c>
      <c r="U50" s="121">
        <v>31131</v>
      </c>
      <c r="V50" s="121">
        <v>208728</v>
      </c>
      <c r="W50" s="121">
        <v>2775</v>
      </c>
      <c r="X50" s="121">
        <v>0</v>
      </c>
      <c r="Y50" s="121">
        <v>0</v>
      </c>
      <c r="Z50" s="121">
        <v>0</v>
      </c>
      <c r="AA50" s="121">
        <v>186</v>
      </c>
      <c r="AB50" s="122"/>
      <c r="AC50" s="121">
        <v>2589</v>
      </c>
      <c r="AD50" s="121">
        <v>205953</v>
      </c>
      <c r="AE50" s="121">
        <v>0</v>
      </c>
      <c r="AF50" s="121"/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177597</v>
      </c>
      <c r="AN50" s="121"/>
      <c r="AO50" s="121">
        <v>12050</v>
      </c>
      <c r="AP50" s="121">
        <v>0</v>
      </c>
      <c r="AQ50" s="121">
        <v>0</v>
      </c>
      <c r="AR50" s="121">
        <v>0</v>
      </c>
      <c r="AS50" s="121"/>
      <c r="AT50" s="121">
        <v>0</v>
      </c>
      <c r="AU50" s="121">
        <v>0</v>
      </c>
      <c r="AV50" s="121">
        <v>0</v>
      </c>
      <c r="AW50" s="121">
        <v>0</v>
      </c>
      <c r="AX50" s="121"/>
      <c r="AY50" s="121">
        <v>38751</v>
      </c>
      <c r="AZ50" s="121">
        <v>0</v>
      </c>
      <c r="BA50" s="121">
        <v>547</v>
      </c>
      <c r="BB50" s="121">
        <v>0</v>
      </c>
      <c r="BC50" s="121">
        <v>126249</v>
      </c>
      <c r="BD50" s="121">
        <v>0</v>
      </c>
      <c r="BE50" s="121">
        <v>0</v>
      </c>
      <c r="BF50" s="121">
        <v>177597</v>
      </c>
      <c r="BG50" s="121"/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31131</v>
      </c>
      <c r="BP50" s="121"/>
      <c r="BQ50" s="121">
        <v>0</v>
      </c>
      <c r="BR50" s="121">
        <v>0</v>
      </c>
      <c r="BS50" s="121">
        <v>0</v>
      </c>
      <c r="BT50" s="121">
        <v>0</v>
      </c>
      <c r="BU50" s="121"/>
      <c r="BV50" s="121">
        <v>0</v>
      </c>
      <c r="BW50" s="121">
        <v>0</v>
      </c>
      <c r="BX50" s="121">
        <v>0</v>
      </c>
      <c r="BY50" s="121">
        <v>0</v>
      </c>
      <c r="BZ50" s="121"/>
      <c r="CA50" s="121">
        <v>0</v>
      </c>
      <c r="CB50" s="121">
        <v>0</v>
      </c>
      <c r="CC50" s="121">
        <v>0</v>
      </c>
      <c r="CD50" s="121">
        <v>0</v>
      </c>
      <c r="CE50" s="121">
        <v>31131</v>
      </c>
      <c r="CF50" s="121">
        <v>0</v>
      </c>
      <c r="CG50" s="121">
        <v>0</v>
      </c>
      <c r="CH50" s="121">
        <v>31131</v>
      </c>
      <c r="CI50" s="121">
        <v>0</v>
      </c>
      <c r="CJ50" s="121"/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208728</v>
      </c>
      <c r="CR50" s="121"/>
      <c r="CS50" s="121">
        <v>12050</v>
      </c>
      <c r="CT50" s="121">
        <v>0</v>
      </c>
      <c r="CU50" s="121">
        <v>0</v>
      </c>
      <c r="CV50" s="121">
        <v>0</v>
      </c>
      <c r="CW50" s="121"/>
      <c r="CX50" s="121">
        <v>0</v>
      </c>
      <c r="CY50" s="121">
        <v>0</v>
      </c>
      <c r="CZ50" s="121">
        <v>0</v>
      </c>
      <c r="DA50" s="121">
        <v>0</v>
      </c>
      <c r="DB50" s="121"/>
      <c r="DC50" s="121">
        <v>38751</v>
      </c>
      <c r="DD50" s="121">
        <v>0</v>
      </c>
      <c r="DE50" s="121">
        <v>547</v>
      </c>
      <c r="DF50" s="121">
        <v>0</v>
      </c>
      <c r="DG50" s="121">
        <v>157380</v>
      </c>
      <c r="DH50" s="121">
        <v>0</v>
      </c>
      <c r="DI50" s="121">
        <v>0</v>
      </c>
      <c r="DJ50" s="121">
        <v>208728</v>
      </c>
    </row>
    <row r="51" spans="1:114" s="136" customFormat="1" ht="13.5" customHeight="1" x14ac:dyDescent="0.15">
      <c r="A51" s="119" t="s">
        <v>10</v>
      </c>
      <c r="B51" s="120" t="s">
        <v>501</v>
      </c>
      <c r="C51" s="119" t="s">
        <v>502</v>
      </c>
      <c r="D51" s="121">
        <v>439643</v>
      </c>
      <c r="E51" s="121">
        <v>18010</v>
      </c>
      <c r="F51" s="121">
        <v>0</v>
      </c>
      <c r="G51" s="121">
        <v>0</v>
      </c>
      <c r="H51" s="121">
        <v>0</v>
      </c>
      <c r="I51" s="121">
        <v>18010</v>
      </c>
      <c r="J51" s="122"/>
      <c r="K51" s="121">
        <v>0</v>
      </c>
      <c r="L51" s="121">
        <v>421633</v>
      </c>
      <c r="M51" s="121">
        <v>25278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2"/>
      <c r="T51" s="121">
        <v>0</v>
      </c>
      <c r="U51" s="121">
        <v>25278</v>
      </c>
      <c r="V51" s="121">
        <v>464921</v>
      </c>
      <c r="W51" s="121">
        <v>18010</v>
      </c>
      <c r="X51" s="121">
        <v>0</v>
      </c>
      <c r="Y51" s="121">
        <v>0</v>
      </c>
      <c r="Z51" s="121">
        <v>0</v>
      </c>
      <c r="AA51" s="121">
        <v>18010</v>
      </c>
      <c r="AB51" s="122"/>
      <c r="AC51" s="121">
        <v>0</v>
      </c>
      <c r="AD51" s="121">
        <v>446911</v>
      </c>
      <c r="AE51" s="121">
        <v>256361</v>
      </c>
      <c r="AF51" s="121"/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256361</v>
      </c>
      <c r="AM51" s="121">
        <v>183282</v>
      </c>
      <c r="AN51" s="121"/>
      <c r="AO51" s="121">
        <v>11865</v>
      </c>
      <c r="AP51" s="121">
        <v>0</v>
      </c>
      <c r="AQ51" s="121">
        <v>0</v>
      </c>
      <c r="AR51" s="121">
        <v>0</v>
      </c>
      <c r="AS51" s="121"/>
      <c r="AT51" s="121">
        <v>0</v>
      </c>
      <c r="AU51" s="121">
        <v>0</v>
      </c>
      <c r="AV51" s="121">
        <v>0</v>
      </c>
      <c r="AW51" s="121">
        <v>0</v>
      </c>
      <c r="AX51" s="121"/>
      <c r="AY51" s="121">
        <v>56240</v>
      </c>
      <c r="AZ51" s="121">
        <v>0</v>
      </c>
      <c r="BA51" s="121">
        <v>0</v>
      </c>
      <c r="BB51" s="121">
        <v>0</v>
      </c>
      <c r="BC51" s="121">
        <v>115177</v>
      </c>
      <c r="BD51" s="121">
        <v>0</v>
      </c>
      <c r="BE51" s="121">
        <v>0</v>
      </c>
      <c r="BF51" s="121">
        <v>439643</v>
      </c>
      <c r="BG51" s="121"/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v>25278</v>
      </c>
      <c r="BP51" s="121"/>
      <c r="BQ51" s="121">
        <v>11865</v>
      </c>
      <c r="BR51" s="121">
        <v>0</v>
      </c>
      <c r="BS51" s="121">
        <v>0</v>
      </c>
      <c r="BT51" s="121">
        <v>0</v>
      </c>
      <c r="BU51" s="121"/>
      <c r="BV51" s="121">
        <v>0</v>
      </c>
      <c r="BW51" s="121">
        <v>791</v>
      </c>
      <c r="BX51" s="121">
        <v>0</v>
      </c>
      <c r="BY51" s="121">
        <v>0</v>
      </c>
      <c r="BZ51" s="121"/>
      <c r="CA51" s="121">
        <v>0</v>
      </c>
      <c r="CB51" s="121">
        <v>0</v>
      </c>
      <c r="CC51" s="121">
        <v>0</v>
      </c>
      <c r="CD51" s="121">
        <v>0</v>
      </c>
      <c r="CE51" s="121">
        <v>12622</v>
      </c>
      <c r="CF51" s="121">
        <v>0</v>
      </c>
      <c r="CG51" s="121">
        <v>0</v>
      </c>
      <c r="CH51" s="121">
        <v>25278</v>
      </c>
      <c r="CI51" s="121">
        <v>256361</v>
      </c>
      <c r="CJ51" s="121"/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256361</v>
      </c>
      <c r="CQ51" s="121">
        <v>208560</v>
      </c>
      <c r="CR51" s="121"/>
      <c r="CS51" s="121">
        <v>23730</v>
      </c>
      <c r="CT51" s="121">
        <v>0</v>
      </c>
      <c r="CU51" s="121">
        <v>0</v>
      </c>
      <c r="CV51" s="121">
        <v>0</v>
      </c>
      <c r="CW51" s="121"/>
      <c r="CX51" s="121">
        <v>0</v>
      </c>
      <c r="CY51" s="121">
        <v>791</v>
      </c>
      <c r="CZ51" s="121">
        <v>0</v>
      </c>
      <c r="DA51" s="121">
        <v>0</v>
      </c>
      <c r="DB51" s="121"/>
      <c r="DC51" s="121">
        <v>56240</v>
      </c>
      <c r="DD51" s="121">
        <v>0</v>
      </c>
      <c r="DE51" s="121">
        <v>0</v>
      </c>
      <c r="DF51" s="121">
        <v>0</v>
      </c>
      <c r="DG51" s="121">
        <v>127799</v>
      </c>
      <c r="DH51" s="121">
        <v>0</v>
      </c>
      <c r="DI51" s="121">
        <v>0</v>
      </c>
      <c r="DJ51" s="121">
        <v>464921</v>
      </c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>
        <f>COUNTA(A:A) - 3</f>
        <v>19</v>
      </c>
      <c r="C1" s="51">
        <f>SUBTOTAL(3,A:A ) - 2</f>
        <v>20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7" t="s">
        <v>53</v>
      </c>
      <c r="B2" s="157" t="s">
        <v>54</v>
      </c>
      <c r="C2" s="159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8"/>
      <c r="B3" s="158"/>
      <c r="C3" s="160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8"/>
      <c r="B4" s="158"/>
      <c r="C4" s="160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1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1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6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8"/>
      <c r="B5" s="158"/>
      <c r="C5" s="160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6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6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6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8"/>
      <c r="B6" s="158"/>
      <c r="C6" s="160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茨城県</v>
      </c>
      <c r="B7" s="139" t="str">
        <f>'廃棄物事業経費（市町村）'!B7</f>
        <v>08000</v>
      </c>
      <c r="C7" s="138" t="s">
        <v>33</v>
      </c>
      <c r="D7" s="140">
        <f>SUM(E7,+L7)</f>
        <v>4387648</v>
      </c>
      <c r="E7" s="140">
        <f>SUM(F7:I7)+K7</f>
        <v>3667890</v>
      </c>
      <c r="F7" s="140">
        <f t="shared" ref="F7:L7" si="0">SUM(F$8:F$1000)</f>
        <v>778087</v>
      </c>
      <c r="G7" s="140">
        <f t="shared" si="0"/>
        <v>0</v>
      </c>
      <c r="H7" s="140">
        <f t="shared" si="0"/>
        <v>193300</v>
      </c>
      <c r="I7" s="140">
        <f t="shared" si="0"/>
        <v>2155486</v>
      </c>
      <c r="J7" s="140">
        <f t="shared" si="0"/>
        <v>11615244</v>
      </c>
      <c r="K7" s="140">
        <f t="shared" si="0"/>
        <v>541017</v>
      </c>
      <c r="L7" s="140">
        <f t="shared" si="0"/>
        <v>719758</v>
      </c>
      <c r="M7" s="140">
        <f>SUM(N7,+U7)</f>
        <v>351398</v>
      </c>
      <c r="N7" s="140">
        <f>SUM(O7:R7,T7)</f>
        <v>195733</v>
      </c>
      <c r="O7" s="140">
        <f t="shared" ref="O7:U7" si="1">SUM(O$8:O$1000)</f>
        <v>3900</v>
      </c>
      <c r="P7" s="140">
        <f t="shared" si="1"/>
        <v>0</v>
      </c>
      <c r="Q7" s="140">
        <f t="shared" si="1"/>
        <v>0</v>
      </c>
      <c r="R7" s="140">
        <f t="shared" si="1"/>
        <v>138133</v>
      </c>
      <c r="S7" s="140">
        <f t="shared" si="1"/>
        <v>2167636</v>
      </c>
      <c r="T7" s="140">
        <f t="shared" si="1"/>
        <v>53700</v>
      </c>
      <c r="U7" s="140">
        <f t="shared" si="1"/>
        <v>155665</v>
      </c>
      <c r="V7" s="140">
        <f t="shared" ref="V7:AD7" si="2">+SUM(D7,M7)</f>
        <v>4739046</v>
      </c>
      <c r="W7" s="140">
        <f t="shared" si="2"/>
        <v>3863623</v>
      </c>
      <c r="X7" s="140">
        <f t="shared" si="2"/>
        <v>781987</v>
      </c>
      <c r="Y7" s="140">
        <f t="shared" si="2"/>
        <v>0</v>
      </c>
      <c r="Z7" s="140">
        <f t="shared" si="2"/>
        <v>193300</v>
      </c>
      <c r="AA7" s="140">
        <f t="shared" si="2"/>
        <v>2293619</v>
      </c>
      <c r="AB7" s="140">
        <f t="shared" si="2"/>
        <v>13782880</v>
      </c>
      <c r="AC7" s="140">
        <f t="shared" si="2"/>
        <v>594717</v>
      </c>
      <c r="AD7" s="140">
        <f t="shared" si="2"/>
        <v>875423</v>
      </c>
      <c r="AE7" s="140">
        <f>SUM(AF7,+AK7)</f>
        <v>2341618</v>
      </c>
      <c r="AF7" s="140">
        <f>SUM(AG7:AJ7)</f>
        <v>2340484</v>
      </c>
      <c r="AG7" s="140">
        <f>SUM(AG$8:AG$1000)</f>
        <v>0</v>
      </c>
      <c r="AH7" s="140">
        <f>SUM(AH$8:AH$1000)</f>
        <v>2335948</v>
      </c>
      <c r="AI7" s="140">
        <f>SUM(AI$8:AI$1000)</f>
        <v>0</v>
      </c>
      <c r="AJ7" s="140">
        <f>SUM(AJ$8:AJ$1000)</f>
        <v>4536</v>
      </c>
      <c r="AK7" s="140">
        <f>SUM(AK$8:AK$1000)</f>
        <v>1134</v>
      </c>
      <c r="AL7" s="143" t="s">
        <v>314</v>
      </c>
      <c r="AM7" s="140">
        <f>SUM(AN7,AS7,AW7,AX7,BD7)</f>
        <v>12710144</v>
      </c>
      <c r="AN7" s="140">
        <f>SUM(AO7:AR7)</f>
        <v>1462417</v>
      </c>
      <c r="AO7" s="140">
        <f>SUM(AO$8:AO$1000)</f>
        <v>1133991</v>
      </c>
      <c r="AP7" s="140">
        <f>SUM(AP$8:AP$1000)</f>
        <v>0</v>
      </c>
      <c r="AQ7" s="140">
        <f>SUM(AQ$8:AQ$1000)</f>
        <v>314482</v>
      </c>
      <c r="AR7" s="140">
        <f>SUM(AR$8:AR$1000)</f>
        <v>13944</v>
      </c>
      <c r="AS7" s="140">
        <f>SUM(AT7:AV7)</f>
        <v>2824614</v>
      </c>
      <c r="AT7" s="140">
        <f>SUM(AT$8:AT$1000)</f>
        <v>2013</v>
      </c>
      <c r="AU7" s="140">
        <f>SUM(AU$8:AU$1000)</f>
        <v>2711961</v>
      </c>
      <c r="AV7" s="140">
        <f>SUM(AV$8:AV$1000)</f>
        <v>110640</v>
      </c>
      <c r="AW7" s="140">
        <f>SUM(AW$8:AW$1000)</f>
        <v>1001</v>
      </c>
      <c r="AX7" s="140">
        <f>SUM(AY7:BB7)</f>
        <v>8414895</v>
      </c>
      <c r="AY7" s="140">
        <f t="shared" ref="AY7:BE7" si="3">SUM(AY$8:AY$1000)</f>
        <v>411067</v>
      </c>
      <c r="AZ7" s="140">
        <f t="shared" si="3"/>
        <v>5729429</v>
      </c>
      <c r="BA7" s="140">
        <f t="shared" si="3"/>
        <v>749763</v>
      </c>
      <c r="BB7" s="140">
        <f t="shared" si="3"/>
        <v>1524636</v>
      </c>
      <c r="BC7" s="143" t="s">
        <v>315</v>
      </c>
      <c r="BD7" s="140">
        <f t="shared" si="3"/>
        <v>7217</v>
      </c>
      <c r="BE7" s="140">
        <f t="shared" si="3"/>
        <v>951130</v>
      </c>
      <c r="BF7" s="140">
        <f>SUM(AE7,+AM7,+BE7)</f>
        <v>16002892</v>
      </c>
      <c r="BG7" s="140">
        <f>SUM(BH7,+BM7)</f>
        <v>127269</v>
      </c>
      <c r="BH7" s="140">
        <f>SUM(BI7:BL7)</f>
        <v>116648</v>
      </c>
      <c r="BI7" s="140">
        <f>SUM(BI$8:BI$1000)</f>
        <v>0</v>
      </c>
      <c r="BJ7" s="140">
        <f>SUM(BJ$8:BJ$1000)</f>
        <v>116648</v>
      </c>
      <c r="BK7" s="140">
        <f>SUM(BK$8:BK$1000)</f>
        <v>0</v>
      </c>
      <c r="BL7" s="140">
        <f>SUM(BL$8:BL$1000)</f>
        <v>0</v>
      </c>
      <c r="BM7" s="140">
        <f>SUM(BM$8:BM$1000)</f>
        <v>10621</v>
      </c>
      <c r="BN7" s="143" t="s">
        <v>314</v>
      </c>
      <c r="BO7" s="140">
        <f>SUM(BP7,BU7,BY7,BZ7,CF7)</f>
        <v>2002215</v>
      </c>
      <c r="BP7" s="140">
        <f>SUM(BQ7:BT7)</f>
        <v>590151</v>
      </c>
      <c r="BQ7" s="140">
        <f>SUM(BQ$8:BQ$1000)</f>
        <v>500069</v>
      </c>
      <c r="BR7" s="140">
        <f>SUM(BR$8:BR$1000)</f>
        <v>0</v>
      </c>
      <c r="BS7" s="140">
        <f>SUM(BS$8:BS$1000)</f>
        <v>90082</v>
      </c>
      <c r="BT7" s="140">
        <f>SUM(BT$8:BT$1000)</f>
        <v>0</v>
      </c>
      <c r="BU7" s="140">
        <f>SUM(BV7:BX7)</f>
        <v>1097638</v>
      </c>
      <c r="BV7" s="140">
        <f>SUM(BV$8:BV$1000)</f>
        <v>567</v>
      </c>
      <c r="BW7" s="140">
        <f>SUM(BW$8:BW$1000)</f>
        <v>1097071</v>
      </c>
      <c r="BX7" s="140">
        <f>SUM(BX$8:BX$1000)</f>
        <v>0</v>
      </c>
      <c r="BY7" s="140">
        <f>SUM(BY$8:BY$1000)</f>
        <v>0</v>
      </c>
      <c r="BZ7" s="140">
        <f>SUM(CA7:CD7)</f>
        <v>312991</v>
      </c>
      <c r="CA7" s="140">
        <f t="shared" ref="CA7:CG7" si="4">SUM(CA$8:CA$1000)</f>
        <v>0</v>
      </c>
      <c r="CB7" s="140">
        <f t="shared" si="4"/>
        <v>280640</v>
      </c>
      <c r="CC7" s="140">
        <f t="shared" si="4"/>
        <v>16620</v>
      </c>
      <c r="CD7" s="140">
        <f t="shared" si="4"/>
        <v>15731</v>
      </c>
      <c r="CE7" s="143" t="s">
        <v>314</v>
      </c>
      <c r="CF7" s="140">
        <f t="shared" si="4"/>
        <v>1435</v>
      </c>
      <c r="CG7" s="140">
        <f t="shared" si="4"/>
        <v>389550</v>
      </c>
      <c r="CH7" s="140">
        <f>SUM(BG7,+BO7,+CG7)</f>
        <v>2519034</v>
      </c>
      <c r="CI7" s="140">
        <f t="shared" ref="CI7:CO7" si="5">SUM(AE7,+BG7)</f>
        <v>2468887</v>
      </c>
      <c r="CJ7" s="140">
        <f t="shared" si="5"/>
        <v>2457132</v>
      </c>
      <c r="CK7" s="140">
        <f t="shared" si="5"/>
        <v>0</v>
      </c>
      <c r="CL7" s="140">
        <f t="shared" si="5"/>
        <v>2452596</v>
      </c>
      <c r="CM7" s="140">
        <f t="shared" si="5"/>
        <v>0</v>
      </c>
      <c r="CN7" s="140">
        <f t="shared" si="5"/>
        <v>4536</v>
      </c>
      <c r="CO7" s="140">
        <f t="shared" si="5"/>
        <v>11755</v>
      </c>
      <c r="CP7" s="143" t="s">
        <v>314</v>
      </c>
      <c r="CQ7" s="140">
        <f t="shared" ref="CQ7:DF7" si="6">SUM(AM7,+BO7)</f>
        <v>14712359</v>
      </c>
      <c r="CR7" s="140">
        <f t="shared" si="6"/>
        <v>2052568</v>
      </c>
      <c r="CS7" s="140">
        <f t="shared" si="6"/>
        <v>1634060</v>
      </c>
      <c r="CT7" s="140">
        <f t="shared" si="6"/>
        <v>0</v>
      </c>
      <c r="CU7" s="140">
        <f t="shared" si="6"/>
        <v>404564</v>
      </c>
      <c r="CV7" s="140">
        <f t="shared" si="6"/>
        <v>13944</v>
      </c>
      <c r="CW7" s="140">
        <f t="shared" si="6"/>
        <v>3922252</v>
      </c>
      <c r="CX7" s="140">
        <f t="shared" si="6"/>
        <v>2580</v>
      </c>
      <c r="CY7" s="140">
        <f t="shared" si="6"/>
        <v>3809032</v>
      </c>
      <c r="CZ7" s="140">
        <f t="shared" si="6"/>
        <v>110640</v>
      </c>
      <c r="DA7" s="140">
        <f t="shared" si="6"/>
        <v>1001</v>
      </c>
      <c r="DB7" s="140">
        <f t="shared" si="6"/>
        <v>8727886</v>
      </c>
      <c r="DC7" s="140">
        <f t="shared" si="6"/>
        <v>411067</v>
      </c>
      <c r="DD7" s="140">
        <f t="shared" si="6"/>
        <v>6010069</v>
      </c>
      <c r="DE7" s="140">
        <f t="shared" si="6"/>
        <v>766383</v>
      </c>
      <c r="DF7" s="140">
        <f t="shared" si="6"/>
        <v>1540367</v>
      </c>
      <c r="DG7" s="143" t="s">
        <v>314</v>
      </c>
      <c r="DH7" s="140">
        <f>SUM(BD7,+CF7)</f>
        <v>8652</v>
      </c>
      <c r="DI7" s="140">
        <f>SUM(BE7,+CG7)</f>
        <v>1340680</v>
      </c>
      <c r="DJ7" s="140">
        <f>SUM(BF7,+CH7)</f>
        <v>18521926</v>
      </c>
    </row>
    <row r="8" spans="1:114" s="136" customFormat="1" ht="13.5" customHeight="1" x14ac:dyDescent="0.15">
      <c r="A8" s="119" t="s">
        <v>10</v>
      </c>
      <c r="B8" s="120" t="s">
        <v>422</v>
      </c>
      <c r="C8" s="119" t="s">
        <v>423</v>
      </c>
      <c r="D8" s="121">
        <v>890709</v>
      </c>
      <c r="E8" s="121">
        <v>823143</v>
      </c>
      <c r="F8" s="121">
        <v>0</v>
      </c>
      <c r="G8" s="121">
        <v>0</v>
      </c>
      <c r="H8" s="121">
        <v>0</v>
      </c>
      <c r="I8" s="121">
        <v>99778</v>
      </c>
      <c r="J8" s="121">
        <v>723365</v>
      </c>
      <c r="K8" s="121">
        <v>0</v>
      </c>
      <c r="L8" s="121">
        <v>67566</v>
      </c>
      <c r="M8" s="121">
        <v>183200</v>
      </c>
      <c r="N8" s="121">
        <v>178843</v>
      </c>
      <c r="O8" s="121">
        <v>3900</v>
      </c>
      <c r="P8" s="121">
        <v>0</v>
      </c>
      <c r="Q8" s="121">
        <v>0</v>
      </c>
      <c r="R8" s="121">
        <v>10574</v>
      </c>
      <c r="S8" s="121">
        <v>164369</v>
      </c>
      <c r="T8" s="121">
        <v>0</v>
      </c>
      <c r="U8" s="121">
        <v>4357</v>
      </c>
      <c r="V8" s="121">
        <v>1073909</v>
      </c>
      <c r="W8" s="121">
        <v>1001986</v>
      </c>
      <c r="X8" s="121">
        <v>3900</v>
      </c>
      <c r="Y8" s="121">
        <v>0</v>
      </c>
      <c r="Z8" s="121">
        <v>0</v>
      </c>
      <c r="AA8" s="121">
        <v>110352</v>
      </c>
      <c r="AB8" s="121">
        <v>887734</v>
      </c>
      <c r="AC8" s="121">
        <v>0</v>
      </c>
      <c r="AD8" s="121">
        <v>71923</v>
      </c>
      <c r="AE8" s="121">
        <v>0</v>
      </c>
      <c r="AF8" s="121"/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/>
      <c r="AM8" s="121">
        <v>889571</v>
      </c>
      <c r="AN8" s="121"/>
      <c r="AO8" s="121">
        <v>88394</v>
      </c>
      <c r="AP8" s="121">
        <v>0</v>
      </c>
      <c r="AQ8" s="121">
        <v>32326</v>
      </c>
      <c r="AR8" s="121">
        <v>0</v>
      </c>
      <c r="AS8" s="121"/>
      <c r="AT8" s="121">
        <v>1865</v>
      </c>
      <c r="AU8" s="121">
        <v>279977</v>
      </c>
      <c r="AV8" s="121">
        <v>2060</v>
      </c>
      <c r="AW8" s="121">
        <v>1001</v>
      </c>
      <c r="AX8" s="121"/>
      <c r="AY8" s="121">
        <v>93290</v>
      </c>
      <c r="AZ8" s="121">
        <v>240516</v>
      </c>
      <c r="BA8" s="121">
        <v>146310</v>
      </c>
      <c r="BB8" s="121">
        <v>3832</v>
      </c>
      <c r="BC8" s="122"/>
      <c r="BD8" s="121">
        <v>0</v>
      </c>
      <c r="BE8" s="121">
        <v>1138</v>
      </c>
      <c r="BF8" s="121">
        <v>890709</v>
      </c>
      <c r="BG8" s="121"/>
      <c r="BH8" s="121">
        <v>17533</v>
      </c>
      <c r="BI8" s="121">
        <v>0</v>
      </c>
      <c r="BJ8" s="121">
        <v>6912</v>
      </c>
      <c r="BK8" s="121">
        <v>0</v>
      </c>
      <c r="BL8" s="121">
        <v>0</v>
      </c>
      <c r="BM8" s="121">
        <v>10621</v>
      </c>
      <c r="BN8" s="122"/>
      <c r="BO8" s="121">
        <v>165667</v>
      </c>
      <c r="BP8" s="121"/>
      <c r="BQ8" s="121">
        <v>22748</v>
      </c>
      <c r="BR8" s="121">
        <v>0</v>
      </c>
      <c r="BS8" s="121">
        <v>13820</v>
      </c>
      <c r="BT8" s="121">
        <v>0</v>
      </c>
      <c r="BU8" s="121"/>
      <c r="BV8" s="121">
        <v>0</v>
      </c>
      <c r="BW8" s="121">
        <v>80571</v>
      </c>
      <c r="BX8" s="121">
        <v>0</v>
      </c>
      <c r="BY8" s="121">
        <v>0</v>
      </c>
      <c r="BZ8" s="121"/>
      <c r="CA8" s="121">
        <v>0</v>
      </c>
      <c r="CB8" s="121">
        <v>45360</v>
      </c>
      <c r="CC8" s="121">
        <v>1846</v>
      </c>
      <c r="CD8" s="121">
        <v>1322</v>
      </c>
      <c r="CE8" s="122"/>
      <c r="CF8" s="121">
        <v>0</v>
      </c>
      <c r="CG8" s="121">
        <v>0</v>
      </c>
      <c r="CH8" s="121">
        <v>183200</v>
      </c>
      <c r="CI8" s="121">
        <v>17533</v>
      </c>
      <c r="CJ8" s="121"/>
      <c r="CK8" s="121">
        <v>0</v>
      </c>
      <c r="CL8" s="121">
        <v>6912</v>
      </c>
      <c r="CM8" s="121">
        <v>0</v>
      </c>
      <c r="CN8" s="121">
        <v>0</v>
      </c>
      <c r="CO8" s="121">
        <v>10621</v>
      </c>
      <c r="CP8" s="122"/>
      <c r="CQ8" s="121">
        <v>1055238</v>
      </c>
      <c r="CR8" s="121"/>
      <c r="CS8" s="121">
        <v>111142</v>
      </c>
      <c r="CT8" s="121">
        <v>0</v>
      </c>
      <c r="CU8" s="121">
        <v>46146</v>
      </c>
      <c r="CV8" s="121">
        <v>0</v>
      </c>
      <c r="CW8" s="121"/>
      <c r="CX8" s="121">
        <v>1865</v>
      </c>
      <c r="CY8" s="121">
        <v>360548</v>
      </c>
      <c r="CZ8" s="121">
        <v>2060</v>
      </c>
      <c r="DA8" s="121">
        <v>1001</v>
      </c>
      <c r="DB8" s="121"/>
      <c r="DC8" s="121">
        <v>93290</v>
      </c>
      <c r="DD8" s="121">
        <v>285876</v>
      </c>
      <c r="DE8" s="121">
        <v>148156</v>
      </c>
      <c r="DF8" s="121">
        <v>5154</v>
      </c>
      <c r="DG8" s="122"/>
      <c r="DH8" s="121">
        <v>0</v>
      </c>
      <c r="DI8" s="121">
        <v>1138</v>
      </c>
      <c r="DJ8" s="121">
        <v>1073909</v>
      </c>
    </row>
    <row r="9" spans="1:114" s="136" customFormat="1" ht="13.5" customHeight="1" x14ac:dyDescent="0.15">
      <c r="A9" s="119" t="s">
        <v>10</v>
      </c>
      <c r="B9" s="120" t="s">
        <v>375</v>
      </c>
      <c r="C9" s="119" t="s">
        <v>376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v>358987</v>
      </c>
      <c r="N9" s="121">
        <v>358987</v>
      </c>
      <c r="O9" s="121">
        <v>0</v>
      </c>
      <c r="P9" s="121">
        <v>0</v>
      </c>
      <c r="Q9" s="121">
        <v>0</v>
      </c>
      <c r="R9" s="121">
        <v>12144</v>
      </c>
      <c r="S9" s="121">
        <v>300506</v>
      </c>
      <c r="T9" s="121">
        <v>46337</v>
      </c>
      <c r="U9" s="121">
        <v>0</v>
      </c>
      <c r="V9" s="121">
        <v>358987</v>
      </c>
      <c r="W9" s="121">
        <v>358987</v>
      </c>
      <c r="X9" s="121">
        <v>0</v>
      </c>
      <c r="Y9" s="121">
        <v>0</v>
      </c>
      <c r="Z9" s="121">
        <v>0</v>
      </c>
      <c r="AA9" s="121">
        <v>12144</v>
      </c>
      <c r="AB9" s="121">
        <v>300506</v>
      </c>
      <c r="AC9" s="121">
        <v>46337</v>
      </c>
      <c r="AD9" s="121">
        <v>0</v>
      </c>
      <c r="AE9" s="121">
        <v>0</v>
      </c>
      <c r="AF9" s="121"/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/>
      <c r="AM9" s="121">
        <v>0</v>
      </c>
      <c r="AN9" s="121"/>
      <c r="AO9" s="121">
        <v>0</v>
      </c>
      <c r="AP9" s="121">
        <v>0</v>
      </c>
      <c r="AQ9" s="121">
        <v>0</v>
      </c>
      <c r="AR9" s="121">
        <v>0</v>
      </c>
      <c r="AS9" s="121"/>
      <c r="AT9" s="121">
        <v>0</v>
      </c>
      <c r="AU9" s="121">
        <v>0</v>
      </c>
      <c r="AV9" s="121">
        <v>0</v>
      </c>
      <c r="AW9" s="121">
        <v>0</v>
      </c>
      <c r="AX9" s="121"/>
      <c r="AY9" s="121">
        <v>0</v>
      </c>
      <c r="AZ9" s="121">
        <v>0</v>
      </c>
      <c r="BA9" s="121">
        <v>0</v>
      </c>
      <c r="BB9" s="121">
        <v>0</v>
      </c>
      <c r="BC9" s="122"/>
      <c r="BD9" s="121">
        <v>0</v>
      </c>
      <c r="BE9" s="121">
        <v>0</v>
      </c>
      <c r="BF9" s="121">
        <v>0</v>
      </c>
      <c r="BG9" s="121"/>
      <c r="BH9" s="121">
        <v>105840</v>
      </c>
      <c r="BI9" s="121">
        <v>0</v>
      </c>
      <c r="BJ9" s="121">
        <v>105840</v>
      </c>
      <c r="BK9" s="121">
        <v>0</v>
      </c>
      <c r="BL9" s="121">
        <v>0</v>
      </c>
      <c r="BM9" s="121">
        <v>0</v>
      </c>
      <c r="BN9" s="122"/>
      <c r="BO9" s="121">
        <v>199706</v>
      </c>
      <c r="BP9" s="121"/>
      <c r="BQ9" s="121">
        <v>64511</v>
      </c>
      <c r="BR9" s="121">
        <v>0</v>
      </c>
      <c r="BS9" s="121">
        <v>0</v>
      </c>
      <c r="BT9" s="121">
        <v>0</v>
      </c>
      <c r="BU9" s="121"/>
      <c r="BV9" s="121">
        <v>567</v>
      </c>
      <c r="BW9" s="121">
        <v>126630</v>
      </c>
      <c r="BX9" s="121">
        <v>0</v>
      </c>
      <c r="BY9" s="121">
        <v>0</v>
      </c>
      <c r="BZ9" s="121"/>
      <c r="CA9" s="121">
        <v>0</v>
      </c>
      <c r="CB9" s="121">
        <v>0</v>
      </c>
      <c r="CC9" s="121">
        <v>6204</v>
      </c>
      <c r="CD9" s="121">
        <v>1794</v>
      </c>
      <c r="CE9" s="122"/>
      <c r="CF9" s="121">
        <v>0</v>
      </c>
      <c r="CG9" s="121">
        <v>53441</v>
      </c>
      <c r="CH9" s="121">
        <v>358987</v>
      </c>
      <c r="CI9" s="121">
        <v>105840</v>
      </c>
      <c r="CJ9" s="121"/>
      <c r="CK9" s="121">
        <v>0</v>
      </c>
      <c r="CL9" s="121">
        <v>105840</v>
      </c>
      <c r="CM9" s="121">
        <v>0</v>
      </c>
      <c r="CN9" s="121">
        <v>0</v>
      </c>
      <c r="CO9" s="121">
        <v>0</v>
      </c>
      <c r="CP9" s="122"/>
      <c r="CQ9" s="121">
        <v>199706</v>
      </c>
      <c r="CR9" s="121"/>
      <c r="CS9" s="121">
        <v>64511</v>
      </c>
      <c r="CT9" s="121">
        <v>0</v>
      </c>
      <c r="CU9" s="121">
        <v>0</v>
      </c>
      <c r="CV9" s="121">
        <v>0</v>
      </c>
      <c r="CW9" s="121"/>
      <c r="CX9" s="121">
        <v>567</v>
      </c>
      <c r="CY9" s="121">
        <v>126630</v>
      </c>
      <c r="CZ9" s="121">
        <v>0</v>
      </c>
      <c r="DA9" s="121">
        <v>0</v>
      </c>
      <c r="DB9" s="121"/>
      <c r="DC9" s="121">
        <v>0</v>
      </c>
      <c r="DD9" s="121">
        <v>0</v>
      </c>
      <c r="DE9" s="121">
        <v>6204</v>
      </c>
      <c r="DF9" s="121">
        <v>1794</v>
      </c>
      <c r="DG9" s="122"/>
      <c r="DH9" s="121">
        <v>0</v>
      </c>
      <c r="DI9" s="121">
        <v>53441</v>
      </c>
      <c r="DJ9" s="121">
        <v>358987</v>
      </c>
    </row>
    <row r="10" spans="1:114" s="136" customFormat="1" ht="13.5" customHeight="1" x14ac:dyDescent="0.15">
      <c r="A10" s="119" t="s">
        <v>10</v>
      </c>
      <c r="B10" s="120" t="s">
        <v>361</v>
      </c>
      <c r="C10" s="119" t="s">
        <v>362</v>
      </c>
      <c r="D10" s="121">
        <v>3069422</v>
      </c>
      <c r="E10" s="121">
        <v>2826975</v>
      </c>
      <c r="F10" s="121">
        <v>562222</v>
      </c>
      <c r="G10" s="121">
        <v>0</v>
      </c>
      <c r="H10" s="121">
        <v>193300</v>
      </c>
      <c r="I10" s="121">
        <v>0</v>
      </c>
      <c r="J10" s="121">
        <v>2071453</v>
      </c>
      <c r="K10" s="121">
        <v>0</v>
      </c>
      <c r="L10" s="121">
        <v>242447</v>
      </c>
      <c r="M10" s="121"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3069422</v>
      </c>
      <c r="W10" s="121">
        <v>2826975</v>
      </c>
      <c r="X10" s="121">
        <v>562222</v>
      </c>
      <c r="Y10" s="121">
        <v>0</v>
      </c>
      <c r="Z10" s="121">
        <v>193300</v>
      </c>
      <c r="AA10" s="121">
        <v>0</v>
      </c>
      <c r="AB10" s="121">
        <v>2071453</v>
      </c>
      <c r="AC10" s="121">
        <v>0</v>
      </c>
      <c r="AD10" s="121">
        <v>242447</v>
      </c>
      <c r="AE10" s="121">
        <v>2045632</v>
      </c>
      <c r="AF10" s="121"/>
      <c r="AG10" s="121">
        <v>0</v>
      </c>
      <c r="AH10" s="121">
        <v>2045632</v>
      </c>
      <c r="AI10" s="121">
        <v>0</v>
      </c>
      <c r="AJ10" s="121">
        <v>0</v>
      </c>
      <c r="AK10" s="121">
        <v>0</v>
      </c>
      <c r="AL10" s="122"/>
      <c r="AM10" s="121">
        <v>899806</v>
      </c>
      <c r="AN10" s="121"/>
      <c r="AO10" s="121">
        <v>140816</v>
      </c>
      <c r="AP10" s="121">
        <v>0</v>
      </c>
      <c r="AQ10" s="121">
        <v>0</v>
      </c>
      <c r="AR10" s="121">
        <v>0</v>
      </c>
      <c r="AS10" s="121"/>
      <c r="AT10" s="121">
        <v>0</v>
      </c>
      <c r="AU10" s="121">
        <v>262765</v>
      </c>
      <c r="AV10" s="121">
        <v>8375</v>
      </c>
      <c r="AW10" s="121">
        <v>0</v>
      </c>
      <c r="AX10" s="121"/>
      <c r="AY10" s="121">
        <v>0</v>
      </c>
      <c r="AZ10" s="121">
        <v>288360</v>
      </c>
      <c r="BA10" s="121">
        <v>0</v>
      </c>
      <c r="BB10" s="121">
        <v>199490</v>
      </c>
      <c r="BC10" s="122"/>
      <c r="BD10" s="121">
        <v>0</v>
      </c>
      <c r="BE10" s="121">
        <v>123984</v>
      </c>
      <c r="BF10" s="121">
        <v>3069422</v>
      </c>
      <c r="BG10" s="121"/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/>
      <c r="BO10" s="121">
        <v>0</v>
      </c>
      <c r="BP10" s="121"/>
      <c r="BQ10" s="121">
        <v>0</v>
      </c>
      <c r="BR10" s="121">
        <v>0</v>
      </c>
      <c r="BS10" s="121">
        <v>0</v>
      </c>
      <c r="BT10" s="121">
        <v>0</v>
      </c>
      <c r="BU10" s="121"/>
      <c r="BV10" s="121">
        <v>0</v>
      </c>
      <c r="BW10" s="121">
        <v>0</v>
      </c>
      <c r="BX10" s="121">
        <v>0</v>
      </c>
      <c r="BY10" s="121">
        <v>0</v>
      </c>
      <c r="BZ10" s="121"/>
      <c r="CA10" s="121">
        <v>0</v>
      </c>
      <c r="CB10" s="121">
        <v>0</v>
      </c>
      <c r="CC10" s="121">
        <v>0</v>
      </c>
      <c r="CD10" s="121">
        <v>0</v>
      </c>
      <c r="CE10" s="122"/>
      <c r="CF10" s="121">
        <v>0</v>
      </c>
      <c r="CG10" s="121">
        <v>0</v>
      </c>
      <c r="CH10" s="121">
        <v>0</v>
      </c>
      <c r="CI10" s="121">
        <v>2045632</v>
      </c>
      <c r="CJ10" s="121"/>
      <c r="CK10" s="121">
        <v>0</v>
      </c>
      <c r="CL10" s="121">
        <v>2045632</v>
      </c>
      <c r="CM10" s="121">
        <v>0</v>
      </c>
      <c r="CN10" s="121">
        <v>0</v>
      </c>
      <c r="CO10" s="121">
        <v>0</v>
      </c>
      <c r="CP10" s="122"/>
      <c r="CQ10" s="121">
        <v>899806</v>
      </c>
      <c r="CR10" s="121"/>
      <c r="CS10" s="121">
        <v>140816</v>
      </c>
      <c r="CT10" s="121">
        <v>0</v>
      </c>
      <c r="CU10" s="121">
        <v>0</v>
      </c>
      <c r="CV10" s="121">
        <v>0</v>
      </c>
      <c r="CW10" s="121"/>
      <c r="CX10" s="121">
        <v>0</v>
      </c>
      <c r="CY10" s="121">
        <v>262765</v>
      </c>
      <c r="CZ10" s="121">
        <v>8375</v>
      </c>
      <c r="DA10" s="121">
        <v>0</v>
      </c>
      <c r="DB10" s="121"/>
      <c r="DC10" s="121">
        <v>0</v>
      </c>
      <c r="DD10" s="121">
        <v>288360</v>
      </c>
      <c r="DE10" s="121">
        <v>0</v>
      </c>
      <c r="DF10" s="121">
        <v>199490</v>
      </c>
      <c r="DG10" s="122"/>
      <c r="DH10" s="121">
        <v>0</v>
      </c>
      <c r="DI10" s="121">
        <v>123984</v>
      </c>
      <c r="DJ10" s="121">
        <v>3069422</v>
      </c>
    </row>
    <row r="11" spans="1:114" s="136" customFormat="1" ht="13.5" customHeight="1" x14ac:dyDescent="0.15">
      <c r="A11" s="119" t="s">
        <v>10</v>
      </c>
      <c r="B11" s="120" t="s">
        <v>363</v>
      </c>
      <c r="C11" s="119" t="s">
        <v>364</v>
      </c>
      <c r="D11" s="121">
        <v>0</v>
      </c>
      <c r="E11" s="121"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v>423764</v>
      </c>
      <c r="N11" s="121">
        <v>376767</v>
      </c>
      <c r="O11" s="121">
        <v>0</v>
      </c>
      <c r="P11" s="121">
        <v>0</v>
      </c>
      <c r="Q11" s="121">
        <v>0</v>
      </c>
      <c r="R11" s="121">
        <v>24807</v>
      </c>
      <c r="S11" s="121">
        <v>351690</v>
      </c>
      <c r="T11" s="121">
        <v>270</v>
      </c>
      <c r="U11" s="121">
        <v>46997</v>
      </c>
      <c r="V11" s="121">
        <v>423764</v>
      </c>
      <c r="W11" s="121">
        <v>376767</v>
      </c>
      <c r="X11" s="121">
        <v>0</v>
      </c>
      <c r="Y11" s="121">
        <v>0</v>
      </c>
      <c r="Z11" s="121">
        <v>0</v>
      </c>
      <c r="AA11" s="121">
        <v>24807</v>
      </c>
      <c r="AB11" s="121">
        <v>351690</v>
      </c>
      <c r="AC11" s="121">
        <v>270</v>
      </c>
      <c r="AD11" s="121">
        <v>46997</v>
      </c>
      <c r="AE11" s="121">
        <v>0</v>
      </c>
      <c r="AF11" s="121"/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/>
      <c r="AM11" s="121">
        <v>0</v>
      </c>
      <c r="AN11" s="121"/>
      <c r="AO11" s="121">
        <v>0</v>
      </c>
      <c r="AP11" s="121">
        <v>0</v>
      </c>
      <c r="AQ11" s="121">
        <v>0</v>
      </c>
      <c r="AR11" s="121">
        <v>0</v>
      </c>
      <c r="AS11" s="121"/>
      <c r="AT11" s="121">
        <v>0</v>
      </c>
      <c r="AU11" s="121">
        <v>0</v>
      </c>
      <c r="AV11" s="121">
        <v>0</v>
      </c>
      <c r="AW11" s="121">
        <v>0</v>
      </c>
      <c r="AX11" s="121"/>
      <c r="AY11" s="121">
        <v>0</v>
      </c>
      <c r="AZ11" s="121">
        <v>0</v>
      </c>
      <c r="BA11" s="121">
        <v>0</v>
      </c>
      <c r="BB11" s="121">
        <v>0</v>
      </c>
      <c r="BC11" s="122"/>
      <c r="BD11" s="121">
        <v>0</v>
      </c>
      <c r="BE11" s="121">
        <v>0</v>
      </c>
      <c r="BF11" s="121">
        <v>0</v>
      </c>
      <c r="BG11" s="121"/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/>
      <c r="BO11" s="121">
        <v>338786</v>
      </c>
      <c r="BP11" s="121"/>
      <c r="BQ11" s="121">
        <v>156511</v>
      </c>
      <c r="BR11" s="121">
        <v>0</v>
      </c>
      <c r="BS11" s="121">
        <v>0</v>
      </c>
      <c r="BT11" s="121">
        <v>0</v>
      </c>
      <c r="BU11" s="121"/>
      <c r="BV11" s="121">
        <v>0</v>
      </c>
      <c r="BW11" s="121">
        <v>120157</v>
      </c>
      <c r="BX11" s="121">
        <v>0</v>
      </c>
      <c r="BY11" s="121">
        <v>0</v>
      </c>
      <c r="BZ11" s="121"/>
      <c r="CA11" s="121">
        <v>0</v>
      </c>
      <c r="CB11" s="121">
        <v>61026</v>
      </c>
      <c r="CC11" s="121">
        <v>1092</v>
      </c>
      <c r="CD11" s="121">
        <v>0</v>
      </c>
      <c r="CE11" s="122"/>
      <c r="CF11" s="121">
        <v>0</v>
      </c>
      <c r="CG11" s="121">
        <v>84978</v>
      </c>
      <c r="CH11" s="121">
        <v>423764</v>
      </c>
      <c r="CI11" s="121">
        <v>0</v>
      </c>
      <c r="CJ11" s="121"/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2"/>
      <c r="CQ11" s="121">
        <v>338786</v>
      </c>
      <c r="CR11" s="121"/>
      <c r="CS11" s="121">
        <v>156511</v>
      </c>
      <c r="CT11" s="121">
        <v>0</v>
      </c>
      <c r="CU11" s="121">
        <v>0</v>
      </c>
      <c r="CV11" s="121">
        <v>0</v>
      </c>
      <c r="CW11" s="121"/>
      <c r="CX11" s="121">
        <v>0</v>
      </c>
      <c r="CY11" s="121">
        <v>120157</v>
      </c>
      <c r="CZ11" s="121">
        <v>0</v>
      </c>
      <c r="DA11" s="121">
        <v>0</v>
      </c>
      <c r="DB11" s="121"/>
      <c r="DC11" s="121">
        <v>0</v>
      </c>
      <c r="DD11" s="121">
        <v>61026</v>
      </c>
      <c r="DE11" s="121">
        <v>1092</v>
      </c>
      <c r="DF11" s="121">
        <v>0</v>
      </c>
      <c r="DG11" s="122"/>
      <c r="DH11" s="121">
        <v>0</v>
      </c>
      <c r="DI11" s="121">
        <v>84978</v>
      </c>
      <c r="DJ11" s="121">
        <v>423764</v>
      </c>
    </row>
    <row r="12" spans="1:114" s="136" customFormat="1" ht="13.5" customHeight="1" x14ac:dyDescent="0.15">
      <c r="A12" s="119" t="s">
        <v>10</v>
      </c>
      <c r="B12" s="120" t="s">
        <v>346</v>
      </c>
      <c r="C12" s="119" t="s">
        <v>347</v>
      </c>
      <c r="D12" s="121">
        <v>1174309</v>
      </c>
      <c r="E12" s="121">
        <v>1164809</v>
      </c>
      <c r="F12" s="121">
        <v>0</v>
      </c>
      <c r="G12" s="121">
        <v>0</v>
      </c>
      <c r="H12" s="121">
        <v>0</v>
      </c>
      <c r="I12" s="121">
        <v>246246</v>
      </c>
      <c r="J12" s="121">
        <v>851310</v>
      </c>
      <c r="K12" s="121">
        <v>67253</v>
      </c>
      <c r="L12" s="121">
        <v>9500</v>
      </c>
      <c r="M12" s="121">
        <v>217824</v>
      </c>
      <c r="N12" s="121">
        <v>214042</v>
      </c>
      <c r="O12" s="121">
        <v>0</v>
      </c>
      <c r="P12" s="121">
        <v>0</v>
      </c>
      <c r="Q12" s="121">
        <v>0</v>
      </c>
      <c r="R12" s="121">
        <v>33685</v>
      </c>
      <c r="S12" s="121">
        <v>180052</v>
      </c>
      <c r="T12" s="121">
        <v>305</v>
      </c>
      <c r="U12" s="121">
        <v>3782</v>
      </c>
      <c r="V12" s="121">
        <v>1392133</v>
      </c>
      <c r="W12" s="121">
        <v>1378851</v>
      </c>
      <c r="X12" s="121">
        <v>0</v>
      </c>
      <c r="Y12" s="121">
        <v>0</v>
      </c>
      <c r="Z12" s="121">
        <v>0</v>
      </c>
      <c r="AA12" s="121">
        <v>279931</v>
      </c>
      <c r="AB12" s="121">
        <v>1031362</v>
      </c>
      <c r="AC12" s="121">
        <v>67558</v>
      </c>
      <c r="AD12" s="121">
        <v>13282</v>
      </c>
      <c r="AE12" s="121">
        <v>0</v>
      </c>
      <c r="AF12" s="121"/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/>
      <c r="AM12" s="121">
        <v>1044403</v>
      </c>
      <c r="AN12" s="121"/>
      <c r="AO12" s="121">
        <v>251132</v>
      </c>
      <c r="AP12" s="121">
        <v>0</v>
      </c>
      <c r="AQ12" s="121">
        <v>0</v>
      </c>
      <c r="AR12" s="121">
        <v>0</v>
      </c>
      <c r="AS12" s="121"/>
      <c r="AT12" s="121">
        <v>0</v>
      </c>
      <c r="AU12" s="121">
        <v>41946</v>
      </c>
      <c r="AV12" s="121">
        <v>49782</v>
      </c>
      <c r="AW12" s="121">
        <v>0</v>
      </c>
      <c r="AX12" s="121"/>
      <c r="AY12" s="121">
        <v>25654</v>
      </c>
      <c r="AZ12" s="121">
        <v>644198</v>
      </c>
      <c r="BA12" s="121">
        <v>31691</v>
      </c>
      <c r="BB12" s="121">
        <v>0</v>
      </c>
      <c r="BC12" s="122"/>
      <c r="BD12" s="121">
        <v>0</v>
      </c>
      <c r="BE12" s="121">
        <v>129906</v>
      </c>
      <c r="BF12" s="121">
        <v>1174309</v>
      </c>
      <c r="BG12" s="121"/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/>
      <c r="BO12" s="121">
        <v>174894</v>
      </c>
      <c r="BP12" s="121"/>
      <c r="BQ12" s="121">
        <v>60790</v>
      </c>
      <c r="BR12" s="121">
        <v>0</v>
      </c>
      <c r="BS12" s="121">
        <v>0</v>
      </c>
      <c r="BT12" s="121">
        <v>0</v>
      </c>
      <c r="BU12" s="121"/>
      <c r="BV12" s="121">
        <v>0</v>
      </c>
      <c r="BW12" s="121">
        <v>106143</v>
      </c>
      <c r="BX12" s="121">
        <v>0</v>
      </c>
      <c r="BY12" s="121">
        <v>0</v>
      </c>
      <c r="BZ12" s="121"/>
      <c r="CA12" s="121">
        <v>0</v>
      </c>
      <c r="CB12" s="121">
        <v>7961</v>
      </c>
      <c r="CC12" s="121">
        <v>0</v>
      </c>
      <c r="CD12" s="121">
        <v>0</v>
      </c>
      <c r="CE12" s="122"/>
      <c r="CF12" s="121">
        <v>0</v>
      </c>
      <c r="CG12" s="121">
        <v>42930</v>
      </c>
      <c r="CH12" s="121">
        <v>217824</v>
      </c>
      <c r="CI12" s="121">
        <v>0</v>
      </c>
      <c r="CJ12" s="121"/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2"/>
      <c r="CQ12" s="121">
        <v>1219297</v>
      </c>
      <c r="CR12" s="121"/>
      <c r="CS12" s="121">
        <v>311922</v>
      </c>
      <c r="CT12" s="121">
        <v>0</v>
      </c>
      <c r="CU12" s="121">
        <v>0</v>
      </c>
      <c r="CV12" s="121">
        <v>0</v>
      </c>
      <c r="CW12" s="121"/>
      <c r="CX12" s="121">
        <v>0</v>
      </c>
      <c r="CY12" s="121">
        <v>148089</v>
      </c>
      <c r="CZ12" s="121">
        <v>49782</v>
      </c>
      <c r="DA12" s="121">
        <v>0</v>
      </c>
      <c r="DB12" s="121"/>
      <c r="DC12" s="121">
        <v>25654</v>
      </c>
      <c r="DD12" s="121">
        <v>652159</v>
      </c>
      <c r="DE12" s="121">
        <v>31691</v>
      </c>
      <c r="DF12" s="121">
        <v>0</v>
      </c>
      <c r="DG12" s="122"/>
      <c r="DH12" s="121">
        <v>0</v>
      </c>
      <c r="DI12" s="121">
        <v>172836</v>
      </c>
      <c r="DJ12" s="121">
        <v>1392133</v>
      </c>
    </row>
    <row r="13" spans="1:114" s="136" customFormat="1" ht="13.5" customHeight="1" x14ac:dyDescent="0.15">
      <c r="A13" s="119" t="s">
        <v>10</v>
      </c>
      <c r="B13" s="120" t="s">
        <v>389</v>
      </c>
      <c r="C13" s="119" t="s">
        <v>390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v>222175</v>
      </c>
      <c r="N13" s="121">
        <v>205289</v>
      </c>
      <c r="O13" s="121">
        <v>0</v>
      </c>
      <c r="P13" s="121">
        <v>0</v>
      </c>
      <c r="Q13" s="121">
        <v>0</v>
      </c>
      <c r="R13" s="121">
        <v>9897</v>
      </c>
      <c r="S13" s="121">
        <v>191841</v>
      </c>
      <c r="T13" s="121">
        <v>3551</v>
      </c>
      <c r="U13" s="121">
        <v>16886</v>
      </c>
      <c r="V13" s="121">
        <v>222175</v>
      </c>
      <c r="W13" s="121">
        <v>205289</v>
      </c>
      <c r="X13" s="121">
        <v>0</v>
      </c>
      <c r="Y13" s="121">
        <v>0</v>
      </c>
      <c r="Z13" s="121">
        <v>0</v>
      </c>
      <c r="AA13" s="121">
        <v>9897</v>
      </c>
      <c r="AB13" s="121">
        <v>191841</v>
      </c>
      <c r="AC13" s="121">
        <v>3551</v>
      </c>
      <c r="AD13" s="121">
        <v>16886</v>
      </c>
      <c r="AE13" s="121">
        <v>0</v>
      </c>
      <c r="AF13" s="121"/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/>
      <c r="AM13" s="121">
        <v>0</v>
      </c>
      <c r="AN13" s="121"/>
      <c r="AO13" s="121">
        <v>0</v>
      </c>
      <c r="AP13" s="121">
        <v>0</v>
      </c>
      <c r="AQ13" s="121">
        <v>0</v>
      </c>
      <c r="AR13" s="121">
        <v>0</v>
      </c>
      <c r="AS13" s="121"/>
      <c r="AT13" s="121">
        <v>0</v>
      </c>
      <c r="AU13" s="121">
        <v>0</v>
      </c>
      <c r="AV13" s="121">
        <v>0</v>
      </c>
      <c r="AW13" s="121">
        <v>0</v>
      </c>
      <c r="AX13" s="121"/>
      <c r="AY13" s="121">
        <v>0</v>
      </c>
      <c r="AZ13" s="121">
        <v>0</v>
      </c>
      <c r="BA13" s="121">
        <v>0</v>
      </c>
      <c r="BB13" s="121">
        <v>0</v>
      </c>
      <c r="BC13" s="122"/>
      <c r="BD13" s="121">
        <v>0</v>
      </c>
      <c r="BE13" s="121">
        <v>0</v>
      </c>
      <c r="BF13" s="121">
        <v>0</v>
      </c>
      <c r="BG13" s="121"/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/>
      <c r="BO13" s="121">
        <v>186545</v>
      </c>
      <c r="BP13" s="121"/>
      <c r="BQ13" s="121">
        <v>29430</v>
      </c>
      <c r="BR13" s="121">
        <v>0</v>
      </c>
      <c r="BS13" s="121">
        <v>41049</v>
      </c>
      <c r="BT13" s="121">
        <v>0</v>
      </c>
      <c r="BU13" s="121"/>
      <c r="BV13" s="121">
        <v>0</v>
      </c>
      <c r="BW13" s="121">
        <v>100042</v>
      </c>
      <c r="BX13" s="121">
        <v>0</v>
      </c>
      <c r="BY13" s="121">
        <v>0</v>
      </c>
      <c r="BZ13" s="121"/>
      <c r="CA13" s="121">
        <v>0</v>
      </c>
      <c r="CB13" s="121">
        <v>0</v>
      </c>
      <c r="CC13" s="121">
        <v>3237</v>
      </c>
      <c r="CD13" s="121">
        <v>11781</v>
      </c>
      <c r="CE13" s="122"/>
      <c r="CF13" s="121">
        <v>1006</v>
      </c>
      <c r="CG13" s="121">
        <v>35630</v>
      </c>
      <c r="CH13" s="121">
        <v>222175</v>
      </c>
      <c r="CI13" s="121">
        <v>0</v>
      </c>
      <c r="CJ13" s="121"/>
      <c r="CK13" s="121">
        <v>0</v>
      </c>
      <c r="CL13" s="121">
        <v>0</v>
      </c>
      <c r="CM13" s="121">
        <v>0</v>
      </c>
      <c r="CN13" s="121">
        <v>0</v>
      </c>
      <c r="CO13" s="121">
        <v>0</v>
      </c>
      <c r="CP13" s="122"/>
      <c r="CQ13" s="121">
        <v>186545</v>
      </c>
      <c r="CR13" s="121"/>
      <c r="CS13" s="121">
        <v>29430</v>
      </c>
      <c r="CT13" s="121">
        <v>0</v>
      </c>
      <c r="CU13" s="121">
        <v>41049</v>
      </c>
      <c r="CV13" s="121">
        <v>0</v>
      </c>
      <c r="CW13" s="121"/>
      <c r="CX13" s="121">
        <v>0</v>
      </c>
      <c r="CY13" s="121">
        <v>100042</v>
      </c>
      <c r="CZ13" s="121">
        <v>0</v>
      </c>
      <c r="DA13" s="121">
        <v>0</v>
      </c>
      <c r="DB13" s="121"/>
      <c r="DC13" s="121">
        <v>0</v>
      </c>
      <c r="DD13" s="121">
        <v>0</v>
      </c>
      <c r="DE13" s="121">
        <v>3237</v>
      </c>
      <c r="DF13" s="121">
        <v>11781</v>
      </c>
      <c r="DG13" s="122"/>
      <c r="DH13" s="121">
        <v>1006</v>
      </c>
      <c r="DI13" s="121">
        <v>35630</v>
      </c>
      <c r="DJ13" s="121">
        <v>222175</v>
      </c>
    </row>
    <row r="14" spans="1:114" s="136" customFormat="1" ht="13.5" customHeight="1" x14ac:dyDescent="0.15">
      <c r="A14" s="119" t="s">
        <v>10</v>
      </c>
      <c r="B14" s="120" t="s">
        <v>331</v>
      </c>
      <c r="C14" s="119" t="s">
        <v>463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212093</v>
      </c>
      <c r="N14" s="121">
        <v>192770</v>
      </c>
      <c r="O14" s="121">
        <v>0</v>
      </c>
      <c r="P14" s="121">
        <v>0</v>
      </c>
      <c r="Q14" s="121">
        <v>0</v>
      </c>
      <c r="R14" s="121">
        <v>5746</v>
      </c>
      <c r="S14" s="121">
        <v>186121</v>
      </c>
      <c r="T14" s="121">
        <v>903</v>
      </c>
      <c r="U14" s="121">
        <v>19323</v>
      </c>
      <c r="V14" s="121">
        <v>212093</v>
      </c>
      <c r="W14" s="121">
        <v>192770</v>
      </c>
      <c r="X14" s="121">
        <v>0</v>
      </c>
      <c r="Y14" s="121">
        <v>0</v>
      </c>
      <c r="Z14" s="121">
        <v>0</v>
      </c>
      <c r="AA14" s="121">
        <v>5746</v>
      </c>
      <c r="AB14" s="121">
        <v>186121</v>
      </c>
      <c r="AC14" s="121">
        <v>903</v>
      </c>
      <c r="AD14" s="121">
        <v>19323</v>
      </c>
      <c r="AE14" s="121">
        <v>0</v>
      </c>
      <c r="AF14" s="121"/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/>
      <c r="AM14" s="121">
        <v>0</v>
      </c>
      <c r="AN14" s="121"/>
      <c r="AO14" s="121">
        <v>0</v>
      </c>
      <c r="AP14" s="121">
        <v>0</v>
      </c>
      <c r="AQ14" s="121">
        <v>0</v>
      </c>
      <c r="AR14" s="121">
        <v>0</v>
      </c>
      <c r="AS14" s="121"/>
      <c r="AT14" s="121">
        <v>0</v>
      </c>
      <c r="AU14" s="121">
        <v>0</v>
      </c>
      <c r="AV14" s="121">
        <v>0</v>
      </c>
      <c r="AW14" s="121">
        <v>0</v>
      </c>
      <c r="AX14" s="121"/>
      <c r="AY14" s="121">
        <v>0</v>
      </c>
      <c r="AZ14" s="121">
        <v>0</v>
      </c>
      <c r="BA14" s="121">
        <v>0</v>
      </c>
      <c r="BB14" s="121">
        <v>0</v>
      </c>
      <c r="BC14" s="122"/>
      <c r="BD14" s="121">
        <v>0</v>
      </c>
      <c r="BE14" s="121">
        <v>0</v>
      </c>
      <c r="BF14" s="121">
        <v>0</v>
      </c>
      <c r="BG14" s="121"/>
      <c r="BH14" s="121">
        <v>3896</v>
      </c>
      <c r="BI14" s="121">
        <v>0</v>
      </c>
      <c r="BJ14" s="121">
        <v>3896</v>
      </c>
      <c r="BK14" s="121">
        <v>0</v>
      </c>
      <c r="BL14" s="121">
        <v>0</v>
      </c>
      <c r="BM14" s="121">
        <v>0</v>
      </c>
      <c r="BN14" s="122"/>
      <c r="BO14" s="121">
        <v>182258</v>
      </c>
      <c r="BP14" s="121"/>
      <c r="BQ14" s="121">
        <v>91907</v>
      </c>
      <c r="BR14" s="121">
        <v>0</v>
      </c>
      <c r="BS14" s="121">
        <v>0</v>
      </c>
      <c r="BT14" s="121">
        <v>0</v>
      </c>
      <c r="BU14" s="121"/>
      <c r="BV14" s="121">
        <v>0</v>
      </c>
      <c r="BW14" s="121">
        <v>84993</v>
      </c>
      <c r="BX14" s="121">
        <v>0</v>
      </c>
      <c r="BY14" s="121">
        <v>0</v>
      </c>
      <c r="BZ14" s="121"/>
      <c r="CA14" s="121">
        <v>0</v>
      </c>
      <c r="CB14" s="121">
        <v>5358</v>
      </c>
      <c r="CC14" s="121">
        <v>0</v>
      </c>
      <c r="CD14" s="121">
        <v>0</v>
      </c>
      <c r="CE14" s="122"/>
      <c r="CF14" s="121">
        <v>0</v>
      </c>
      <c r="CG14" s="121">
        <v>25939</v>
      </c>
      <c r="CH14" s="121">
        <v>212093</v>
      </c>
      <c r="CI14" s="121">
        <v>3896</v>
      </c>
      <c r="CJ14" s="121"/>
      <c r="CK14" s="121">
        <v>0</v>
      </c>
      <c r="CL14" s="121">
        <v>3896</v>
      </c>
      <c r="CM14" s="121">
        <v>0</v>
      </c>
      <c r="CN14" s="121">
        <v>0</v>
      </c>
      <c r="CO14" s="121">
        <v>0</v>
      </c>
      <c r="CP14" s="122"/>
      <c r="CQ14" s="121">
        <v>182258</v>
      </c>
      <c r="CR14" s="121"/>
      <c r="CS14" s="121">
        <v>91907</v>
      </c>
      <c r="CT14" s="121">
        <v>0</v>
      </c>
      <c r="CU14" s="121">
        <v>0</v>
      </c>
      <c r="CV14" s="121">
        <v>0</v>
      </c>
      <c r="CW14" s="121"/>
      <c r="CX14" s="121">
        <v>0</v>
      </c>
      <c r="CY14" s="121">
        <v>84993</v>
      </c>
      <c r="CZ14" s="121">
        <v>0</v>
      </c>
      <c r="DA14" s="121">
        <v>0</v>
      </c>
      <c r="DB14" s="121"/>
      <c r="DC14" s="121">
        <v>0</v>
      </c>
      <c r="DD14" s="121">
        <v>5358</v>
      </c>
      <c r="DE14" s="121">
        <v>0</v>
      </c>
      <c r="DF14" s="121">
        <v>0</v>
      </c>
      <c r="DG14" s="122"/>
      <c r="DH14" s="121">
        <v>0</v>
      </c>
      <c r="DI14" s="121">
        <v>25939</v>
      </c>
      <c r="DJ14" s="121">
        <v>212093</v>
      </c>
    </row>
    <row r="15" spans="1:114" s="136" customFormat="1" ht="13.5" customHeight="1" x14ac:dyDescent="0.15">
      <c r="A15" s="119" t="s">
        <v>10</v>
      </c>
      <c r="B15" s="120" t="s">
        <v>327</v>
      </c>
      <c r="C15" s="119" t="s">
        <v>454</v>
      </c>
      <c r="D15" s="121">
        <v>486237</v>
      </c>
      <c r="E15" s="121">
        <v>455378</v>
      </c>
      <c r="F15" s="121">
        <v>252</v>
      </c>
      <c r="G15" s="121">
        <v>0</v>
      </c>
      <c r="H15" s="121">
        <v>0</v>
      </c>
      <c r="I15" s="121">
        <v>59503</v>
      </c>
      <c r="J15" s="121">
        <v>395623</v>
      </c>
      <c r="K15" s="121">
        <v>0</v>
      </c>
      <c r="L15" s="121">
        <v>30859</v>
      </c>
      <c r="M15" s="121">
        <v>133851</v>
      </c>
      <c r="N15" s="121">
        <v>133057</v>
      </c>
      <c r="O15" s="121">
        <v>0</v>
      </c>
      <c r="P15" s="121">
        <v>0</v>
      </c>
      <c r="Q15" s="121">
        <v>0</v>
      </c>
      <c r="R15" s="121">
        <v>3106</v>
      </c>
      <c r="S15" s="121">
        <v>129951</v>
      </c>
      <c r="T15" s="121">
        <v>0</v>
      </c>
      <c r="U15" s="121">
        <v>794</v>
      </c>
      <c r="V15" s="121">
        <v>620088</v>
      </c>
      <c r="W15" s="121">
        <v>588435</v>
      </c>
      <c r="X15" s="121">
        <v>252</v>
      </c>
      <c r="Y15" s="121">
        <v>0</v>
      </c>
      <c r="Z15" s="121">
        <v>0</v>
      </c>
      <c r="AA15" s="121">
        <v>62609</v>
      </c>
      <c r="AB15" s="121">
        <v>525574</v>
      </c>
      <c r="AC15" s="121">
        <v>0</v>
      </c>
      <c r="AD15" s="121">
        <v>31653</v>
      </c>
      <c r="AE15" s="121">
        <v>1134</v>
      </c>
      <c r="AF15" s="121"/>
      <c r="AG15" s="121">
        <v>0</v>
      </c>
      <c r="AH15" s="121">
        <v>0</v>
      </c>
      <c r="AI15" s="121">
        <v>0</v>
      </c>
      <c r="AJ15" s="121">
        <v>0</v>
      </c>
      <c r="AK15" s="121">
        <v>1134</v>
      </c>
      <c r="AL15" s="122"/>
      <c r="AM15" s="121">
        <v>478313</v>
      </c>
      <c r="AN15" s="121"/>
      <c r="AO15" s="121">
        <v>17231</v>
      </c>
      <c r="AP15" s="121">
        <v>0</v>
      </c>
      <c r="AQ15" s="121">
        <v>105469</v>
      </c>
      <c r="AR15" s="121">
        <v>0</v>
      </c>
      <c r="AS15" s="121"/>
      <c r="AT15" s="121">
        <v>0</v>
      </c>
      <c r="AU15" s="121">
        <v>229754</v>
      </c>
      <c r="AV15" s="121">
        <v>17594</v>
      </c>
      <c r="AW15" s="121">
        <v>0</v>
      </c>
      <c r="AX15" s="121"/>
      <c r="AY15" s="121">
        <v>13090</v>
      </c>
      <c r="AZ15" s="121">
        <v>81489</v>
      </c>
      <c r="BA15" s="121">
        <v>7567</v>
      </c>
      <c r="BB15" s="121">
        <v>1019</v>
      </c>
      <c r="BC15" s="122"/>
      <c r="BD15" s="121">
        <v>5100</v>
      </c>
      <c r="BE15" s="121">
        <v>6790</v>
      </c>
      <c r="BF15" s="121">
        <v>486237</v>
      </c>
      <c r="BG15" s="121"/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/>
      <c r="BO15" s="121">
        <v>128425</v>
      </c>
      <c r="BP15" s="121"/>
      <c r="BQ15" s="121">
        <v>17230</v>
      </c>
      <c r="BR15" s="121">
        <v>0</v>
      </c>
      <c r="BS15" s="121">
        <v>25211</v>
      </c>
      <c r="BT15" s="121">
        <v>0</v>
      </c>
      <c r="BU15" s="121"/>
      <c r="BV15" s="121">
        <v>0</v>
      </c>
      <c r="BW15" s="121">
        <v>75745</v>
      </c>
      <c r="BX15" s="121">
        <v>0</v>
      </c>
      <c r="BY15" s="121">
        <v>0</v>
      </c>
      <c r="BZ15" s="121"/>
      <c r="CA15" s="121">
        <v>0</v>
      </c>
      <c r="CB15" s="121">
        <v>5075</v>
      </c>
      <c r="CC15" s="121">
        <v>4241</v>
      </c>
      <c r="CD15" s="121">
        <v>494</v>
      </c>
      <c r="CE15" s="122"/>
      <c r="CF15" s="121">
        <v>429</v>
      </c>
      <c r="CG15" s="121">
        <v>5426</v>
      </c>
      <c r="CH15" s="121">
        <v>133851</v>
      </c>
      <c r="CI15" s="121">
        <v>1134</v>
      </c>
      <c r="CJ15" s="121"/>
      <c r="CK15" s="121">
        <v>0</v>
      </c>
      <c r="CL15" s="121">
        <v>0</v>
      </c>
      <c r="CM15" s="121">
        <v>0</v>
      </c>
      <c r="CN15" s="121">
        <v>0</v>
      </c>
      <c r="CO15" s="121">
        <v>1134</v>
      </c>
      <c r="CP15" s="122"/>
      <c r="CQ15" s="121">
        <v>606738</v>
      </c>
      <c r="CR15" s="121"/>
      <c r="CS15" s="121">
        <v>34461</v>
      </c>
      <c r="CT15" s="121">
        <v>0</v>
      </c>
      <c r="CU15" s="121">
        <v>130680</v>
      </c>
      <c r="CV15" s="121">
        <v>0</v>
      </c>
      <c r="CW15" s="121"/>
      <c r="CX15" s="121">
        <v>0</v>
      </c>
      <c r="CY15" s="121">
        <v>305499</v>
      </c>
      <c r="CZ15" s="121">
        <v>17594</v>
      </c>
      <c r="DA15" s="121">
        <v>0</v>
      </c>
      <c r="DB15" s="121"/>
      <c r="DC15" s="121">
        <v>13090</v>
      </c>
      <c r="DD15" s="121">
        <v>86564</v>
      </c>
      <c r="DE15" s="121">
        <v>11808</v>
      </c>
      <c r="DF15" s="121">
        <v>1513</v>
      </c>
      <c r="DG15" s="122"/>
      <c r="DH15" s="121">
        <v>5529</v>
      </c>
      <c r="DI15" s="121">
        <v>12216</v>
      </c>
      <c r="DJ15" s="121">
        <v>620088</v>
      </c>
    </row>
    <row r="16" spans="1:114" s="136" customFormat="1" ht="13.5" customHeight="1" x14ac:dyDescent="0.15">
      <c r="A16" s="119" t="s">
        <v>10</v>
      </c>
      <c r="B16" s="120" t="s">
        <v>437</v>
      </c>
      <c r="C16" s="119" t="s">
        <v>438</v>
      </c>
      <c r="D16" s="121">
        <v>822274</v>
      </c>
      <c r="E16" s="121">
        <v>822274</v>
      </c>
      <c r="F16" s="121">
        <v>0</v>
      </c>
      <c r="G16" s="121">
        <v>0</v>
      </c>
      <c r="H16" s="121">
        <v>0</v>
      </c>
      <c r="I16" s="121">
        <v>82721</v>
      </c>
      <c r="J16" s="121">
        <v>653683</v>
      </c>
      <c r="K16" s="121">
        <v>85870</v>
      </c>
      <c r="L16" s="121">
        <v>0</v>
      </c>
      <c r="M16" s="121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822274</v>
      </c>
      <c r="W16" s="121">
        <v>822274</v>
      </c>
      <c r="X16" s="121">
        <v>0</v>
      </c>
      <c r="Y16" s="121">
        <v>0</v>
      </c>
      <c r="Z16" s="121">
        <v>0</v>
      </c>
      <c r="AA16" s="121">
        <v>82721</v>
      </c>
      <c r="AB16" s="121">
        <v>653683</v>
      </c>
      <c r="AC16" s="121">
        <v>85870</v>
      </c>
      <c r="AD16" s="121">
        <v>0</v>
      </c>
      <c r="AE16" s="121">
        <v>4536</v>
      </c>
      <c r="AF16" s="121"/>
      <c r="AG16" s="121">
        <v>0</v>
      </c>
      <c r="AH16" s="121">
        <v>0</v>
      </c>
      <c r="AI16" s="121">
        <v>0</v>
      </c>
      <c r="AJ16" s="121">
        <v>4536</v>
      </c>
      <c r="AK16" s="121">
        <v>0</v>
      </c>
      <c r="AL16" s="122"/>
      <c r="AM16" s="121">
        <v>685423</v>
      </c>
      <c r="AN16" s="121"/>
      <c r="AO16" s="121">
        <v>37216</v>
      </c>
      <c r="AP16" s="121">
        <v>0</v>
      </c>
      <c r="AQ16" s="121">
        <v>86837</v>
      </c>
      <c r="AR16" s="121">
        <v>0</v>
      </c>
      <c r="AS16" s="121"/>
      <c r="AT16" s="121">
        <v>0</v>
      </c>
      <c r="AU16" s="121">
        <v>235624</v>
      </c>
      <c r="AV16" s="121">
        <v>0</v>
      </c>
      <c r="AW16" s="121">
        <v>0</v>
      </c>
      <c r="AX16" s="121"/>
      <c r="AY16" s="121">
        <v>141240</v>
      </c>
      <c r="AZ16" s="121">
        <v>80601</v>
      </c>
      <c r="BA16" s="121">
        <v>62578</v>
      </c>
      <c r="BB16" s="121">
        <v>41327</v>
      </c>
      <c r="BC16" s="122"/>
      <c r="BD16" s="121">
        <v>0</v>
      </c>
      <c r="BE16" s="121">
        <v>132315</v>
      </c>
      <c r="BF16" s="121">
        <v>822274</v>
      </c>
      <c r="BG16" s="121"/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/>
      <c r="BO16" s="121">
        <v>0</v>
      </c>
      <c r="BP16" s="121"/>
      <c r="BQ16" s="121">
        <v>0</v>
      </c>
      <c r="BR16" s="121">
        <v>0</v>
      </c>
      <c r="BS16" s="121">
        <v>0</v>
      </c>
      <c r="BT16" s="121">
        <v>0</v>
      </c>
      <c r="BU16" s="121"/>
      <c r="BV16" s="121">
        <v>0</v>
      </c>
      <c r="BW16" s="121">
        <v>0</v>
      </c>
      <c r="BX16" s="121">
        <v>0</v>
      </c>
      <c r="BY16" s="121">
        <v>0</v>
      </c>
      <c r="BZ16" s="121"/>
      <c r="CA16" s="121">
        <v>0</v>
      </c>
      <c r="CB16" s="121">
        <v>0</v>
      </c>
      <c r="CC16" s="121">
        <v>0</v>
      </c>
      <c r="CD16" s="121">
        <v>0</v>
      </c>
      <c r="CE16" s="122"/>
      <c r="CF16" s="121">
        <v>0</v>
      </c>
      <c r="CG16" s="121">
        <v>0</v>
      </c>
      <c r="CH16" s="121">
        <v>0</v>
      </c>
      <c r="CI16" s="121">
        <v>4536</v>
      </c>
      <c r="CJ16" s="121"/>
      <c r="CK16" s="121">
        <v>0</v>
      </c>
      <c r="CL16" s="121">
        <v>0</v>
      </c>
      <c r="CM16" s="121">
        <v>0</v>
      </c>
      <c r="CN16" s="121">
        <v>4536</v>
      </c>
      <c r="CO16" s="121">
        <v>0</v>
      </c>
      <c r="CP16" s="122"/>
      <c r="CQ16" s="121">
        <v>685423</v>
      </c>
      <c r="CR16" s="121"/>
      <c r="CS16" s="121">
        <v>37216</v>
      </c>
      <c r="CT16" s="121">
        <v>0</v>
      </c>
      <c r="CU16" s="121">
        <v>86837</v>
      </c>
      <c r="CV16" s="121">
        <v>0</v>
      </c>
      <c r="CW16" s="121"/>
      <c r="CX16" s="121">
        <v>0</v>
      </c>
      <c r="CY16" s="121">
        <v>235624</v>
      </c>
      <c r="CZ16" s="121">
        <v>0</v>
      </c>
      <c r="DA16" s="121">
        <v>0</v>
      </c>
      <c r="DB16" s="121"/>
      <c r="DC16" s="121">
        <v>141240</v>
      </c>
      <c r="DD16" s="121">
        <v>80601</v>
      </c>
      <c r="DE16" s="121">
        <v>62578</v>
      </c>
      <c r="DF16" s="121">
        <v>41327</v>
      </c>
      <c r="DG16" s="122"/>
      <c r="DH16" s="121">
        <v>0</v>
      </c>
      <c r="DI16" s="121">
        <v>132315</v>
      </c>
      <c r="DJ16" s="121">
        <v>822274</v>
      </c>
    </row>
    <row r="17" spans="1:114" s="136" customFormat="1" ht="13.5" customHeight="1" x14ac:dyDescent="0.15">
      <c r="A17" s="119" t="s">
        <v>10</v>
      </c>
      <c r="B17" s="120" t="s">
        <v>341</v>
      </c>
      <c r="C17" s="119" t="s">
        <v>342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v>430581</v>
      </c>
      <c r="N17" s="121">
        <v>393728</v>
      </c>
      <c r="O17" s="121">
        <v>0</v>
      </c>
      <c r="P17" s="121">
        <v>0</v>
      </c>
      <c r="Q17" s="121">
        <v>0</v>
      </c>
      <c r="R17" s="121">
        <v>7028</v>
      </c>
      <c r="S17" s="121">
        <v>386700</v>
      </c>
      <c r="T17" s="121">
        <v>0</v>
      </c>
      <c r="U17" s="121">
        <v>36853</v>
      </c>
      <c r="V17" s="121">
        <v>430581</v>
      </c>
      <c r="W17" s="121">
        <v>393728</v>
      </c>
      <c r="X17" s="121">
        <v>0</v>
      </c>
      <c r="Y17" s="121">
        <v>0</v>
      </c>
      <c r="Z17" s="121">
        <v>0</v>
      </c>
      <c r="AA17" s="121">
        <v>7028</v>
      </c>
      <c r="AB17" s="121">
        <v>386700</v>
      </c>
      <c r="AC17" s="121">
        <v>0</v>
      </c>
      <c r="AD17" s="121">
        <v>36853</v>
      </c>
      <c r="AE17" s="121">
        <v>0</v>
      </c>
      <c r="AF17" s="121"/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/>
      <c r="AM17" s="121">
        <v>0</v>
      </c>
      <c r="AN17" s="121"/>
      <c r="AO17" s="121">
        <v>0</v>
      </c>
      <c r="AP17" s="121">
        <v>0</v>
      </c>
      <c r="AQ17" s="121">
        <v>0</v>
      </c>
      <c r="AR17" s="121">
        <v>0</v>
      </c>
      <c r="AS17" s="121"/>
      <c r="AT17" s="121">
        <v>0</v>
      </c>
      <c r="AU17" s="121">
        <v>0</v>
      </c>
      <c r="AV17" s="121">
        <v>0</v>
      </c>
      <c r="AW17" s="121">
        <v>0</v>
      </c>
      <c r="AX17" s="121"/>
      <c r="AY17" s="121">
        <v>0</v>
      </c>
      <c r="AZ17" s="121">
        <v>0</v>
      </c>
      <c r="BA17" s="121">
        <v>0</v>
      </c>
      <c r="BB17" s="121">
        <v>0</v>
      </c>
      <c r="BC17" s="122"/>
      <c r="BD17" s="121">
        <v>0</v>
      </c>
      <c r="BE17" s="121">
        <v>0</v>
      </c>
      <c r="BF17" s="121">
        <v>0</v>
      </c>
      <c r="BG17" s="121"/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/>
      <c r="BO17" s="121">
        <v>349300</v>
      </c>
      <c r="BP17" s="121"/>
      <c r="BQ17" s="121">
        <v>12432</v>
      </c>
      <c r="BR17" s="121">
        <v>0</v>
      </c>
      <c r="BS17" s="121">
        <v>0</v>
      </c>
      <c r="BT17" s="121">
        <v>0</v>
      </c>
      <c r="BU17" s="121"/>
      <c r="BV17" s="121">
        <v>0</v>
      </c>
      <c r="BW17" s="121">
        <v>246867</v>
      </c>
      <c r="BX17" s="121">
        <v>0</v>
      </c>
      <c r="BY17" s="121">
        <v>0</v>
      </c>
      <c r="BZ17" s="121"/>
      <c r="CA17" s="121">
        <v>0</v>
      </c>
      <c r="CB17" s="121">
        <v>90001</v>
      </c>
      <c r="CC17" s="121">
        <v>0</v>
      </c>
      <c r="CD17" s="121">
        <v>0</v>
      </c>
      <c r="CE17" s="122"/>
      <c r="CF17" s="121">
        <v>0</v>
      </c>
      <c r="CG17" s="121">
        <v>81281</v>
      </c>
      <c r="CH17" s="121">
        <v>430581</v>
      </c>
      <c r="CI17" s="121">
        <v>0</v>
      </c>
      <c r="CJ17" s="121"/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2"/>
      <c r="CQ17" s="121">
        <v>349300</v>
      </c>
      <c r="CR17" s="121"/>
      <c r="CS17" s="121">
        <v>12432</v>
      </c>
      <c r="CT17" s="121">
        <v>0</v>
      </c>
      <c r="CU17" s="121">
        <v>0</v>
      </c>
      <c r="CV17" s="121">
        <v>0</v>
      </c>
      <c r="CW17" s="121"/>
      <c r="CX17" s="121">
        <v>0</v>
      </c>
      <c r="CY17" s="121">
        <v>246867</v>
      </c>
      <c r="CZ17" s="121">
        <v>0</v>
      </c>
      <c r="DA17" s="121">
        <v>0</v>
      </c>
      <c r="DB17" s="121"/>
      <c r="DC17" s="121">
        <v>0</v>
      </c>
      <c r="DD17" s="121">
        <v>90001</v>
      </c>
      <c r="DE17" s="121">
        <v>0</v>
      </c>
      <c r="DF17" s="121">
        <v>0</v>
      </c>
      <c r="DG17" s="122"/>
      <c r="DH17" s="121">
        <v>0</v>
      </c>
      <c r="DI17" s="121">
        <v>81281</v>
      </c>
      <c r="DJ17" s="121">
        <v>430581</v>
      </c>
    </row>
    <row r="18" spans="1:114" s="136" customFormat="1" ht="13.5" customHeight="1" x14ac:dyDescent="0.15">
      <c r="A18" s="119" t="s">
        <v>10</v>
      </c>
      <c r="B18" s="120" t="s">
        <v>329</v>
      </c>
      <c r="C18" s="119" t="s">
        <v>330</v>
      </c>
      <c r="D18" s="121">
        <v>620447</v>
      </c>
      <c r="E18" s="121">
        <v>601102</v>
      </c>
      <c r="F18" s="121">
        <v>0</v>
      </c>
      <c r="G18" s="121">
        <v>0</v>
      </c>
      <c r="H18" s="121">
        <v>0</v>
      </c>
      <c r="I18" s="121">
        <v>110017</v>
      </c>
      <c r="J18" s="121">
        <v>463458</v>
      </c>
      <c r="K18" s="121">
        <v>27627</v>
      </c>
      <c r="L18" s="121">
        <v>19345</v>
      </c>
      <c r="M18" s="121"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v>620447</v>
      </c>
      <c r="W18" s="121">
        <v>601102</v>
      </c>
      <c r="X18" s="121">
        <v>0</v>
      </c>
      <c r="Y18" s="121">
        <v>0</v>
      </c>
      <c r="Z18" s="121">
        <v>0</v>
      </c>
      <c r="AA18" s="121">
        <v>110017</v>
      </c>
      <c r="AB18" s="121">
        <v>463458</v>
      </c>
      <c r="AC18" s="121">
        <v>27627</v>
      </c>
      <c r="AD18" s="121">
        <v>19345</v>
      </c>
      <c r="AE18" s="121">
        <v>99999</v>
      </c>
      <c r="AF18" s="121"/>
      <c r="AG18" s="121">
        <v>0</v>
      </c>
      <c r="AH18" s="121">
        <v>99999</v>
      </c>
      <c r="AI18" s="121">
        <v>0</v>
      </c>
      <c r="AJ18" s="121">
        <v>0</v>
      </c>
      <c r="AK18" s="121">
        <v>0</v>
      </c>
      <c r="AL18" s="122"/>
      <c r="AM18" s="121">
        <v>520448</v>
      </c>
      <c r="AN18" s="121"/>
      <c r="AO18" s="121">
        <v>53638</v>
      </c>
      <c r="AP18" s="121">
        <v>0</v>
      </c>
      <c r="AQ18" s="121">
        <v>52494</v>
      </c>
      <c r="AR18" s="121">
        <v>13944</v>
      </c>
      <c r="AS18" s="121"/>
      <c r="AT18" s="121">
        <v>0</v>
      </c>
      <c r="AU18" s="121">
        <v>97004</v>
      </c>
      <c r="AV18" s="121">
        <v>13797</v>
      </c>
      <c r="AW18" s="121">
        <v>0</v>
      </c>
      <c r="AX18" s="121"/>
      <c r="AY18" s="121">
        <v>0</v>
      </c>
      <c r="AZ18" s="121">
        <v>75437</v>
      </c>
      <c r="BA18" s="121">
        <v>3982</v>
      </c>
      <c r="BB18" s="121">
        <v>210152</v>
      </c>
      <c r="BC18" s="122"/>
      <c r="BD18" s="121">
        <v>0</v>
      </c>
      <c r="BE18" s="121">
        <v>0</v>
      </c>
      <c r="BF18" s="121">
        <v>620447</v>
      </c>
      <c r="BG18" s="121"/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/>
      <c r="BO18" s="121">
        <v>0</v>
      </c>
      <c r="BP18" s="121"/>
      <c r="BQ18" s="121">
        <v>0</v>
      </c>
      <c r="BR18" s="121">
        <v>0</v>
      </c>
      <c r="BS18" s="121">
        <v>0</v>
      </c>
      <c r="BT18" s="121">
        <v>0</v>
      </c>
      <c r="BU18" s="121"/>
      <c r="BV18" s="121">
        <v>0</v>
      </c>
      <c r="BW18" s="121">
        <v>0</v>
      </c>
      <c r="BX18" s="121">
        <v>0</v>
      </c>
      <c r="BY18" s="121">
        <v>0</v>
      </c>
      <c r="BZ18" s="121"/>
      <c r="CA18" s="121">
        <v>0</v>
      </c>
      <c r="CB18" s="121">
        <v>0</v>
      </c>
      <c r="CC18" s="121">
        <v>0</v>
      </c>
      <c r="CD18" s="121">
        <v>0</v>
      </c>
      <c r="CE18" s="122"/>
      <c r="CF18" s="121">
        <v>0</v>
      </c>
      <c r="CG18" s="121">
        <v>0</v>
      </c>
      <c r="CH18" s="121">
        <v>0</v>
      </c>
      <c r="CI18" s="121">
        <v>99999</v>
      </c>
      <c r="CJ18" s="121"/>
      <c r="CK18" s="121">
        <v>0</v>
      </c>
      <c r="CL18" s="121">
        <v>99999</v>
      </c>
      <c r="CM18" s="121">
        <v>0</v>
      </c>
      <c r="CN18" s="121">
        <v>0</v>
      </c>
      <c r="CO18" s="121">
        <v>0</v>
      </c>
      <c r="CP18" s="122"/>
      <c r="CQ18" s="121">
        <v>520448</v>
      </c>
      <c r="CR18" s="121"/>
      <c r="CS18" s="121">
        <v>53638</v>
      </c>
      <c r="CT18" s="121">
        <v>0</v>
      </c>
      <c r="CU18" s="121">
        <v>52494</v>
      </c>
      <c r="CV18" s="121">
        <v>13944</v>
      </c>
      <c r="CW18" s="121"/>
      <c r="CX18" s="121">
        <v>0</v>
      </c>
      <c r="CY18" s="121">
        <v>97004</v>
      </c>
      <c r="CZ18" s="121">
        <v>13797</v>
      </c>
      <c r="DA18" s="121">
        <v>0</v>
      </c>
      <c r="DB18" s="121"/>
      <c r="DC18" s="121">
        <v>0</v>
      </c>
      <c r="DD18" s="121">
        <v>75437</v>
      </c>
      <c r="DE18" s="121">
        <v>3982</v>
      </c>
      <c r="DF18" s="121">
        <v>210152</v>
      </c>
      <c r="DG18" s="122"/>
      <c r="DH18" s="121">
        <v>0</v>
      </c>
      <c r="DI18" s="121">
        <v>0</v>
      </c>
      <c r="DJ18" s="121">
        <v>620447</v>
      </c>
    </row>
    <row r="19" spans="1:114" s="136" customFormat="1" ht="13.5" customHeight="1" x14ac:dyDescent="0.15">
      <c r="A19" s="119" t="s">
        <v>10</v>
      </c>
      <c r="B19" s="120" t="s">
        <v>356</v>
      </c>
      <c r="C19" s="119" t="s">
        <v>357</v>
      </c>
      <c r="D19" s="121">
        <v>1976457</v>
      </c>
      <c r="E19" s="121">
        <v>1976457</v>
      </c>
      <c r="F19" s="121">
        <v>0</v>
      </c>
      <c r="G19" s="121">
        <v>0</v>
      </c>
      <c r="H19" s="121">
        <v>0</v>
      </c>
      <c r="I19" s="121">
        <v>288013</v>
      </c>
      <c r="J19" s="121">
        <v>1577007</v>
      </c>
      <c r="K19" s="121">
        <v>111437</v>
      </c>
      <c r="L19" s="121">
        <v>0</v>
      </c>
      <c r="M19" s="121">
        <v>146217</v>
      </c>
      <c r="N19" s="121">
        <v>146217</v>
      </c>
      <c r="O19" s="121">
        <v>0</v>
      </c>
      <c r="P19" s="121">
        <v>0</v>
      </c>
      <c r="Q19" s="121">
        <v>0</v>
      </c>
      <c r="R19" s="121">
        <v>13255</v>
      </c>
      <c r="S19" s="121">
        <v>130946</v>
      </c>
      <c r="T19" s="121">
        <v>2016</v>
      </c>
      <c r="U19" s="121">
        <v>0</v>
      </c>
      <c r="V19" s="121">
        <v>2122674</v>
      </c>
      <c r="W19" s="121">
        <v>2122674</v>
      </c>
      <c r="X19" s="121">
        <v>0</v>
      </c>
      <c r="Y19" s="121">
        <v>0</v>
      </c>
      <c r="Z19" s="121">
        <v>0</v>
      </c>
      <c r="AA19" s="121">
        <v>301268</v>
      </c>
      <c r="AB19" s="121">
        <v>1707953</v>
      </c>
      <c r="AC19" s="121">
        <v>113453</v>
      </c>
      <c r="AD19" s="121">
        <v>0</v>
      </c>
      <c r="AE19" s="121">
        <v>0</v>
      </c>
      <c r="AF19" s="121"/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/>
      <c r="AM19" s="121">
        <v>1976457</v>
      </c>
      <c r="AN19" s="121"/>
      <c r="AO19" s="121">
        <v>81786</v>
      </c>
      <c r="AP19" s="121">
        <v>0</v>
      </c>
      <c r="AQ19" s="121">
        <v>0</v>
      </c>
      <c r="AR19" s="121">
        <v>0</v>
      </c>
      <c r="AS19" s="121"/>
      <c r="AT19" s="121">
        <v>0</v>
      </c>
      <c r="AU19" s="121">
        <v>415679</v>
      </c>
      <c r="AV19" s="121">
        <v>0</v>
      </c>
      <c r="AW19" s="121">
        <v>0</v>
      </c>
      <c r="AX19" s="121"/>
      <c r="AY19" s="121">
        <v>0</v>
      </c>
      <c r="AZ19" s="121">
        <v>1385515</v>
      </c>
      <c r="BA19" s="121">
        <v>93477</v>
      </c>
      <c r="BB19" s="121">
        <v>0</v>
      </c>
      <c r="BC19" s="122"/>
      <c r="BD19" s="121">
        <v>0</v>
      </c>
      <c r="BE19" s="121">
        <v>0</v>
      </c>
      <c r="BF19" s="121">
        <v>1976457</v>
      </c>
      <c r="BG19" s="121"/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/>
      <c r="BO19" s="121">
        <v>131562</v>
      </c>
      <c r="BP19" s="121"/>
      <c r="BQ19" s="121">
        <v>22593</v>
      </c>
      <c r="BR19" s="121">
        <v>0</v>
      </c>
      <c r="BS19" s="121">
        <v>10002</v>
      </c>
      <c r="BT19" s="121">
        <v>0</v>
      </c>
      <c r="BU19" s="121"/>
      <c r="BV19" s="121">
        <v>0</v>
      </c>
      <c r="BW19" s="121">
        <v>82850</v>
      </c>
      <c r="BX19" s="121">
        <v>0</v>
      </c>
      <c r="BY19" s="121">
        <v>0</v>
      </c>
      <c r="BZ19" s="121"/>
      <c r="CA19" s="121">
        <v>0</v>
      </c>
      <c r="CB19" s="121">
        <v>16117</v>
      </c>
      <c r="CC19" s="121">
        <v>0</v>
      </c>
      <c r="CD19" s="121">
        <v>0</v>
      </c>
      <c r="CE19" s="122"/>
      <c r="CF19" s="121">
        <v>0</v>
      </c>
      <c r="CG19" s="121">
        <v>14655</v>
      </c>
      <c r="CH19" s="121">
        <v>146217</v>
      </c>
      <c r="CI19" s="121">
        <v>0</v>
      </c>
      <c r="CJ19" s="121"/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2"/>
      <c r="CQ19" s="121">
        <v>2108019</v>
      </c>
      <c r="CR19" s="121"/>
      <c r="CS19" s="121">
        <v>104379</v>
      </c>
      <c r="CT19" s="121">
        <v>0</v>
      </c>
      <c r="CU19" s="121">
        <v>10002</v>
      </c>
      <c r="CV19" s="121">
        <v>0</v>
      </c>
      <c r="CW19" s="121"/>
      <c r="CX19" s="121">
        <v>0</v>
      </c>
      <c r="CY19" s="121">
        <v>498529</v>
      </c>
      <c r="CZ19" s="121">
        <v>0</v>
      </c>
      <c r="DA19" s="121">
        <v>0</v>
      </c>
      <c r="DB19" s="121"/>
      <c r="DC19" s="121">
        <v>0</v>
      </c>
      <c r="DD19" s="121">
        <v>1401632</v>
      </c>
      <c r="DE19" s="121">
        <v>93477</v>
      </c>
      <c r="DF19" s="121">
        <v>0</v>
      </c>
      <c r="DG19" s="122"/>
      <c r="DH19" s="121">
        <v>0</v>
      </c>
      <c r="DI19" s="121">
        <v>14655</v>
      </c>
      <c r="DJ19" s="121">
        <v>2122674</v>
      </c>
    </row>
    <row r="20" spans="1:114" s="136" customFormat="1" ht="13.5" customHeight="1" x14ac:dyDescent="0.15">
      <c r="A20" s="119" t="s">
        <v>10</v>
      </c>
      <c r="B20" s="120" t="s">
        <v>461</v>
      </c>
      <c r="C20" s="119" t="s">
        <v>462</v>
      </c>
      <c r="D20" s="121">
        <v>513465</v>
      </c>
      <c r="E20" s="121">
        <v>499066</v>
      </c>
      <c r="F20" s="121">
        <v>0</v>
      </c>
      <c r="G20" s="121">
        <v>0</v>
      </c>
      <c r="H20" s="121">
        <v>0</v>
      </c>
      <c r="I20" s="121">
        <v>79800</v>
      </c>
      <c r="J20" s="121">
        <v>419266</v>
      </c>
      <c r="K20" s="121">
        <v>0</v>
      </c>
      <c r="L20" s="121">
        <v>14399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513465</v>
      </c>
      <c r="W20" s="121">
        <v>499066</v>
      </c>
      <c r="X20" s="121">
        <v>0</v>
      </c>
      <c r="Y20" s="121">
        <v>0</v>
      </c>
      <c r="Z20" s="121">
        <v>0</v>
      </c>
      <c r="AA20" s="121">
        <v>79800</v>
      </c>
      <c r="AB20" s="121">
        <v>419266</v>
      </c>
      <c r="AC20" s="121">
        <v>0</v>
      </c>
      <c r="AD20" s="121">
        <v>14399</v>
      </c>
      <c r="AE20" s="121">
        <v>0</v>
      </c>
      <c r="AF20" s="121"/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/>
      <c r="AM20" s="121">
        <v>469971</v>
      </c>
      <c r="AN20" s="121"/>
      <c r="AO20" s="121">
        <v>67866</v>
      </c>
      <c r="AP20" s="121">
        <v>0</v>
      </c>
      <c r="AQ20" s="121">
        <v>0</v>
      </c>
      <c r="AR20" s="121">
        <v>0</v>
      </c>
      <c r="AS20" s="121"/>
      <c r="AT20" s="121">
        <v>148</v>
      </c>
      <c r="AU20" s="121">
        <v>144221</v>
      </c>
      <c r="AV20" s="121">
        <v>0</v>
      </c>
      <c r="AW20" s="121">
        <v>0</v>
      </c>
      <c r="AX20" s="121"/>
      <c r="AY20" s="121">
        <v>123708</v>
      </c>
      <c r="AZ20" s="121">
        <v>72023</v>
      </c>
      <c r="BA20" s="121">
        <v>62005</v>
      </c>
      <c r="BB20" s="121">
        <v>0</v>
      </c>
      <c r="BC20" s="122"/>
      <c r="BD20" s="121">
        <v>0</v>
      </c>
      <c r="BE20" s="121">
        <v>43494</v>
      </c>
      <c r="BF20" s="121">
        <v>513465</v>
      </c>
      <c r="BG20" s="121"/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/>
      <c r="BO20" s="121">
        <v>0</v>
      </c>
      <c r="BP20" s="121"/>
      <c r="BQ20" s="121">
        <v>0</v>
      </c>
      <c r="BR20" s="121">
        <v>0</v>
      </c>
      <c r="BS20" s="121">
        <v>0</v>
      </c>
      <c r="BT20" s="121">
        <v>0</v>
      </c>
      <c r="BU20" s="121"/>
      <c r="BV20" s="121">
        <v>0</v>
      </c>
      <c r="BW20" s="121">
        <v>0</v>
      </c>
      <c r="BX20" s="121">
        <v>0</v>
      </c>
      <c r="BY20" s="121">
        <v>0</v>
      </c>
      <c r="BZ20" s="121"/>
      <c r="CA20" s="121">
        <v>0</v>
      </c>
      <c r="CB20" s="121">
        <v>0</v>
      </c>
      <c r="CC20" s="121">
        <v>0</v>
      </c>
      <c r="CD20" s="121">
        <v>0</v>
      </c>
      <c r="CE20" s="122"/>
      <c r="CF20" s="121">
        <v>0</v>
      </c>
      <c r="CG20" s="121">
        <v>0</v>
      </c>
      <c r="CH20" s="121">
        <v>0</v>
      </c>
      <c r="CI20" s="121">
        <v>0</v>
      </c>
      <c r="CJ20" s="121"/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2"/>
      <c r="CQ20" s="121">
        <v>469971</v>
      </c>
      <c r="CR20" s="121"/>
      <c r="CS20" s="121">
        <v>67866</v>
      </c>
      <c r="CT20" s="121">
        <v>0</v>
      </c>
      <c r="CU20" s="121">
        <v>0</v>
      </c>
      <c r="CV20" s="121">
        <v>0</v>
      </c>
      <c r="CW20" s="121"/>
      <c r="CX20" s="121">
        <v>148</v>
      </c>
      <c r="CY20" s="121">
        <v>144221</v>
      </c>
      <c r="CZ20" s="121">
        <v>0</v>
      </c>
      <c r="DA20" s="121">
        <v>0</v>
      </c>
      <c r="DB20" s="121"/>
      <c r="DC20" s="121">
        <v>123708</v>
      </c>
      <c r="DD20" s="121">
        <v>72023</v>
      </c>
      <c r="DE20" s="121">
        <v>62005</v>
      </c>
      <c r="DF20" s="121">
        <v>0</v>
      </c>
      <c r="DG20" s="122"/>
      <c r="DH20" s="121">
        <v>0</v>
      </c>
      <c r="DI20" s="121">
        <v>43494</v>
      </c>
      <c r="DJ20" s="121">
        <v>513465</v>
      </c>
    </row>
    <row r="21" spans="1:114" s="136" customFormat="1" ht="13.5" customHeight="1" x14ac:dyDescent="0.15">
      <c r="A21" s="119" t="s">
        <v>10</v>
      </c>
      <c r="B21" s="120" t="s">
        <v>373</v>
      </c>
      <c r="C21" s="119" t="s">
        <v>395</v>
      </c>
      <c r="D21" s="121">
        <v>1738701</v>
      </c>
      <c r="E21" s="121">
        <v>1738701</v>
      </c>
      <c r="F21" s="121">
        <v>0</v>
      </c>
      <c r="G21" s="121">
        <v>0</v>
      </c>
      <c r="H21" s="121">
        <v>0</v>
      </c>
      <c r="I21" s="121">
        <v>298678</v>
      </c>
      <c r="J21" s="121">
        <v>1386761</v>
      </c>
      <c r="K21" s="121">
        <v>53262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v>1738701</v>
      </c>
      <c r="W21" s="121">
        <v>1738701</v>
      </c>
      <c r="X21" s="121">
        <v>0</v>
      </c>
      <c r="Y21" s="121">
        <v>0</v>
      </c>
      <c r="Z21" s="121">
        <v>0</v>
      </c>
      <c r="AA21" s="121">
        <v>298678</v>
      </c>
      <c r="AB21" s="121">
        <v>1386761</v>
      </c>
      <c r="AC21" s="121">
        <v>53262</v>
      </c>
      <c r="AD21" s="121">
        <v>0</v>
      </c>
      <c r="AE21" s="121">
        <v>0</v>
      </c>
      <c r="AF21" s="121"/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/>
      <c r="AM21" s="121">
        <v>1729313</v>
      </c>
      <c r="AN21" s="121"/>
      <c r="AO21" s="121">
        <v>52188</v>
      </c>
      <c r="AP21" s="121">
        <v>0</v>
      </c>
      <c r="AQ21" s="121">
        <v>0</v>
      </c>
      <c r="AR21" s="121">
        <v>0</v>
      </c>
      <c r="AS21" s="121"/>
      <c r="AT21" s="121">
        <v>0</v>
      </c>
      <c r="AU21" s="121">
        <v>66486</v>
      </c>
      <c r="AV21" s="121">
        <v>0</v>
      </c>
      <c r="AW21" s="121">
        <v>0</v>
      </c>
      <c r="AX21" s="121"/>
      <c r="AY21" s="121">
        <v>0</v>
      </c>
      <c r="AZ21" s="121">
        <v>1438514</v>
      </c>
      <c r="BA21" s="121">
        <v>157846</v>
      </c>
      <c r="BB21" s="121">
        <v>14279</v>
      </c>
      <c r="BC21" s="122"/>
      <c r="BD21" s="121">
        <v>0</v>
      </c>
      <c r="BE21" s="121">
        <v>9388</v>
      </c>
      <c r="BF21" s="121">
        <v>1738701</v>
      </c>
      <c r="BG21" s="121"/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/>
      <c r="BO21" s="121">
        <v>0</v>
      </c>
      <c r="BP21" s="121"/>
      <c r="BQ21" s="121">
        <v>0</v>
      </c>
      <c r="BR21" s="121">
        <v>0</v>
      </c>
      <c r="BS21" s="121">
        <v>0</v>
      </c>
      <c r="BT21" s="121">
        <v>0</v>
      </c>
      <c r="BU21" s="121"/>
      <c r="BV21" s="121">
        <v>0</v>
      </c>
      <c r="BW21" s="121">
        <v>0</v>
      </c>
      <c r="BX21" s="121">
        <v>0</v>
      </c>
      <c r="BY21" s="121">
        <v>0</v>
      </c>
      <c r="BZ21" s="121"/>
      <c r="CA21" s="121">
        <v>0</v>
      </c>
      <c r="CB21" s="121">
        <v>0</v>
      </c>
      <c r="CC21" s="121">
        <v>0</v>
      </c>
      <c r="CD21" s="121">
        <v>0</v>
      </c>
      <c r="CE21" s="122"/>
      <c r="CF21" s="121">
        <v>0</v>
      </c>
      <c r="CG21" s="121">
        <v>0</v>
      </c>
      <c r="CH21" s="121">
        <v>0</v>
      </c>
      <c r="CI21" s="121">
        <v>0</v>
      </c>
      <c r="CJ21" s="121"/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2"/>
      <c r="CQ21" s="121">
        <v>1729313</v>
      </c>
      <c r="CR21" s="121"/>
      <c r="CS21" s="121">
        <v>52188</v>
      </c>
      <c r="CT21" s="121">
        <v>0</v>
      </c>
      <c r="CU21" s="121">
        <v>0</v>
      </c>
      <c r="CV21" s="121">
        <v>0</v>
      </c>
      <c r="CW21" s="121"/>
      <c r="CX21" s="121">
        <v>0</v>
      </c>
      <c r="CY21" s="121">
        <v>66486</v>
      </c>
      <c r="CZ21" s="121">
        <v>0</v>
      </c>
      <c r="DA21" s="121">
        <v>0</v>
      </c>
      <c r="DB21" s="121"/>
      <c r="DC21" s="121">
        <v>0</v>
      </c>
      <c r="DD21" s="121">
        <v>1438514</v>
      </c>
      <c r="DE21" s="121">
        <v>157846</v>
      </c>
      <c r="DF21" s="121">
        <v>14279</v>
      </c>
      <c r="DG21" s="122"/>
      <c r="DH21" s="121">
        <v>0</v>
      </c>
      <c r="DI21" s="121">
        <v>9388</v>
      </c>
      <c r="DJ21" s="121">
        <v>1738701</v>
      </c>
    </row>
    <row r="22" spans="1:114" s="136" customFormat="1" ht="13.5" customHeight="1" x14ac:dyDescent="0.15">
      <c r="A22" s="119" t="s">
        <v>10</v>
      </c>
      <c r="B22" s="120" t="s">
        <v>351</v>
      </c>
      <c r="C22" s="119" t="s">
        <v>352</v>
      </c>
      <c r="D22" s="121">
        <v>722779</v>
      </c>
      <c r="E22" s="121">
        <v>700728</v>
      </c>
      <c r="F22" s="121">
        <v>34133</v>
      </c>
      <c r="G22" s="121">
        <v>0</v>
      </c>
      <c r="H22" s="121">
        <v>0</v>
      </c>
      <c r="I22" s="121">
        <v>162595</v>
      </c>
      <c r="J22" s="121">
        <v>504000</v>
      </c>
      <c r="K22" s="121">
        <v>0</v>
      </c>
      <c r="L22" s="121">
        <v>22051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722779</v>
      </c>
      <c r="W22" s="121">
        <v>700728</v>
      </c>
      <c r="X22" s="121">
        <v>34133</v>
      </c>
      <c r="Y22" s="121">
        <v>0</v>
      </c>
      <c r="Z22" s="121">
        <v>0</v>
      </c>
      <c r="AA22" s="121">
        <v>162595</v>
      </c>
      <c r="AB22" s="121">
        <v>504000</v>
      </c>
      <c r="AC22" s="121">
        <v>0</v>
      </c>
      <c r="AD22" s="121">
        <v>22051</v>
      </c>
      <c r="AE22" s="121">
        <v>190317</v>
      </c>
      <c r="AF22" s="121"/>
      <c r="AG22" s="121">
        <v>0</v>
      </c>
      <c r="AH22" s="121">
        <v>190317</v>
      </c>
      <c r="AI22" s="121">
        <v>0</v>
      </c>
      <c r="AJ22" s="121">
        <v>0</v>
      </c>
      <c r="AK22" s="121">
        <v>0</v>
      </c>
      <c r="AL22" s="122"/>
      <c r="AM22" s="121">
        <v>532462</v>
      </c>
      <c r="AN22" s="121"/>
      <c r="AO22" s="121">
        <v>50423</v>
      </c>
      <c r="AP22" s="121">
        <v>0</v>
      </c>
      <c r="AQ22" s="121">
        <v>0</v>
      </c>
      <c r="AR22" s="121">
        <v>0</v>
      </c>
      <c r="AS22" s="121"/>
      <c r="AT22" s="121">
        <v>0</v>
      </c>
      <c r="AU22" s="121">
        <v>335717</v>
      </c>
      <c r="AV22" s="121">
        <v>0</v>
      </c>
      <c r="AW22" s="121">
        <v>0</v>
      </c>
      <c r="AX22" s="121"/>
      <c r="AY22" s="121">
        <v>0</v>
      </c>
      <c r="AZ22" s="121">
        <v>146322</v>
      </c>
      <c r="BA22" s="121">
        <v>0</v>
      </c>
      <c r="BB22" s="121">
        <v>0</v>
      </c>
      <c r="BC22" s="122"/>
      <c r="BD22" s="121">
        <v>0</v>
      </c>
      <c r="BE22" s="121">
        <v>0</v>
      </c>
      <c r="BF22" s="121">
        <v>722779</v>
      </c>
      <c r="BG22" s="121"/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/>
      <c r="BO22" s="121">
        <v>0</v>
      </c>
      <c r="BP22" s="121"/>
      <c r="BQ22" s="121">
        <v>0</v>
      </c>
      <c r="BR22" s="121">
        <v>0</v>
      </c>
      <c r="BS22" s="121">
        <v>0</v>
      </c>
      <c r="BT22" s="121">
        <v>0</v>
      </c>
      <c r="BU22" s="121"/>
      <c r="BV22" s="121">
        <v>0</v>
      </c>
      <c r="BW22" s="121">
        <v>0</v>
      </c>
      <c r="BX22" s="121">
        <v>0</v>
      </c>
      <c r="BY22" s="121">
        <v>0</v>
      </c>
      <c r="BZ22" s="121"/>
      <c r="CA22" s="121">
        <v>0</v>
      </c>
      <c r="CB22" s="121">
        <v>0</v>
      </c>
      <c r="CC22" s="121">
        <v>0</v>
      </c>
      <c r="CD22" s="121">
        <v>0</v>
      </c>
      <c r="CE22" s="122"/>
      <c r="CF22" s="121">
        <v>0</v>
      </c>
      <c r="CG22" s="121">
        <v>0</v>
      </c>
      <c r="CH22" s="121">
        <v>0</v>
      </c>
      <c r="CI22" s="121">
        <v>190317</v>
      </c>
      <c r="CJ22" s="121"/>
      <c r="CK22" s="121">
        <v>0</v>
      </c>
      <c r="CL22" s="121">
        <v>190317</v>
      </c>
      <c r="CM22" s="121">
        <v>0</v>
      </c>
      <c r="CN22" s="121">
        <v>0</v>
      </c>
      <c r="CO22" s="121">
        <v>0</v>
      </c>
      <c r="CP22" s="122"/>
      <c r="CQ22" s="121">
        <v>532462</v>
      </c>
      <c r="CR22" s="121"/>
      <c r="CS22" s="121">
        <v>50423</v>
      </c>
      <c r="CT22" s="121">
        <v>0</v>
      </c>
      <c r="CU22" s="121">
        <v>0</v>
      </c>
      <c r="CV22" s="121">
        <v>0</v>
      </c>
      <c r="CW22" s="121"/>
      <c r="CX22" s="121">
        <v>0</v>
      </c>
      <c r="CY22" s="121">
        <v>335717</v>
      </c>
      <c r="CZ22" s="121">
        <v>0</v>
      </c>
      <c r="DA22" s="121">
        <v>0</v>
      </c>
      <c r="DB22" s="121"/>
      <c r="DC22" s="121">
        <v>0</v>
      </c>
      <c r="DD22" s="121">
        <v>146322</v>
      </c>
      <c r="DE22" s="121">
        <v>0</v>
      </c>
      <c r="DF22" s="121">
        <v>0</v>
      </c>
      <c r="DG22" s="122"/>
      <c r="DH22" s="121">
        <v>0</v>
      </c>
      <c r="DI22" s="121">
        <v>0</v>
      </c>
      <c r="DJ22" s="121">
        <v>722779</v>
      </c>
    </row>
    <row r="23" spans="1:114" s="137" customFormat="1" ht="13.5" customHeight="1" x14ac:dyDescent="0.15">
      <c r="A23" s="206" t="s">
        <v>10</v>
      </c>
      <c r="B23" s="207" t="s">
        <v>339</v>
      </c>
      <c r="C23" s="206" t="s">
        <v>340</v>
      </c>
      <c r="D23" s="208">
        <v>635613</v>
      </c>
      <c r="E23" s="208">
        <v>572435</v>
      </c>
      <c r="F23" s="208">
        <v>0</v>
      </c>
      <c r="G23" s="208">
        <v>0</v>
      </c>
      <c r="H23" s="208">
        <v>0</v>
      </c>
      <c r="I23" s="208">
        <v>133095</v>
      </c>
      <c r="J23" s="208">
        <v>439340</v>
      </c>
      <c r="K23" s="208">
        <v>0</v>
      </c>
      <c r="L23" s="208">
        <v>63178</v>
      </c>
      <c r="M23" s="208">
        <v>0</v>
      </c>
      <c r="N23" s="208">
        <v>0</v>
      </c>
      <c r="O23" s="208">
        <v>0</v>
      </c>
      <c r="P23" s="208">
        <v>0</v>
      </c>
      <c r="Q23" s="208">
        <v>0</v>
      </c>
      <c r="R23" s="208">
        <v>0</v>
      </c>
      <c r="S23" s="208">
        <v>0</v>
      </c>
      <c r="T23" s="208">
        <v>0</v>
      </c>
      <c r="U23" s="208">
        <v>0</v>
      </c>
      <c r="V23" s="208">
        <v>635613</v>
      </c>
      <c r="W23" s="208">
        <v>572435</v>
      </c>
      <c r="X23" s="208">
        <v>0</v>
      </c>
      <c r="Y23" s="208">
        <v>0</v>
      </c>
      <c r="Z23" s="208">
        <v>0</v>
      </c>
      <c r="AA23" s="208">
        <v>133095</v>
      </c>
      <c r="AB23" s="208">
        <v>439340</v>
      </c>
      <c r="AC23" s="208">
        <v>0</v>
      </c>
      <c r="AD23" s="208">
        <v>63178</v>
      </c>
      <c r="AE23" s="208">
        <v>0</v>
      </c>
      <c r="AF23" s="208"/>
      <c r="AG23" s="208">
        <v>0</v>
      </c>
      <c r="AH23" s="208">
        <v>0</v>
      </c>
      <c r="AI23" s="208">
        <v>0</v>
      </c>
      <c r="AJ23" s="208">
        <v>0</v>
      </c>
      <c r="AK23" s="208">
        <v>0</v>
      </c>
      <c r="AL23" s="210"/>
      <c r="AM23" s="208">
        <v>635613</v>
      </c>
      <c r="AN23" s="208"/>
      <c r="AO23" s="208">
        <v>103990</v>
      </c>
      <c r="AP23" s="208">
        <v>0</v>
      </c>
      <c r="AQ23" s="208">
        <v>37356</v>
      </c>
      <c r="AR23" s="208">
        <v>0</v>
      </c>
      <c r="AS23" s="208"/>
      <c r="AT23" s="208">
        <v>0</v>
      </c>
      <c r="AU23" s="208">
        <v>349339</v>
      </c>
      <c r="AV23" s="208">
        <v>0</v>
      </c>
      <c r="AW23" s="208">
        <v>0</v>
      </c>
      <c r="AX23" s="208"/>
      <c r="AY23" s="208">
        <v>0</v>
      </c>
      <c r="AZ23" s="208">
        <v>38880</v>
      </c>
      <c r="BA23" s="208">
        <v>106048</v>
      </c>
      <c r="BB23" s="208">
        <v>0</v>
      </c>
      <c r="BC23" s="210"/>
      <c r="BD23" s="208">
        <v>0</v>
      </c>
      <c r="BE23" s="208">
        <v>0</v>
      </c>
      <c r="BF23" s="208">
        <v>635613</v>
      </c>
      <c r="BG23" s="208"/>
      <c r="BH23" s="208">
        <v>0</v>
      </c>
      <c r="BI23" s="208">
        <v>0</v>
      </c>
      <c r="BJ23" s="208">
        <v>0</v>
      </c>
      <c r="BK23" s="208">
        <v>0</v>
      </c>
      <c r="BL23" s="208">
        <v>0</v>
      </c>
      <c r="BM23" s="208">
        <v>0</v>
      </c>
      <c r="BN23" s="210"/>
      <c r="BO23" s="208">
        <v>0</v>
      </c>
      <c r="BP23" s="208"/>
      <c r="BQ23" s="208">
        <v>0</v>
      </c>
      <c r="BR23" s="208">
        <v>0</v>
      </c>
      <c r="BS23" s="208">
        <v>0</v>
      </c>
      <c r="BT23" s="208">
        <v>0</v>
      </c>
      <c r="BU23" s="208"/>
      <c r="BV23" s="208">
        <v>0</v>
      </c>
      <c r="BW23" s="208">
        <v>0</v>
      </c>
      <c r="BX23" s="208">
        <v>0</v>
      </c>
      <c r="BY23" s="208">
        <v>0</v>
      </c>
      <c r="BZ23" s="208"/>
      <c r="CA23" s="208">
        <v>0</v>
      </c>
      <c r="CB23" s="208">
        <v>0</v>
      </c>
      <c r="CC23" s="208">
        <v>0</v>
      </c>
      <c r="CD23" s="208">
        <v>0</v>
      </c>
      <c r="CE23" s="210"/>
      <c r="CF23" s="208">
        <v>0</v>
      </c>
      <c r="CG23" s="208">
        <v>0</v>
      </c>
      <c r="CH23" s="208">
        <v>0</v>
      </c>
      <c r="CI23" s="208">
        <v>0</v>
      </c>
      <c r="CJ23" s="208"/>
      <c r="CK23" s="208">
        <v>0</v>
      </c>
      <c r="CL23" s="208">
        <v>0</v>
      </c>
      <c r="CM23" s="208">
        <v>0</v>
      </c>
      <c r="CN23" s="208">
        <v>0</v>
      </c>
      <c r="CO23" s="208">
        <v>0</v>
      </c>
      <c r="CP23" s="210"/>
      <c r="CQ23" s="208">
        <v>635613</v>
      </c>
      <c r="CR23" s="208"/>
      <c r="CS23" s="208">
        <v>103990</v>
      </c>
      <c r="CT23" s="208">
        <v>0</v>
      </c>
      <c r="CU23" s="208">
        <v>37356</v>
      </c>
      <c r="CV23" s="208">
        <v>0</v>
      </c>
      <c r="CW23" s="208"/>
      <c r="CX23" s="208">
        <v>0</v>
      </c>
      <c r="CY23" s="208">
        <v>349339</v>
      </c>
      <c r="CZ23" s="208">
        <v>0</v>
      </c>
      <c r="DA23" s="208">
        <v>0</v>
      </c>
      <c r="DB23" s="208"/>
      <c r="DC23" s="208">
        <v>0</v>
      </c>
      <c r="DD23" s="208">
        <v>38880</v>
      </c>
      <c r="DE23" s="208">
        <v>106048</v>
      </c>
      <c r="DF23" s="208">
        <v>0</v>
      </c>
      <c r="DG23" s="210"/>
      <c r="DH23" s="208">
        <v>0</v>
      </c>
      <c r="DI23" s="208">
        <v>0</v>
      </c>
      <c r="DJ23" s="208">
        <v>635613</v>
      </c>
    </row>
    <row r="24" spans="1:114" s="136" customFormat="1" ht="13.5" customHeight="1" x14ac:dyDescent="0.15">
      <c r="A24" s="119" t="s">
        <v>10</v>
      </c>
      <c r="B24" s="120" t="s">
        <v>410</v>
      </c>
      <c r="C24" s="119" t="s">
        <v>411</v>
      </c>
      <c r="D24" s="121">
        <v>1520457</v>
      </c>
      <c r="E24" s="121">
        <v>1520457</v>
      </c>
      <c r="F24" s="121">
        <v>0</v>
      </c>
      <c r="G24" s="121">
        <v>0</v>
      </c>
      <c r="H24" s="121">
        <v>0</v>
      </c>
      <c r="I24" s="121">
        <v>202812</v>
      </c>
      <c r="J24" s="121">
        <v>1123141</v>
      </c>
      <c r="K24" s="121">
        <v>194504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1520457</v>
      </c>
      <c r="W24" s="121">
        <v>1520457</v>
      </c>
      <c r="X24" s="121">
        <v>0</v>
      </c>
      <c r="Y24" s="121">
        <v>0</v>
      </c>
      <c r="Z24" s="121">
        <v>0</v>
      </c>
      <c r="AA24" s="121">
        <v>202812</v>
      </c>
      <c r="AB24" s="121">
        <v>1123141</v>
      </c>
      <c r="AC24" s="121">
        <v>194504</v>
      </c>
      <c r="AD24" s="121">
        <v>0</v>
      </c>
      <c r="AE24" s="121">
        <v>0</v>
      </c>
      <c r="AF24" s="121"/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2"/>
      <c r="AM24" s="121">
        <v>1520457</v>
      </c>
      <c r="AN24" s="121"/>
      <c r="AO24" s="121">
        <v>94698</v>
      </c>
      <c r="AP24" s="121">
        <v>0</v>
      </c>
      <c r="AQ24" s="121">
        <v>0</v>
      </c>
      <c r="AR24" s="121">
        <v>0</v>
      </c>
      <c r="AS24" s="121"/>
      <c r="AT24" s="121">
        <v>0</v>
      </c>
      <c r="AU24" s="121">
        <v>0</v>
      </c>
      <c r="AV24" s="121">
        <v>0</v>
      </c>
      <c r="AW24" s="121">
        <v>0</v>
      </c>
      <c r="AX24" s="121"/>
      <c r="AY24" s="121">
        <v>0</v>
      </c>
      <c r="AZ24" s="121">
        <v>383592</v>
      </c>
      <c r="BA24" s="121">
        <v>0</v>
      </c>
      <c r="BB24" s="121">
        <v>1042167</v>
      </c>
      <c r="BC24" s="122"/>
      <c r="BD24" s="121">
        <v>0</v>
      </c>
      <c r="BE24" s="121">
        <v>0</v>
      </c>
      <c r="BF24" s="121">
        <v>1520457</v>
      </c>
      <c r="BG24" s="121"/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/>
      <c r="BO24" s="121">
        <v>0</v>
      </c>
      <c r="BP24" s="121"/>
      <c r="BQ24" s="121">
        <v>0</v>
      </c>
      <c r="BR24" s="121">
        <v>0</v>
      </c>
      <c r="BS24" s="121">
        <v>0</v>
      </c>
      <c r="BT24" s="121">
        <v>0</v>
      </c>
      <c r="BU24" s="121"/>
      <c r="BV24" s="121">
        <v>0</v>
      </c>
      <c r="BW24" s="121">
        <v>0</v>
      </c>
      <c r="BX24" s="121">
        <v>0</v>
      </c>
      <c r="BY24" s="121">
        <v>0</v>
      </c>
      <c r="BZ24" s="121"/>
      <c r="CA24" s="121">
        <v>0</v>
      </c>
      <c r="CB24" s="121">
        <v>0</v>
      </c>
      <c r="CC24" s="121">
        <v>0</v>
      </c>
      <c r="CD24" s="121">
        <v>0</v>
      </c>
      <c r="CE24" s="122"/>
      <c r="CF24" s="121">
        <v>0</v>
      </c>
      <c r="CG24" s="121">
        <v>0</v>
      </c>
      <c r="CH24" s="121">
        <v>0</v>
      </c>
      <c r="CI24" s="121">
        <v>0</v>
      </c>
      <c r="CJ24" s="121"/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2"/>
      <c r="CQ24" s="121">
        <v>1520457</v>
      </c>
      <c r="CR24" s="121"/>
      <c r="CS24" s="121">
        <v>94698</v>
      </c>
      <c r="CT24" s="121">
        <v>0</v>
      </c>
      <c r="CU24" s="121">
        <v>0</v>
      </c>
      <c r="CV24" s="121">
        <v>0</v>
      </c>
      <c r="CW24" s="121"/>
      <c r="CX24" s="121">
        <v>0</v>
      </c>
      <c r="CY24" s="121">
        <v>0</v>
      </c>
      <c r="CZ24" s="121">
        <v>0</v>
      </c>
      <c r="DA24" s="121">
        <v>0</v>
      </c>
      <c r="DB24" s="121"/>
      <c r="DC24" s="121">
        <v>0</v>
      </c>
      <c r="DD24" s="121">
        <v>383592</v>
      </c>
      <c r="DE24" s="121">
        <v>0</v>
      </c>
      <c r="DF24" s="121">
        <v>1042167</v>
      </c>
      <c r="DG24" s="122"/>
      <c r="DH24" s="121">
        <v>0</v>
      </c>
      <c r="DI24" s="121">
        <v>0</v>
      </c>
      <c r="DJ24" s="121">
        <v>1520457</v>
      </c>
    </row>
    <row r="25" spans="1:114" s="136" customFormat="1" ht="13.5" customHeight="1" x14ac:dyDescent="0.15">
      <c r="A25" s="119" t="s">
        <v>10</v>
      </c>
      <c r="B25" s="120" t="s">
        <v>368</v>
      </c>
      <c r="C25" s="119" t="s">
        <v>369</v>
      </c>
      <c r="D25" s="121">
        <v>1322222</v>
      </c>
      <c r="E25" s="121">
        <v>1074894</v>
      </c>
      <c r="F25" s="121">
        <v>181480</v>
      </c>
      <c r="G25" s="121">
        <v>0</v>
      </c>
      <c r="H25" s="121">
        <v>0</v>
      </c>
      <c r="I25" s="121">
        <v>167947</v>
      </c>
      <c r="J25" s="121">
        <v>724417</v>
      </c>
      <c r="K25" s="121">
        <v>1050</v>
      </c>
      <c r="L25" s="121">
        <v>247328</v>
      </c>
      <c r="M25" s="121">
        <v>190342</v>
      </c>
      <c r="N25" s="121">
        <v>163669</v>
      </c>
      <c r="O25" s="121">
        <v>0</v>
      </c>
      <c r="P25" s="121">
        <v>0</v>
      </c>
      <c r="Q25" s="121">
        <v>0</v>
      </c>
      <c r="R25" s="121">
        <v>17891</v>
      </c>
      <c r="S25" s="121">
        <v>145460</v>
      </c>
      <c r="T25" s="121">
        <v>318</v>
      </c>
      <c r="U25" s="121">
        <v>26673</v>
      </c>
      <c r="V25" s="121">
        <v>1512564</v>
      </c>
      <c r="W25" s="121">
        <v>1238563</v>
      </c>
      <c r="X25" s="121">
        <v>181480</v>
      </c>
      <c r="Y25" s="121">
        <v>0</v>
      </c>
      <c r="Z25" s="121">
        <v>0</v>
      </c>
      <c r="AA25" s="121">
        <v>185838</v>
      </c>
      <c r="AB25" s="121">
        <v>869877</v>
      </c>
      <c r="AC25" s="121">
        <v>1368</v>
      </c>
      <c r="AD25" s="121">
        <v>274001</v>
      </c>
      <c r="AE25" s="121">
        <v>0</v>
      </c>
      <c r="AF25" s="121"/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2"/>
      <c r="AM25" s="121">
        <v>824308</v>
      </c>
      <c r="AN25" s="121"/>
      <c r="AO25" s="121">
        <v>72239</v>
      </c>
      <c r="AP25" s="121">
        <v>0</v>
      </c>
      <c r="AQ25" s="121">
        <v>0</v>
      </c>
      <c r="AR25" s="121">
        <v>0</v>
      </c>
      <c r="AS25" s="121"/>
      <c r="AT25" s="121">
        <v>0</v>
      </c>
      <c r="AU25" s="121">
        <v>253449</v>
      </c>
      <c r="AV25" s="121">
        <v>19032</v>
      </c>
      <c r="AW25" s="121">
        <v>0</v>
      </c>
      <c r="AX25" s="121"/>
      <c r="AY25" s="121">
        <v>14085</v>
      </c>
      <c r="AZ25" s="121">
        <v>389182</v>
      </c>
      <c r="BA25" s="121">
        <v>63951</v>
      </c>
      <c r="BB25" s="121">
        <v>12370</v>
      </c>
      <c r="BC25" s="122"/>
      <c r="BD25" s="121">
        <v>0</v>
      </c>
      <c r="BE25" s="121">
        <v>497914</v>
      </c>
      <c r="BF25" s="121">
        <v>1322222</v>
      </c>
      <c r="BG25" s="121"/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2"/>
      <c r="BO25" s="121">
        <v>145072</v>
      </c>
      <c r="BP25" s="121"/>
      <c r="BQ25" s="121">
        <v>21917</v>
      </c>
      <c r="BR25" s="121">
        <v>0</v>
      </c>
      <c r="BS25" s="121">
        <v>0</v>
      </c>
      <c r="BT25" s="121">
        <v>0</v>
      </c>
      <c r="BU25" s="121"/>
      <c r="BV25" s="121">
        <v>0</v>
      </c>
      <c r="BW25" s="121">
        <v>73073</v>
      </c>
      <c r="BX25" s="121">
        <v>0</v>
      </c>
      <c r="BY25" s="121">
        <v>0</v>
      </c>
      <c r="BZ25" s="121"/>
      <c r="CA25" s="121">
        <v>0</v>
      </c>
      <c r="CB25" s="121">
        <v>49742</v>
      </c>
      <c r="CC25" s="121">
        <v>0</v>
      </c>
      <c r="CD25" s="121">
        <v>340</v>
      </c>
      <c r="CE25" s="122"/>
      <c r="CF25" s="121">
        <v>0</v>
      </c>
      <c r="CG25" s="121">
        <v>45270</v>
      </c>
      <c r="CH25" s="121">
        <v>190342</v>
      </c>
      <c r="CI25" s="121">
        <v>0</v>
      </c>
      <c r="CJ25" s="121"/>
      <c r="CK25" s="121">
        <v>0</v>
      </c>
      <c r="CL25" s="121">
        <v>0</v>
      </c>
      <c r="CM25" s="121">
        <v>0</v>
      </c>
      <c r="CN25" s="121">
        <v>0</v>
      </c>
      <c r="CO25" s="121">
        <v>0</v>
      </c>
      <c r="CP25" s="122"/>
      <c r="CQ25" s="121">
        <v>969380</v>
      </c>
      <c r="CR25" s="121"/>
      <c r="CS25" s="121">
        <v>94156</v>
      </c>
      <c r="CT25" s="121">
        <v>0</v>
      </c>
      <c r="CU25" s="121">
        <v>0</v>
      </c>
      <c r="CV25" s="121">
        <v>0</v>
      </c>
      <c r="CW25" s="121"/>
      <c r="CX25" s="121">
        <v>0</v>
      </c>
      <c r="CY25" s="121">
        <v>326522</v>
      </c>
      <c r="CZ25" s="121">
        <v>19032</v>
      </c>
      <c r="DA25" s="121">
        <v>0</v>
      </c>
      <c r="DB25" s="121"/>
      <c r="DC25" s="121">
        <v>14085</v>
      </c>
      <c r="DD25" s="121">
        <v>438924</v>
      </c>
      <c r="DE25" s="121">
        <v>63951</v>
      </c>
      <c r="DF25" s="121">
        <v>12710</v>
      </c>
      <c r="DG25" s="122"/>
      <c r="DH25" s="121">
        <v>0</v>
      </c>
      <c r="DI25" s="121">
        <v>543184</v>
      </c>
      <c r="DJ25" s="121">
        <v>1512564</v>
      </c>
    </row>
    <row r="26" spans="1:114" s="136" customFormat="1" ht="13.5" customHeight="1" x14ac:dyDescent="0.15">
      <c r="A26" s="119" t="s">
        <v>10</v>
      </c>
      <c r="B26" s="120" t="s">
        <v>405</v>
      </c>
      <c r="C26" s="119" t="s">
        <v>406</v>
      </c>
      <c r="D26" s="121">
        <v>509800</v>
      </c>
      <c r="E26" s="121">
        <v>506715</v>
      </c>
      <c r="F26" s="121">
        <v>0</v>
      </c>
      <c r="G26" s="121">
        <v>0</v>
      </c>
      <c r="H26" s="121">
        <v>0</v>
      </c>
      <c r="I26" s="121">
        <v>224281</v>
      </c>
      <c r="J26" s="121">
        <v>282420</v>
      </c>
      <c r="K26" s="121">
        <v>14</v>
      </c>
      <c r="L26" s="121">
        <v>3085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509800</v>
      </c>
      <c r="W26" s="121">
        <v>506715</v>
      </c>
      <c r="X26" s="121">
        <v>0</v>
      </c>
      <c r="Y26" s="121">
        <v>0</v>
      </c>
      <c r="Z26" s="121">
        <v>0</v>
      </c>
      <c r="AA26" s="121">
        <v>224281</v>
      </c>
      <c r="AB26" s="121">
        <v>282420</v>
      </c>
      <c r="AC26" s="121">
        <v>14</v>
      </c>
      <c r="AD26" s="121">
        <v>3085</v>
      </c>
      <c r="AE26" s="121">
        <v>0</v>
      </c>
      <c r="AF26" s="121"/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2"/>
      <c r="AM26" s="121">
        <v>503599</v>
      </c>
      <c r="AN26" s="121"/>
      <c r="AO26" s="121">
        <v>22374</v>
      </c>
      <c r="AP26" s="121">
        <v>0</v>
      </c>
      <c r="AQ26" s="121">
        <v>0</v>
      </c>
      <c r="AR26" s="121">
        <v>0</v>
      </c>
      <c r="AS26" s="121"/>
      <c r="AT26" s="121">
        <v>0</v>
      </c>
      <c r="AU26" s="121">
        <v>0</v>
      </c>
      <c r="AV26" s="121">
        <v>0</v>
      </c>
      <c r="AW26" s="121">
        <v>0</v>
      </c>
      <c r="AX26" s="121"/>
      <c r="AY26" s="121">
        <v>0</v>
      </c>
      <c r="AZ26" s="121">
        <v>464800</v>
      </c>
      <c r="BA26" s="121">
        <v>14308</v>
      </c>
      <c r="BB26" s="121">
        <v>0</v>
      </c>
      <c r="BC26" s="122"/>
      <c r="BD26" s="121">
        <v>2117</v>
      </c>
      <c r="BE26" s="121">
        <v>6201</v>
      </c>
      <c r="BF26" s="121">
        <v>509800</v>
      </c>
      <c r="BG26" s="121"/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2"/>
      <c r="BO26" s="121">
        <v>0</v>
      </c>
      <c r="BP26" s="121"/>
      <c r="BQ26" s="121">
        <v>0</v>
      </c>
      <c r="BR26" s="121">
        <v>0</v>
      </c>
      <c r="BS26" s="121">
        <v>0</v>
      </c>
      <c r="BT26" s="121">
        <v>0</v>
      </c>
      <c r="BU26" s="121"/>
      <c r="BV26" s="121">
        <v>0</v>
      </c>
      <c r="BW26" s="121">
        <v>0</v>
      </c>
      <c r="BX26" s="121">
        <v>0</v>
      </c>
      <c r="BY26" s="121">
        <v>0</v>
      </c>
      <c r="BZ26" s="121"/>
      <c r="CA26" s="121">
        <v>0</v>
      </c>
      <c r="CB26" s="121">
        <v>0</v>
      </c>
      <c r="CC26" s="121">
        <v>0</v>
      </c>
      <c r="CD26" s="121">
        <v>0</v>
      </c>
      <c r="CE26" s="122"/>
      <c r="CF26" s="121">
        <v>0</v>
      </c>
      <c r="CG26" s="121">
        <v>0</v>
      </c>
      <c r="CH26" s="121">
        <v>0</v>
      </c>
      <c r="CI26" s="121">
        <v>0</v>
      </c>
      <c r="CJ26" s="121"/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2"/>
      <c r="CQ26" s="121">
        <v>503599</v>
      </c>
      <c r="CR26" s="121"/>
      <c r="CS26" s="121">
        <v>22374</v>
      </c>
      <c r="CT26" s="121">
        <v>0</v>
      </c>
      <c r="CU26" s="121">
        <v>0</v>
      </c>
      <c r="CV26" s="121">
        <v>0</v>
      </c>
      <c r="CW26" s="121"/>
      <c r="CX26" s="121">
        <v>0</v>
      </c>
      <c r="CY26" s="121">
        <v>0</v>
      </c>
      <c r="CZ26" s="121">
        <v>0</v>
      </c>
      <c r="DA26" s="121">
        <v>0</v>
      </c>
      <c r="DB26" s="121"/>
      <c r="DC26" s="121">
        <v>0</v>
      </c>
      <c r="DD26" s="121">
        <v>464800</v>
      </c>
      <c r="DE26" s="121">
        <v>14308</v>
      </c>
      <c r="DF26" s="121">
        <v>0</v>
      </c>
      <c r="DG26" s="122"/>
      <c r="DH26" s="121">
        <v>2117</v>
      </c>
      <c r="DI26" s="121">
        <v>6201</v>
      </c>
      <c r="DJ26" s="121">
        <v>509800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16384" width="9" style="49"/>
  </cols>
  <sheetData>
    <row r="1" spans="1:31" ht="17.25" x14ac:dyDescent="0.15">
      <c r="A1" s="43" t="s">
        <v>320</v>
      </c>
      <c r="B1" s="51">
        <f>COUNTA(A:A) - 3</f>
        <v>63</v>
      </c>
      <c r="C1" s="49">
        <f>SUBTOTAL(3,A:A ) - 2</f>
        <v>64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1" s="62" customFormat="1" ht="13.5" customHeight="1" x14ac:dyDescent="0.15">
      <c r="A2" s="162" t="s">
        <v>53</v>
      </c>
      <c r="B2" s="157" t="s">
        <v>54</v>
      </c>
      <c r="C2" s="164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</row>
    <row r="3" spans="1:31" s="62" customFormat="1" ht="13.5" customHeight="1" x14ac:dyDescent="0.15">
      <c r="A3" s="163"/>
      <c r="B3" s="158"/>
      <c r="C3" s="163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</row>
    <row r="4" spans="1:31" s="62" customFormat="1" ht="18.75" customHeight="1" x14ac:dyDescent="0.15">
      <c r="A4" s="163"/>
      <c r="B4" s="158"/>
      <c r="C4" s="163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</row>
    <row r="5" spans="1:31" s="62" customFormat="1" ht="22.5" customHeight="1" x14ac:dyDescent="0.15">
      <c r="A5" s="163"/>
      <c r="B5" s="158"/>
      <c r="C5" s="163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</row>
    <row r="6" spans="1:31" s="86" customFormat="1" ht="13.5" customHeight="1" x14ac:dyDescent="0.15">
      <c r="A6" s="163"/>
      <c r="B6" s="158"/>
      <c r="C6" s="163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</row>
    <row r="7" spans="1:31" s="136" customFormat="1" ht="13.5" customHeight="1" x14ac:dyDescent="0.15">
      <c r="A7" s="138" t="str">
        <f>'廃棄物事業経費（市町村）'!A7</f>
        <v>茨城県</v>
      </c>
      <c r="B7" s="139" t="str">
        <f>'廃棄物事業経費（市町村）'!B7</f>
        <v>08000</v>
      </c>
      <c r="C7" s="138" t="s">
        <v>33</v>
      </c>
      <c r="D7" s="140">
        <f>SUM(E7,+L7)</f>
        <v>41142800</v>
      </c>
      <c r="E7" s="140">
        <f>+SUM(F7:I7,K7)</f>
        <v>11302766</v>
      </c>
      <c r="F7" s="140">
        <f t="shared" ref="F7:L7" si="0">SUM(F$8:F$1000)</f>
        <v>1323888</v>
      </c>
      <c r="G7" s="140">
        <f t="shared" si="0"/>
        <v>329</v>
      </c>
      <c r="H7" s="140">
        <f t="shared" si="0"/>
        <v>2422300</v>
      </c>
      <c r="I7" s="140">
        <f t="shared" si="0"/>
        <v>5614014</v>
      </c>
      <c r="J7" s="140">
        <f t="shared" si="0"/>
        <v>11615244</v>
      </c>
      <c r="K7" s="140">
        <f t="shared" si="0"/>
        <v>1942235</v>
      </c>
      <c r="L7" s="140">
        <f t="shared" si="0"/>
        <v>29840034</v>
      </c>
      <c r="M7" s="140">
        <f>SUM(N7,+U7)</f>
        <v>5814098</v>
      </c>
      <c r="N7" s="140">
        <f>+SUM(O7:R7,T7)</f>
        <v>764230</v>
      </c>
      <c r="O7" s="140">
        <f t="shared" ref="O7:U7" si="1">SUM(O$8:O$1000)</f>
        <v>48333</v>
      </c>
      <c r="P7" s="140">
        <f t="shared" si="1"/>
        <v>68535</v>
      </c>
      <c r="Q7" s="140">
        <f t="shared" si="1"/>
        <v>0</v>
      </c>
      <c r="R7" s="140">
        <f t="shared" si="1"/>
        <v>591075</v>
      </c>
      <c r="S7" s="140">
        <f t="shared" si="1"/>
        <v>2167636</v>
      </c>
      <c r="T7" s="140">
        <f t="shared" si="1"/>
        <v>56287</v>
      </c>
      <c r="U7" s="140">
        <f t="shared" si="1"/>
        <v>5049868</v>
      </c>
      <c r="V7" s="140">
        <f t="shared" ref="V7:AB7" si="2">+SUM(D7,M7)</f>
        <v>46956898</v>
      </c>
      <c r="W7" s="140">
        <f t="shared" si="2"/>
        <v>12066996</v>
      </c>
      <c r="X7" s="140">
        <f t="shared" si="2"/>
        <v>1372221</v>
      </c>
      <c r="Y7" s="140">
        <f t="shared" si="2"/>
        <v>68864</v>
      </c>
      <c r="Z7" s="140">
        <f t="shared" si="2"/>
        <v>2422300</v>
      </c>
      <c r="AA7" s="140">
        <f t="shared" si="2"/>
        <v>6205089</v>
      </c>
      <c r="AB7" s="140">
        <f t="shared" si="2"/>
        <v>13782880</v>
      </c>
      <c r="AC7" s="140">
        <f>+SUM(K7,T7)</f>
        <v>1998522</v>
      </c>
      <c r="AD7" s="140">
        <f>+SUM(L7,U7)</f>
        <v>34889902</v>
      </c>
    </row>
    <row r="8" spans="1:31" s="136" customFormat="1" ht="13.5" customHeight="1" x14ac:dyDescent="0.15">
      <c r="A8" s="119" t="s">
        <v>10</v>
      </c>
      <c r="B8" s="120" t="s">
        <v>324</v>
      </c>
      <c r="C8" s="119" t="s">
        <v>325</v>
      </c>
      <c r="D8" s="121">
        <f t="shared" ref="D8:D70" si="3">SUM(E8,+L8)</f>
        <v>5741533</v>
      </c>
      <c r="E8" s="121">
        <f t="shared" ref="E8:E70" si="4">+SUM(F8:I8,K8)</f>
        <v>2918248</v>
      </c>
      <c r="F8" s="121">
        <v>31471</v>
      </c>
      <c r="G8" s="121">
        <v>0</v>
      </c>
      <c r="H8" s="121">
        <v>2014200</v>
      </c>
      <c r="I8" s="121">
        <v>830699</v>
      </c>
      <c r="J8" s="121"/>
      <c r="K8" s="121">
        <v>41878</v>
      </c>
      <c r="L8" s="121">
        <v>2823285</v>
      </c>
      <c r="M8" s="121">
        <f t="shared" ref="M8:M70" si="5">SUM(N8,+U8)</f>
        <v>669889</v>
      </c>
      <c r="N8" s="121">
        <f t="shared" ref="N8:N70" si="6">+SUM(O8:R8,T8)</f>
        <v>219495</v>
      </c>
      <c r="O8" s="121">
        <v>34255</v>
      </c>
      <c r="P8" s="121">
        <v>59887</v>
      </c>
      <c r="Q8" s="121">
        <v>0</v>
      </c>
      <c r="R8" s="121">
        <v>125102</v>
      </c>
      <c r="S8" s="121"/>
      <c r="T8" s="121">
        <v>251</v>
      </c>
      <c r="U8" s="121">
        <v>450394</v>
      </c>
      <c r="V8" s="121">
        <f t="shared" ref="V8:V70" si="7">+SUM(D8,M8)</f>
        <v>6411422</v>
      </c>
      <c r="W8" s="121">
        <f t="shared" ref="W8:W70" si="8">+SUM(E8,N8)</f>
        <v>3137743</v>
      </c>
      <c r="X8" s="121">
        <f t="shared" ref="X8:X70" si="9">+SUM(F8,O8)</f>
        <v>65726</v>
      </c>
      <c r="Y8" s="121">
        <f t="shared" ref="Y8:Y70" si="10">+SUM(G8,P8)</f>
        <v>59887</v>
      </c>
      <c r="Z8" s="121">
        <f t="shared" ref="Z8:Z70" si="11">+SUM(H8,Q8)</f>
        <v>2014200</v>
      </c>
      <c r="AA8" s="121">
        <f t="shared" ref="AA8:AA70" si="12">+SUM(I8,R8)</f>
        <v>955801</v>
      </c>
      <c r="AB8" s="121">
        <f t="shared" ref="AB8:AB70" si="13">+SUM(J8,S8)</f>
        <v>0</v>
      </c>
      <c r="AC8" s="121">
        <f t="shared" ref="AC8:AC70" si="14">+SUM(K8,T8)</f>
        <v>42129</v>
      </c>
      <c r="AD8" s="121">
        <f t="shared" ref="AD8:AD70" si="15">+SUM(L8,U8)</f>
        <v>3273679</v>
      </c>
      <c r="AE8" s="155" t="s">
        <v>326</v>
      </c>
    </row>
    <row r="9" spans="1:31" s="136" customFormat="1" ht="13.5" customHeight="1" x14ac:dyDescent="0.15">
      <c r="A9" s="119" t="s">
        <v>10</v>
      </c>
      <c r="B9" s="120" t="s">
        <v>333</v>
      </c>
      <c r="C9" s="119" t="s">
        <v>334</v>
      </c>
      <c r="D9" s="121">
        <f t="shared" si="3"/>
        <v>1984110</v>
      </c>
      <c r="E9" s="121">
        <f t="shared" si="4"/>
        <v>555401</v>
      </c>
      <c r="F9" s="121">
        <v>314</v>
      </c>
      <c r="G9" s="121">
        <v>0</v>
      </c>
      <c r="H9" s="121">
        <v>0</v>
      </c>
      <c r="I9" s="121">
        <v>441924</v>
      </c>
      <c r="J9" s="121"/>
      <c r="K9" s="121">
        <v>113163</v>
      </c>
      <c r="L9" s="121">
        <v>1428709</v>
      </c>
      <c r="M9" s="121">
        <f t="shared" si="5"/>
        <v>118832</v>
      </c>
      <c r="N9" s="121">
        <f t="shared" si="6"/>
        <v>4014</v>
      </c>
      <c r="O9" s="121">
        <v>1966</v>
      </c>
      <c r="P9" s="121">
        <v>1948</v>
      </c>
      <c r="Q9" s="121">
        <v>0</v>
      </c>
      <c r="R9" s="121">
        <v>0</v>
      </c>
      <c r="S9" s="121"/>
      <c r="T9" s="121">
        <v>100</v>
      </c>
      <c r="U9" s="121">
        <v>114818</v>
      </c>
      <c r="V9" s="121">
        <f t="shared" si="7"/>
        <v>2102942</v>
      </c>
      <c r="W9" s="121">
        <f t="shared" si="8"/>
        <v>559415</v>
      </c>
      <c r="X9" s="121">
        <f t="shared" si="9"/>
        <v>2280</v>
      </c>
      <c r="Y9" s="121">
        <f t="shared" si="10"/>
        <v>1948</v>
      </c>
      <c r="Z9" s="121">
        <f t="shared" si="11"/>
        <v>0</v>
      </c>
      <c r="AA9" s="121">
        <f t="shared" si="12"/>
        <v>441924</v>
      </c>
      <c r="AB9" s="121">
        <f t="shared" si="13"/>
        <v>0</v>
      </c>
      <c r="AC9" s="121">
        <f t="shared" si="14"/>
        <v>113263</v>
      </c>
      <c r="AD9" s="121">
        <f t="shared" si="15"/>
        <v>1543527</v>
      </c>
      <c r="AE9" s="155" t="s">
        <v>335</v>
      </c>
    </row>
    <row r="10" spans="1:31" s="136" customFormat="1" ht="13.5" customHeight="1" x14ac:dyDescent="0.15">
      <c r="A10" s="119" t="s">
        <v>10</v>
      </c>
      <c r="B10" s="120" t="s">
        <v>336</v>
      </c>
      <c r="C10" s="119" t="s">
        <v>337</v>
      </c>
      <c r="D10" s="121">
        <f t="shared" si="3"/>
        <v>3334102</v>
      </c>
      <c r="E10" s="121">
        <f t="shared" si="4"/>
        <v>672844</v>
      </c>
      <c r="F10" s="121">
        <v>295552</v>
      </c>
      <c r="G10" s="121">
        <v>0</v>
      </c>
      <c r="H10" s="121">
        <v>0</v>
      </c>
      <c r="I10" s="121">
        <v>377118</v>
      </c>
      <c r="J10" s="121"/>
      <c r="K10" s="121">
        <v>174</v>
      </c>
      <c r="L10" s="121">
        <v>2661258</v>
      </c>
      <c r="M10" s="121">
        <f t="shared" si="5"/>
        <v>333721</v>
      </c>
      <c r="N10" s="121">
        <f t="shared" si="6"/>
        <v>54662</v>
      </c>
      <c r="O10" s="121">
        <v>8212</v>
      </c>
      <c r="P10" s="121">
        <v>6700</v>
      </c>
      <c r="Q10" s="121">
        <v>0</v>
      </c>
      <c r="R10" s="121">
        <v>39750</v>
      </c>
      <c r="S10" s="121"/>
      <c r="T10" s="121">
        <v>0</v>
      </c>
      <c r="U10" s="121">
        <v>279059</v>
      </c>
      <c r="V10" s="121">
        <f t="shared" si="7"/>
        <v>3667823</v>
      </c>
      <c r="W10" s="121">
        <f t="shared" si="8"/>
        <v>727506</v>
      </c>
      <c r="X10" s="121">
        <f t="shared" si="9"/>
        <v>303764</v>
      </c>
      <c r="Y10" s="121">
        <f t="shared" si="10"/>
        <v>6700</v>
      </c>
      <c r="Z10" s="121">
        <f t="shared" si="11"/>
        <v>0</v>
      </c>
      <c r="AA10" s="121">
        <f t="shared" si="12"/>
        <v>416868</v>
      </c>
      <c r="AB10" s="121">
        <f t="shared" si="13"/>
        <v>0</v>
      </c>
      <c r="AC10" s="121">
        <f t="shared" si="14"/>
        <v>174</v>
      </c>
      <c r="AD10" s="121">
        <f t="shared" si="15"/>
        <v>2940317</v>
      </c>
      <c r="AE10" s="155" t="s">
        <v>338</v>
      </c>
    </row>
    <row r="11" spans="1:31" s="136" customFormat="1" ht="13.5" customHeight="1" x14ac:dyDescent="0.15">
      <c r="A11" s="119" t="s">
        <v>10</v>
      </c>
      <c r="B11" s="120" t="s">
        <v>343</v>
      </c>
      <c r="C11" s="119" t="s">
        <v>344</v>
      </c>
      <c r="D11" s="121">
        <f t="shared" si="3"/>
        <v>1298095</v>
      </c>
      <c r="E11" s="121">
        <f t="shared" si="4"/>
        <v>122502</v>
      </c>
      <c r="F11" s="121">
        <v>0</v>
      </c>
      <c r="G11" s="121">
        <v>0</v>
      </c>
      <c r="H11" s="121">
        <v>0</v>
      </c>
      <c r="I11" s="121">
        <v>98104</v>
      </c>
      <c r="J11" s="121"/>
      <c r="K11" s="121">
        <v>24398</v>
      </c>
      <c r="L11" s="121">
        <v>1175593</v>
      </c>
      <c r="M11" s="121">
        <f t="shared" si="5"/>
        <v>179266</v>
      </c>
      <c r="N11" s="121">
        <f t="shared" si="6"/>
        <v>4938</v>
      </c>
      <c r="O11" s="121">
        <v>0</v>
      </c>
      <c r="P11" s="121">
        <v>0</v>
      </c>
      <c r="Q11" s="121">
        <v>0</v>
      </c>
      <c r="R11" s="121">
        <v>4928</v>
      </c>
      <c r="S11" s="121"/>
      <c r="T11" s="121">
        <v>10</v>
      </c>
      <c r="U11" s="121">
        <v>174328</v>
      </c>
      <c r="V11" s="121">
        <f t="shared" si="7"/>
        <v>1477361</v>
      </c>
      <c r="W11" s="121">
        <f t="shared" si="8"/>
        <v>127440</v>
      </c>
      <c r="X11" s="121">
        <f t="shared" si="9"/>
        <v>0</v>
      </c>
      <c r="Y11" s="121">
        <f t="shared" si="10"/>
        <v>0</v>
      </c>
      <c r="Z11" s="121">
        <f t="shared" si="11"/>
        <v>0</v>
      </c>
      <c r="AA11" s="121">
        <f t="shared" si="12"/>
        <v>103032</v>
      </c>
      <c r="AB11" s="121">
        <f t="shared" si="13"/>
        <v>0</v>
      </c>
      <c r="AC11" s="121">
        <f t="shared" si="14"/>
        <v>24408</v>
      </c>
      <c r="AD11" s="121">
        <f t="shared" si="15"/>
        <v>1349921</v>
      </c>
      <c r="AE11" s="155" t="s">
        <v>345</v>
      </c>
    </row>
    <row r="12" spans="1:31" s="136" customFormat="1" ht="13.5" customHeight="1" x14ac:dyDescent="0.15">
      <c r="A12" s="119" t="s">
        <v>10</v>
      </c>
      <c r="B12" s="120" t="s">
        <v>348</v>
      </c>
      <c r="C12" s="119" t="s">
        <v>349</v>
      </c>
      <c r="D12" s="121">
        <f t="shared" si="3"/>
        <v>708428</v>
      </c>
      <c r="E12" s="121">
        <f t="shared" si="4"/>
        <v>54699</v>
      </c>
      <c r="F12" s="121">
        <v>0</v>
      </c>
      <c r="G12" s="121">
        <v>0</v>
      </c>
      <c r="H12" s="121">
        <v>0</v>
      </c>
      <c r="I12" s="121">
        <v>1668</v>
      </c>
      <c r="J12" s="121"/>
      <c r="K12" s="121">
        <v>53031</v>
      </c>
      <c r="L12" s="121">
        <v>653729</v>
      </c>
      <c r="M12" s="121">
        <f t="shared" si="5"/>
        <v>230049</v>
      </c>
      <c r="N12" s="121">
        <f t="shared" si="6"/>
        <v>12443</v>
      </c>
      <c r="O12" s="121">
        <v>0</v>
      </c>
      <c r="P12" s="121">
        <v>0</v>
      </c>
      <c r="Q12" s="121">
        <v>0</v>
      </c>
      <c r="R12" s="121">
        <v>12443</v>
      </c>
      <c r="S12" s="121"/>
      <c r="T12" s="121">
        <v>0</v>
      </c>
      <c r="U12" s="121">
        <v>217606</v>
      </c>
      <c r="V12" s="121">
        <f t="shared" si="7"/>
        <v>938477</v>
      </c>
      <c r="W12" s="121">
        <f t="shared" si="8"/>
        <v>67142</v>
      </c>
      <c r="X12" s="121">
        <f t="shared" si="9"/>
        <v>0</v>
      </c>
      <c r="Y12" s="121">
        <f t="shared" si="10"/>
        <v>0</v>
      </c>
      <c r="Z12" s="121">
        <f t="shared" si="11"/>
        <v>0</v>
      </c>
      <c r="AA12" s="121">
        <f t="shared" si="12"/>
        <v>14111</v>
      </c>
      <c r="AB12" s="121">
        <f t="shared" si="13"/>
        <v>0</v>
      </c>
      <c r="AC12" s="121">
        <f t="shared" si="14"/>
        <v>53031</v>
      </c>
      <c r="AD12" s="121">
        <f t="shared" si="15"/>
        <v>871335</v>
      </c>
      <c r="AE12" s="155" t="s">
        <v>350</v>
      </c>
    </row>
    <row r="13" spans="1:31" s="136" customFormat="1" ht="13.5" customHeight="1" x14ac:dyDescent="0.15">
      <c r="A13" s="119" t="s">
        <v>10</v>
      </c>
      <c r="B13" s="120" t="s">
        <v>353</v>
      </c>
      <c r="C13" s="119" t="s">
        <v>354</v>
      </c>
      <c r="D13" s="121">
        <f t="shared" si="3"/>
        <v>556640</v>
      </c>
      <c r="E13" s="121">
        <f t="shared" si="4"/>
        <v>14300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14300</v>
      </c>
      <c r="L13" s="121">
        <v>542340</v>
      </c>
      <c r="M13" s="121">
        <f t="shared" si="5"/>
        <v>39750</v>
      </c>
      <c r="N13" s="121">
        <f t="shared" si="6"/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39750</v>
      </c>
      <c r="V13" s="121">
        <f t="shared" si="7"/>
        <v>596390</v>
      </c>
      <c r="W13" s="121">
        <f t="shared" si="8"/>
        <v>14300</v>
      </c>
      <c r="X13" s="121">
        <f t="shared" si="9"/>
        <v>0</v>
      </c>
      <c r="Y13" s="121">
        <f t="shared" si="10"/>
        <v>0</v>
      </c>
      <c r="Z13" s="121">
        <f t="shared" si="11"/>
        <v>0</v>
      </c>
      <c r="AA13" s="121">
        <f t="shared" si="12"/>
        <v>0</v>
      </c>
      <c r="AB13" s="121">
        <f t="shared" si="13"/>
        <v>0</v>
      </c>
      <c r="AC13" s="121">
        <f t="shared" si="14"/>
        <v>14300</v>
      </c>
      <c r="AD13" s="121">
        <f t="shared" si="15"/>
        <v>582090</v>
      </c>
      <c r="AE13" s="155" t="s">
        <v>355</v>
      </c>
    </row>
    <row r="14" spans="1:31" s="136" customFormat="1" ht="13.5" customHeight="1" x14ac:dyDescent="0.15">
      <c r="A14" s="119" t="s">
        <v>10</v>
      </c>
      <c r="B14" s="120" t="s">
        <v>358</v>
      </c>
      <c r="C14" s="119" t="s">
        <v>359</v>
      </c>
      <c r="D14" s="121">
        <f t="shared" si="3"/>
        <v>1844663</v>
      </c>
      <c r="E14" s="121">
        <f t="shared" si="4"/>
        <v>57999</v>
      </c>
      <c r="F14" s="121">
        <v>0</v>
      </c>
      <c r="G14" s="121">
        <v>0</v>
      </c>
      <c r="H14" s="121">
        <v>0</v>
      </c>
      <c r="I14" s="121">
        <v>2338</v>
      </c>
      <c r="J14" s="121"/>
      <c r="K14" s="121">
        <v>55661</v>
      </c>
      <c r="L14" s="121">
        <v>1786664</v>
      </c>
      <c r="M14" s="121">
        <f t="shared" si="5"/>
        <v>59029</v>
      </c>
      <c r="N14" s="121">
        <f t="shared" si="6"/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59029</v>
      </c>
      <c r="V14" s="121">
        <f t="shared" si="7"/>
        <v>1903692</v>
      </c>
      <c r="W14" s="121">
        <f t="shared" si="8"/>
        <v>57999</v>
      </c>
      <c r="X14" s="121">
        <f t="shared" si="9"/>
        <v>0</v>
      </c>
      <c r="Y14" s="121">
        <f t="shared" si="10"/>
        <v>0</v>
      </c>
      <c r="Z14" s="121">
        <f t="shared" si="11"/>
        <v>0</v>
      </c>
      <c r="AA14" s="121">
        <f t="shared" si="12"/>
        <v>2338</v>
      </c>
      <c r="AB14" s="121">
        <f t="shared" si="13"/>
        <v>0</v>
      </c>
      <c r="AC14" s="121">
        <f t="shared" si="14"/>
        <v>55661</v>
      </c>
      <c r="AD14" s="121">
        <f t="shared" si="15"/>
        <v>1845693</v>
      </c>
      <c r="AE14" s="155" t="s">
        <v>360</v>
      </c>
    </row>
    <row r="15" spans="1:31" s="136" customFormat="1" ht="13.5" customHeight="1" x14ac:dyDescent="0.15">
      <c r="A15" s="119" t="s">
        <v>10</v>
      </c>
      <c r="B15" s="120" t="s">
        <v>365</v>
      </c>
      <c r="C15" s="119" t="s">
        <v>366</v>
      </c>
      <c r="D15" s="121">
        <f t="shared" si="3"/>
        <v>567041</v>
      </c>
      <c r="E15" s="121">
        <f t="shared" si="4"/>
        <v>28336</v>
      </c>
      <c r="F15" s="121">
        <v>0</v>
      </c>
      <c r="G15" s="121">
        <v>0</v>
      </c>
      <c r="H15" s="121">
        <v>0</v>
      </c>
      <c r="I15" s="121">
        <v>0</v>
      </c>
      <c r="J15" s="121"/>
      <c r="K15" s="121">
        <v>28336</v>
      </c>
      <c r="L15" s="121">
        <v>538705</v>
      </c>
      <c r="M15" s="121">
        <f t="shared" si="5"/>
        <v>67421</v>
      </c>
      <c r="N15" s="121">
        <f t="shared" si="6"/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67421</v>
      </c>
      <c r="V15" s="121">
        <f t="shared" si="7"/>
        <v>634462</v>
      </c>
      <c r="W15" s="121">
        <f t="shared" si="8"/>
        <v>28336</v>
      </c>
      <c r="X15" s="121">
        <f t="shared" si="9"/>
        <v>0</v>
      </c>
      <c r="Y15" s="121">
        <f t="shared" si="10"/>
        <v>0</v>
      </c>
      <c r="Z15" s="121">
        <f t="shared" si="11"/>
        <v>0</v>
      </c>
      <c r="AA15" s="121">
        <f t="shared" si="12"/>
        <v>0</v>
      </c>
      <c r="AB15" s="121">
        <f t="shared" si="13"/>
        <v>0</v>
      </c>
      <c r="AC15" s="121">
        <f t="shared" si="14"/>
        <v>28336</v>
      </c>
      <c r="AD15" s="121">
        <f t="shared" si="15"/>
        <v>606126</v>
      </c>
      <c r="AE15" s="155" t="s">
        <v>367</v>
      </c>
    </row>
    <row r="16" spans="1:31" s="136" customFormat="1" ht="13.5" customHeight="1" x14ac:dyDescent="0.15">
      <c r="A16" s="119" t="s">
        <v>10</v>
      </c>
      <c r="B16" s="120" t="s">
        <v>370</v>
      </c>
      <c r="C16" s="119" t="s">
        <v>371</v>
      </c>
      <c r="D16" s="121">
        <f t="shared" si="3"/>
        <v>411056</v>
      </c>
      <c r="E16" s="121">
        <f t="shared" si="4"/>
        <v>0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0</v>
      </c>
      <c r="L16" s="121">
        <v>411056</v>
      </c>
      <c r="M16" s="121">
        <f t="shared" si="5"/>
        <v>158963</v>
      </c>
      <c r="N16" s="121">
        <f t="shared" si="6"/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158963</v>
      </c>
      <c r="V16" s="121">
        <f t="shared" si="7"/>
        <v>570019</v>
      </c>
      <c r="W16" s="121">
        <f t="shared" si="8"/>
        <v>0</v>
      </c>
      <c r="X16" s="121">
        <f t="shared" si="9"/>
        <v>0</v>
      </c>
      <c r="Y16" s="121">
        <f t="shared" si="10"/>
        <v>0</v>
      </c>
      <c r="Z16" s="121">
        <f t="shared" si="11"/>
        <v>0</v>
      </c>
      <c r="AA16" s="121">
        <f t="shared" si="12"/>
        <v>0</v>
      </c>
      <c r="AB16" s="121">
        <f t="shared" si="13"/>
        <v>0</v>
      </c>
      <c r="AC16" s="121">
        <f t="shared" si="14"/>
        <v>0</v>
      </c>
      <c r="AD16" s="121">
        <f t="shared" si="15"/>
        <v>570019</v>
      </c>
      <c r="AE16" s="155" t="s">
        <v>372</v>
      </c>
    </row>
    <row r="17" spans="1:31" s="136" customFormat="1" ht="13.5" customHeight="1" x14ac:dyDescent="0.15">
      <c r="A17" s="119" t="s">
        <v>10</v>
      </c>
      <c r="B17" s="120" t="s">
        <v>377</v>
      </c>
      <c r="C17" s="119" t="s">
        <v>378</v>
      </c>
      <c r="D17" s="121">
        <f t="shared" si="3"/>
        <v>675834</v>
      </c>
      <c r="E17" s="121">
        <f t="shared" si="4"/>
        <v>156444</v>
      </c>
      <c r="F17" s="121">
        <v>1166</v>
      </c>
      <c r="G17" s="121">
        <v>0</v>
      </c>
      <c r="H17" s="121">
        <v>0</v>
      </c>
      <c r="I17" s="121">
        <v>155278</v>
      </c>
      <c r="J17" s="121"/>
      <c r="K17" s="121">
        <v>0</v>
      </c>
      <c r="L17" s="121">
        <v>519390</v>
      </c>
      <c r="M17" s="121">
        <f t="shared" si="5"/>
        <v>171612</v>
      </c>
      <c r="N17" s="121">
        <f t="shared" si="6"/>
        <v>14804</v>
      </c>
      <c r="O17" s="121">
        <v>0</v>
      </c>
      <c r="P17" s="121">
        <v>0</v>
      </c>
      <c r="Q17" s="121">
        <v>0</v>
      </c>
      <c r="R17" s="121">
        <v>14804</v>
      </c>
      <c r="S17" s="121"/>
      <c r="T17" s="121">
        <v>0</v>
      </c>
      <c r="U17" s="121">
        <v>156808</v>
      </c>
      <c r="V17" s="121">
        <f t="shared" si="7"/>
        <v>847446</v>
      </c>
      <c r="W17" s="121">
        <f t="shared" si="8"/>
        <v>171248</v>
      </c>
      <c r="X17" s="121">
        <f t="shared" si="9"/>
        <v>1166</v>
      </c>
      <c r="Y17" s="121">
        <f t="shared" si="10"/>
        <v>0</v>
      </c>
      <c r="Z17" s="121">
        <f t="shared" si="11"/>
        <v>0</v>
      </c>
      <c r="AA17" s="121">
        <f t="shared" si="12"/>
        <v>170082</v>
      </c>
      <c r="AB17" s="121">
        <f t="shared" si="13"/>
        <v>0</v>
      </c>
      <c r="AC17" s="121">
        <f t="shared" si="14"/>
        <v>0</v>
      </c>
      <c r="AD17" s="121">
        <f t="shared" si="15"/>
        <v>676198</v>
      </c>
      <c r="AE17" s="155" t="s">
        <v>379</v>
      </c>
    </row>
    <row r="18" spans="1:31" s="136" customFormat="1" ht="13.5" customHeight="1" x14ac:dyDescent="0.15">
      <c r="A18" s="119" t="s">
        <v>10</v>
      </c>
      <c r="B18" s="120" t="s">
        <v>380</v>
      </c>
      <c r="C18" s="119" t="s">
        <v>381</v>
      </c>
      <c r="D18" s="121">
        <f t="shared" si="3"/>
        <v>438321</v>
      </c>
      <c r="E18" s="121">
        <f t="shared" si="4"/>
        <v>104157</v>
      </c>
      <c r="F18" s="121">
        <v>0</v>
      </c>
      <c r="G18" s="121">
        <v>0</v>
      </c>
      <c r="H18" s="121">
        <v>0</v>
      </c>
      <c r="I18" s="121">
        <v>88285</v>
      </c>
      <c r="J18" s="121"/>
      <c r="K18" s="121">
        <v>15872</v>
      </c>
      <c r="L18" s="121">
        <v>334164</v>
      </c>
      <c r="M18" s="121">
        <f t="shared" si="5"/>
        <v>57316</v>
      </c>
      <c r="N18" s="121">
        <f t="shared" si="6"/>
        <v>801</v>
      </c>
      <c r="O18" s="121">
        <v>0</v>
      </c>
      <c r="P18" s="121">
        <v>0</v>
      </c>
      <c r="Q18" s="121">
        <v>0</v>
      </c>
      <c r="R18" s="121">
        <v>801</v>
      </c>
      <c r="S18" s="121"/>
      <c r="T18" s="121">
        <v>0</v>
      </c>
      <c r="U18" s="121">
        <v>56515</v>
      </c>
      <c r="V18" s="121">
        <f t="shared" si="7"/>
        <v>495637</v>
      </c>
      <c r="W18" s="121">
        <f t="shared" si="8"/>
        <v>104958</v>
      </c>
      <c r="X18" s="121">
        <f t="shared" si="9"/>
        <v>0</v>
      </c>
      <c r="Y18" s="121">
        <f t="shared" si="10"/>
        <v>0</v>
      </c>
      <c r="Z18" s="121">
        <f t="shared" si="11"/>
        <v>0</v>
      </c>
      <c r="AA18" s="121">
        <f t="shared" si="12"/>
        <v>89086</v>
      </c>
      <c r="AB18" s="121">
        <f t="shared" si="13"/>
        <v>0</v>
      </c>
      <c r="AC18" s="121">
        <f t="shared" si="14"/>
        <v>15872</v>
      </c>
      <c r="AD18" s="121">
        <f t="shared" si="15"/>
        <v>390679</v>
      </c>
      <c r="AE18" s="155" t="s">
        <v>382</v>
      </c>
    </row>
    <row r="19" spans="1:31" s="136" customFormat="1" ht="13.5" customHeight="1" x14ac:dyDescent="0.15">
      <c r="A19" s="119" t="s">
        <v>10</v>
      </c>
      <c r="B19" s="120" t="s">
        <v>383</v>
      </c>
      <c r="C19" s="119" t="s">
        <v>384</v>
      </c>
      <c r="D19" s="121">
        <f t="shared" si="3"/>
        <v>522251</v>
      </c>
      <c r="E19" s="121">
        <f t="shared" si="4"/>
        <v>168479</v>
      </c>
      <c r="F19" s="121">
        <v>0</v>
      </c>
      <c r="G19" s="121">
        <v>0</v>
      </c>
      <c r="H19" s="121">
        <v>0</v>
      </c>
      <c r="I19" s="121">
        <v>133450</v>
      </c>
      <c r="J19" s="121"/>
      <c r="K19" s="121">
        <v>35029</v>
      </c>
      <c r="L19" s="121">
        <v>353772</v>
      </c>
      <c r="M19" s="121">
        <f t="shared" si="5"/>
        <v>225193</v>
      </c>
      <c r="N19" s="121">
        <f t="shared" si="6"/>
        <v>5683</v>
      </c>
      <c r="O19" s="121">
        <v>0</v>
      </c>
      <c r="P19" s="121">
        <v>0</v>
      </c>
      <c r="Q19" s="121">
        <v>0</v>
      </c>
      <c r="R19" s="121">
        <v>5347</v>
      </c>
      <c r="S19" s="121"/>
      <c r="T19" s="121">
        <v>336</v>
      </c>
      <c r="U19" s="121">
        <v>219510</v>
      </c>
      <c r="V19" s="121">
        <f t="shared" si="7"/>
        <v>747444</v>
      </c>
      <c r="W19" s="121">
        <f t="shared" si="8"/>
        <v>174162</v>
      </c>
      <c r="X19" s="121">
        <f t="shared" si="9"/>
        <v>0</v>
      </c>
      <c r="Y19" s="121">
        <f t="shared" si="10"/>
        <v>0</v>
      </c>
      <c r="Z19" s="121">
        <f t="shared" si="11"/>
        <v>0</v>
      </c>
      <c r="AA19" s="121">
        <f t="shared" si="12"/>
        <v>138797</v>
      </c>
      <c r="AB19" s="121">
        <f t="shared" si="13"/>
        <v>0</v>
      </c>
      <c r="AC19" s="121">
        <f t="shared" si="14"/>
        <v>35365</v>
      </c>
      <c r="AD19" s="121">
        <f t="shared" si="15"/>
        <v>573282</v>
      </c>
      <c r="AE19" s="155" t="s">
        <v>385</v>
      </c>
    </row>
    <row r="20" spans="1:31" s="136" customFormat="1" ht="13.5" customHeight="1" x14ac:dyDescent="0.15">
      <c r="A20" s="119" t="s">
        <v>10</v>
      </c>
      <c r="B20" s="120" t="s">
        <v>386</v>
      </c>
      <c r="C20" s="119" t="s">
        <v>387</v>
      </c>
      <c r="D20" s="121">
        <f t="shared" si="3"/>
        <v>1104396</v>
      </c>
      <c r="E20" s="121">
        <f t="shared" si="4"/>
        <v>99478</v>
      </c>
      <c r="F20" s="121">
        <v>0</v>
      </c>
      <c r="G20" s="121">
        <v>0</v>
      </c>
      <c r="H20" s="121">
        <v>0</v>
      </c>
      <c r="I20" s="121">
        <v>95811</v>
      </c>
      <c r="J20" s="121"/>
      <c r="K20" s="121">
        <v>3667</v>
      </c>
      <c r="L20" s="121">
        <v>1004918</v>
      </c>
      <c r="M20" s="121">
        <f t="shared" si="5"/>
        <v>167049</v>
      </c>
      <c r="N20" s="121">
        <f t="shared" si="6"/>
        <v>9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9</v>
      </c>
      <c r="U20" s="121">
        <v>167040</v>
      </c>
      <c r="V20" s="121">
        <f t="shared" si="7"/>
        <v>1271445</v>
      </c>
      <c r="W20" s="121">
        <f t="shared" si="8"/>
        <v>99487</v>
      </c>
      <c r="X20" s="121">
        <f t="shared" si="9"/>
        <v>0</v>
      </c>
      <c r="Y20" s="121">
        <f t="shared" si="10"/>
        <v>0</v>
      </c>
      <c r="Z20" s="121">
        <f t="shared" si="11"/>
        <v>0</v>
      </c>
      <c r="AA20" s="121">
        <f t="shared" si="12"/>
        <v>95811</v>
      </c>
      <c r="AB20" s="121">
        <f t="shared" si="13"/>
        <v>0</v>
      </c>
      <c r="AC20" s="121">
        <f t="shared" si="14"/>
        <v>3676</v>
      </c>
      <c r="AD20" s="121">
        <f t="shared" si="15"/>
        <v>1171958</v>
      </c>
      <c r="AE20" s="155" t="s">
        <v>388</v>
      </c>
    </row>
    <row r="21" spans="1:31" s="136" customFormat="1" ht="13.5" customHeight="1" x14ac:dyDescent="0.15">
      <c r="A21" s="119" t="s">
        <v>10</v>
      </c>
      <c r="B21" s="120" t="s">
        <v>392</v>
      </c>
      <c r="C21" s="119" t="s">
        <v>393</v>
      </c>
      <c r="D21" s="121">
        <f t="shared" si="3"/>
        <v>957268</v>
      </c>
      <c r="E21" s="121">
        <f t="shared" si="4"/>
        <v>16004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16004</v>
      </c>
      <c r="L21" s="121">
        <v>941264</v>
      </c>
      <c r="M21" s="121">
        <f t="shared" si="5"/>
        <v>157432</v>
      </c>
      <c r="N21" s="121">
        <f t="shared" si="6"/>
        <v>16728</v>
      </c>
      <c r="O21" s="121">
        <v>0</v>
      </c>
      <c r="P21" s="121">
        <v>0</v>
      </c>
      <c r="Q21" s="121">
        <v>0</v>
      </c>
      <c r="R21" s="121">
        <v>16728</v>
      </c>
      <c r="S21" s="121"/>
      <c r="T21" s="121">
        <v>0</v>
      </c>
      <c r="U21" s="121">
        <v>140704</v>
      </c>
      <c r="V21" s="121">
        <f t="shared" si="7"/>
        <v>1114700</v>
      </c>
      <c r="W21" s="121">
        <f t="shared" si="8"/>
        <v>32732</v>
      </c>
      <c r="X21" s="121">
        <f t="shared" si="9"/>
        <v>0</v>
      </c>
      <c r="Y21" s="121">
        <f t="shared" si="10"/>
        <v>0</v>
      </c>
      <c r="Z21" s="121">
        <f t="shared" si="11"/>
        <v>0</v>
      </c>
      <c r="AA21" s="121">
        <f t="shared" si="12"/>
        <v>16728</v>
      </c>
      <c r="AB21" s="121">
        <f t="shared" si="13"/>
        <v>0</v>
      </c>
      <c r="AC21" s="121">
        <f t="shared" si="14"/>
        <v>16004</v>
      </c>
      <c r="AD21" s="121">
        <f t="shared" si="15"/>
        <v>1081968</v>
      </c>
      <c r="AE21" s="155" t="s">
        <v>394</v>
      </c>
    </row>
    <row r="22" spans="1:31" s="136" customFormat="1" ht="13.5" customHeight="1" x14ac:dyDescent="0.15">
      <c r="A22" s="119" t="s">
        <v>10</v>
      </c>
      <c r="B22" s="120" t="s">
        <v>396</v>
      </c>
      <c r="C22" s="119" t="s">
        <v>397</v>
      </c>
      <c r="D22" s="121">
        <f t="shared" si="3"/>
        <v>1438797</v>
      </c>
      <c r="E22" s="121">
        <f t="shared" si="4"/>
        <v>403393</v>
      </c>
      <c r="F22" s="121">
        <v>87357</v>
      </c>
      <c r="G22" s="121">
        <v>0</v>
      </c>
      <c r="H22" s="121">
        <v>70600</v>
      </c>
      <c r="I22" s="121">
        <v>148846</v>
      </c>
      <c r="J22" s="121"/>
      <c r="K22" s="121">
        <v>96590</v>
      </c>
      <c r="L22" s="121">
        <v>1035404</v>
      </c>
      <c r="M22" s="121">
        <f t="shared" si="5"/>
        <v>66478</v>
      </c>
      <c r="N22" s="121">
        <f t="shared" si="6"/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66478</v>
      </c>
      <c r="V22" s="121">
        <f t="shared" si="7"/>
        <v>1505275</v>
      </c>
      <c r="W22" s="121">
        <f t="shared" si="8"/>
        <v>403393</v>
      </c>
      <c r="X22" s="121">
        <f t="shared" si="9"/>
        <v>87357</v>
      </c>
      <c r="Y22" s="121">
        <f t="shared" si="10"/>
        <v>0</v>
      </c>
      <c r="Z22" s="121">
        <f t="shared" si="11"/>
        <v>70600</v>
      </c>
      <c r="AA22" s="121">
        <f t="shared" si="12"/>
        <v>148846</v>
      </c>
      <c r="AB22" s="121">
        <f t="shared" si="13"/>
        <v>0</v>
      </c>
      <c r="AC22" s="121">
        <f t="shared" si="14"/>
        <v>96590</v>
      </c>
      <c r="AD22" s="121">
        <f t="shared" si="15"/>
        <v>1101882</v>
      </c>
      <c r="AE22" s="155" t="s">
        <v>398</v>
      </c>
    </row>
    <row r="23" spans="1:31" s="137" customFormat="1" ht="13.5" customHeight="1" x14ac:dyDescent="0.15">
      <c r="A23" s="206" t="s">
        <v>10</v>
      </c>
      <c r="B23" s="207" t="s">
        <v>399</v>
      </c>
      <c r="C23" s="206" t="s">
        <v>400</v>
      </c>
      <c r="D23" s="208">
        <f t="shared" si="3"/>
        <v>2024923</v>
      </c>
      <c r="E23" s="208">
        <f t="shared" si="4"/>
        <v>810011</v>
      </c>
      <c r="F23" s="208">
        <v>77400</v>
      </c>
      <c r="G23" s="208">
        <v>0</v>
      </c>
      <c r="H23" s="208">
        <v>0</v>
      </c>
      <c r="I23" s="208">
        <v>476232</v>
      </c>
      <c r="J23" s="208"/>
      <c r="K23" s="208">
        <v>256379</v>
      </c>
      <c r="L23" s="208">
        <v>1214912</v>
      </c>
      <c r="M23" s="208">
        <f t="shared" si="5"/>
        <v>139006</v>
      </c>
      <c r="N23" s="208">
        <f t="shared" si="6"/>
        <v>6262</v>
      </c>
      <c r="O23" s="208">
        <v>0</v>
      </c>
      <c r="P23" s="208">
        <v>0</v>
      </c>
      <c r="Q23" s="208">
        <v>0</v>
      </c>
      <c r="R23" s="208">
        <v>6248</v>
      </c>
      <c r="S23" s="208"/>
      <c r="T23" s="208">
        <v>14</v>
      </c>
      <c r="U23" s="208">
        <v>132744</v>
      </c>
      <c r="V23" s="208">
        <f t="shared" si="7"/>
        <v>2163929</v>
      </c>
      <c r="W23" s="208">
        <f t="shared" si="8"/>
        <v>816273</v>
      </c>
      <c r="X23" s="208">
        <f t="shared" si="9"/>
        <v>77400</v>
      </c>
      <c r="Y23" s="208">
        <f t="shared" si="10"/>
        <v>0</v>
      </c>
      <c r="Z23" s="208">
        <f t="shared" si="11"/>
        <v>0</v>
      </c>
      <c r="AA23" s="208">
        <f t="shared" si="12"/>
        <v>482480</v>
      </c>
      <c r="AB23" s="208">
        <f t="shared" si="13"/>
        <v>0</v>
      </c>
      <c r="AC23" s="208">
        <f t="shared" si="14"/>
        <v>256393</v>
      </c>
      <c r="AD23" s="208">
        <f t="shared" si="15"/>
        <v>1347656</v>
      </c>
      <c r="AE23" s="209" t="s">
        <v>401</v>
      </c>
    </row>
    <row r="24" spans="1:31" s="136" customFormat="1" ht="13.5" customHeight="1" x14ac:dyDescent="0.15">
      <c r="A24" s="119" t="s">
        <v>10</v>
      </c>
      <c r="B24" s="120" t="s">
        <v>402</v>
      </c>
      <c r="C24" s="119" t="s">
        <v>403</v>
      </c>
      <c r="D24" s="121">
        <f t="shared" si="3"/>
        <v>1050729</v>
      </c>
      <c r="E24" s="121">
        <f t="shared" si="4"/>
        <v>234461</v>
      </c>
      <c r="F24" s="121">
        <v>13402</v>
      </c>
      <c r="G24" s="121">
        <v>0</v>
      </c>
      <c r="H24" s="121">
        <v>0</v>
      </c>
      <c r="I24" s="121">
        <v>167942</v>
      </c>
      <c r="J24" s="121"/>
      <c r="K24" s="121">
        <v>53117</v>
      </c>
      <c r="L24" s="121">
        <v>816268</v>
      </c>
      <c r="M24" s="121">
        <f t="shared" si="5"/>
        <v>428695</v>
      </c>
      <c r="N24" s="121">
        <f t="shared" si="6"/>
        <v>108988</v>
      </c>
      <c r="O24" s="121">
        <v>0</v>
      </c>
      <c r="P24" s="121">
        <v>0</v>
      </c>
      <c r="Q24" s="121">
        <v>0</v>
      </c>
      <c r="R24" s="121">
        <v>107547</v>
      </c>
      <c r="S24" s="121"/>
      <c r="T24" s="121">
        <v>1441</v>
      </c>
      <c r="U24" s="121">
        <v>319707</v>
      </c>
      <c r="V24" s="121">
        <f t="shared" si="7"/>
        <v>1479424</v>
      </c>
      <c r="W24" s="121">
        <f t="shared" si="8"/>
        <v>343449</v>
      </c>
      <c r="X24" s="121">
        <f t="shared" si="9"/>
        <v>13402</v>
      </c>
      <c r="Y24" s="121">
        <f t="shared" si="10"/>
        <v>0</v>
      </c>
      <c r="Z24" s="121">
        <f t="shared" si="11"/>
        <v>0</v>
      </c>
      <c r="AA24" s="121">
        <f t="shared" si="12"/>
        <v>275489</v>
      </c>
      <c r="AB24" s="121">
        <f t="shared" si="13"/>
        <v>0</v>
      </c>
      <c r="AC24" s="121">
        <f t="shared" si="14"/>
        <v>54558</v>
      </c>
      <c r="AD24" s="121">
        <f t="shared" si="15"/>
        <v>1135975</v>
      </c>
      <c r="AE24" s="155" t="s">
        <v>404</v>
      </c>
    </row>
    <row r="25" spans="1:31" s="136" customFormat="1" ht="13.5" customHeight="1" x14ac:dyDescent="0.15">
      <c r="A25" s="119" t="s">
        <v>10</v>
      </c>
      <c r="B25" s="120" t="s">
        <v>407</v>
      </c>
      <c r="C25" s="119" t="s">
        <v>408</v>
      </c>
      <c r="D25" s="121">
        <f t="shared" si="3"/>
        <v>968093</v>
      </c>
      <c r="E25" s="121">
        <f t="shared" si="4"/>
        <v>94296</v>
      </c>
      <c r="F25" s="121">
        <v>35</v>
      </c>
      <c r="G25" s="121">
        <v>329</v>
      </c>
      <c r="H25" s="121">
        <v>0</v>
      </c>
      <c r="I25" s="121">
        <v>20854</v>
      </c>
      <c r="J25" s="121"/>
      <c r="K25" s="121">
        <v>73078</v>
      </c>
      <c r="L25" s="121">
        <v>873797</v>
      </c>
      <c r="M25" s="121">
        <f t="shared" si="5"/>
        <v>103980</v>
      </c>
      <c r="N25" s="121">
        <f t="shared" si="6"/>
        <v>7635</v>
      </c>
      <c r="O25" s="121">
        <v>0</v>
      </c>
      <c r="P25" s="121">
        <v>0</v>
      </c>
      <c r="Q25" s="121">
        <v>0</v>
      </c>
      <c r="R25" s="121">
        <v>7635</v>
      </c>
      <c r="S25" s="121"/>
      <c r="T25" s="121">
        <v>0</v>
      </c>
      <c r="U25" s="121">
        <v>96345</v>
      </c>
      <c r="V25" s="121">
        <f t="shared" si="7"/>
        <v>1072073</v>
      </c>
      <c r="W25" s="121">
        <f t="shared" si="8"/>
        <v>101931</v>
      </c>
      <c r="X25" s="121">
        <f t="shared" si="9"/>
        <v>35</v>
      </c>
      <c r="Y25" s="121">
        <f t="shared" si="10"/>
        <v>329</v>
      </c>
      <c r="Z25" s="121">
        <f t="shared" si="11"/>
        <v>0</v>
      </c>
      <c r="AA25" s="121">
        <f t="shared" si="12"/>
        <v>28489</v>
      </c>
      <c r="AB25" s="121">
        <f t="shared" si="13"/>
        <v>0</v>
      </c>
      <c r="AC25" s="121">
        <f t="shared" si="14"/>
        <v>73078</v>
      </c>
      <c r="AD25" s="121">
        <f t="shared" si="15"/>
        <v>970142</v>
      </c>
      <c r="AE25" s="155" t="s">
        <v>409</v>
      </c>
    </row>
    <row r="26" spans="1:31" s="136" customFormat="1" ht="13.5" customHeight="1" x14ac:dyDescent="0.15">
      <c r="A26" s="119" t="s">
        <v>10</v>
      </c>
      <c r="B26" s="120" t="s">
        <v>412</v>
      </c>
      <c r="C26" s="119" t="s">
        <v>413</v>
      </c>
      <c r="D26" s="121">
        <f t="shared" si="3"/>
        <v>618228</v>
      </c>
      <c r="E26" s="121">
        <f t="shared" si="4"/>
        <v>51073</v>
      </c>
      <c r="F26" s="121">
        <v>0</v>
      </c>
      <c r="G26" s="121">
        <v>0</v>
      </c>
      <c r="H26" s="121">
        <v>0</v>
      </c>
      <c r="I26" s="121">
        <v>47973</v>
      </c>
      <c r="J26" s="121"/>
      <c r="K26" s="121">
        <v>3100</v>
      </c>
      <c r="L26" s="121">
        <v>567155</v>
      </c>
      <c r="M26" s="121">
        <f t="shared" si="5"/>
        <v>76837</v>
      </c>
      <c r="N26" s="121">
        <f t="shared" si="6"/>
        <v>2678</v>
      </c>
      <c r="O26" s="121">
        <v>0</v>
      </c>
      <c r="P26" s="121">
        <v>0</v>
      </c>
      <c r="Q26" s="121">
        <v>0</v>
      </c>
      <c r="R26" s="121">
        <v>2678</v>
      </c>
      <c r="S26" s="121"/>
      <c r="T26" s="121">
        <v>0</v>
      </c>
      <c r="U26" s="121">
        <v>74159</v>
      </c>
      <c r="V26" s="121">
        <f t="shared" si="7"/>
        <v>695065</v>
      </c>
      <c r="W26" s="121">
        <f t="shared" si="8"/>
        <v>53751</v>
      </c>
      <c r="X26" s="121">
        <f t="shared" si="9"/>
        <v>0</v>
      </c>
      <c r="Y26" s="121">
        <f t="shared" si="10"/>
        <v>0</v>
      </c>
      <c r="Z26" s="121">
        <f t="shared" si="11"/>
        <v>0</v>
      </c>
      <c r="AA26" s="121">
        <f t="shared" si="12"/>
        <v>50651</v>
      </c>
      <c r="AB26" s="121">
        <f t="shared" si="13"/>
        <v>0</v>
      </c>
      <c r="AC26" s="121">
        <f t="shared" si="14"/>
        <v>3100</v>
      </c>
      <c r="AD26" s="121">
        <f t="shared" si="15"/>
        <v>641314</v>
      </c>
      <c r="AE26" s="155" t="s">
        <v>414</v>
      </c>
    </row>
    <row r="27" spans="1:31" s="136" customFormat="1" ht="13.5" customHeight="1" x14ac:dyDescent="0.15">
      <c r="A27" s="119" t="s">
        <v>10</v>
      </c>
      <c r="B27" s="120" t="s">
        <v>415</v>
      </c>
      <c r="C27" s="119" t="s">
        <v>416</v>
      </c>
      <c r="D27" s="121">
        <f t="shared" si="3"/>
        <v>581989</v>
      </c>
      <c r="E27" s="121">
        <f t="shared" si="4"/>
        <v>12306</v>
      </c>
      <c r="F27" s="121">
        <v>0</v>
      </c>
      <c r="G27" s="121">
        <v>0</v>
      </c>
      <c r="H27" s="121">
        <v>0</v>
      </c>
      <c r="I27" s="121">
        <v>4908</v>
      </c>
      <c r="J27" s="121"/>
      <c r="K27" s="121">
        <v>7398</v>
      </c>
      <c r="L27" s="121">
        <v>569683</v>
      </c>
      <c r="M27" s="121">
        <f t="shared" si="5"/>
        <v>27730</v>
      </c>
      <c r="N27" s="121">
        <f t="shared" si="6"/>
        <v>6250</v>
      </c>
      <c r="O27" s="121">
        <v>0</v>
      </c>
      <c r="P27" s="121">
        <v>0</v>
      </c>
      <c r="Q27" s="121">
        <v>0</v>
      </c>
      <c r="R27" s="121">
        <v>5904</v>
      </c>
      <c r="S27" s="121"/>
      <c r="T27" s="121">
        <v>346</v>
      </c>
      <c r="U27" s="121">
        <v>21480</v>
      </c>
      <c r="V27" s="121">
        <f t="shared" si="7"/>
        <v>609719</v>
      </c>
      <c r="W27" s="121">
        <f t="shared" si="8"/>
        <v>18556</v>
      </c>
      <c r="X27" s="121">
        <f t="shared" si="9"/>
        <v>0</v>
      </c>
      <c r="Y27" s="121">
        <f t="shared" si="10"/>
        <v>0</v>
      </c>
      <c r="Z27" s="121">
        <f t="shared" si="11"/>
        <v>0</v>
      </c>
      <c r="AA27" s="121">
        <f t="shared" si="12"/>
        <v>10812</v>
      </c>
      <c r="AB27" s="121">
        <f t="shared" si="13"/>
        <v>0</v>
      </c>
      <c r="AC27" s="121">
        <f t="shared" si="14"/>
        <v>7744</v>
      </c>
      <c r="AD27" s="121">
        <f t="shared" si="15"/>
        <v>591163</v>
      </c>
      <c r="AE27" s="155" t="s">
        <v>417</v>
      </c>
    </row>
    <row r="28" spans="1:31" s="136" customFormat="1" ht="13.5" customHeight="1" x14ac:dyDescent="0.15">
      <c r="A28" s="119" t="s">
        <v>10</v>
      </c>
      <c r="B28" s="120" t="s">
        <v>419</v>
      </c>
      <c r="C28" s="119" t="s">
        <v>420</v>
      </c>
      <c r="D28" s="121">
        <f t="shared" si="3"/>
        <v>348885</v>
      </c>
      <c r="E28" s="121">
        <f t="shared" si="4"/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348885</v>
      </c>
      <c r="M28" s="121">
        <f t="shared" si="5"/>
        <v>88591</v>
      </c>
      <c r="N28" s="121">
        <f t="shared" si="6"/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88591</v>
      </c>
      <c r="V28" s="121">
        <f t="shared" si="7"/>
        <v>437476</v>
      </c>
      <c r="W28" s="121">
        <f t="shared" si="8"/>
        <v>0</v>
      </c>
      <c r="X28" s="121">
        <f t="shared" si="9"/>
        <v>0</v>
      </c>
      <c r="Y28" s="121">
        <f t="shared" si="10"/>
        <v>0</v>
      </c>
      <c r="Z28" s="121">
        <f t="shared" si="11"/>
        <v>0</v>
      </c>
      <c r="AA28" s="121">
        <f t="shared" si="12"/>
        <v>0</v>
      </c>
      <c r="AB28" s="121">
        <f t="shared" si="13"/>
        <v>0</v>
      </c>
      <c r="AC28" s="121">
        <f t="shared" si="14"/>
        <v>0</v>
      </c>
      <c r="AD28" s="121">
        <f t="shared" si="15"/>
        <v>437476</v>
      </c>
      <c r="AE28" s="155" t="s">
        <v>421</v>
      </c>
    </row>
    <row r="29" spans="1:31" s="136" customFormat="1" ht="13.5" customHeight="1" x14ac:dyDescent="0.15">
      <c r="A29" s="119" t="s">
        <v>10</v>
      </c>
      <c r="B29" s="120" t="s">
        <v>424</v>
      </c>
      <c r="C29" s="119" t="s">
        <v>425</v>
      </c>
      <c r="D29" s="121">
        <f t="shared" si="3"/>
        <v>480736</v>
      </c>
      <c r="E29" s="121">
        <f t="shared" si="4"/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480736</v>
      </c>
      <c r="M29" s="121">
        <f t="shared" si="5"/>
        <v>75778</v>
      </c>
      <c r="N29" s="121">
        <f t="shared" si="6"/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75778</v>
      </c>
      <c r="V29" s="121">
        <f t="shared" si="7"/>
        <v>556514</v>
      </c>
      <c r="W29" s="121">
        <f t="shared" si="8"/>
        <v>0</v>
      </c>
      <c r="X29" s="121">
        <f t="shared" si="9"/>
        <v>0</v>
      </c>
      <c r="Y29" s="121">
        <f t="shared" si="10"/>
        <v>0</v>
      </c>
      <c r="Z29" s="121">
        <f t="shared" si="11"/>
        <v>0</v>
      </c>
      <c r="AA29" s="121">
        <f t="shared" si="12"/>
        <v>0</v>
      </c>
      <c r="AB29" s="121">
        <f t="shared" si="13"/>
        <v>0</v>
      </c>
      <c r="AC29" s="121">
        <f t="shared" si="14"/>
        <v>0</v>
      </c>
      <c r="AD29" s="121">
        <f t="shared" si="15"/>
        <v>556514</v>
      </c>
      <c r="AE29" s="155" t="s">
        <v>426</v>
      </c>
    </row>
    <row r="30" spans="1:31" s="136" customFormat="1" ht="13.5" customHeight="1" x14ac:dyDescent="0.15">
      <c r="A30" s="119" t="s">
        <v>10</v>
      </c>
      <c r="B30" s="120" t="s">
        <v>427</v>
      </c>
      <c r="C30" s="119" t="s">
        <v>428</v>
      </c>
      <c r="D30" s="121">
        <f t="shared" si="3"/>
        <v>1111370</v>
      </c>
      <c r="E30" s="121">
        <f t="shared" si="4"/>
        <v>691</v>
      </c>
      <c r="F30" s="121">
        <v>0</v>
      </c>
      <c r="G30" s="121">
        <v>0</v>
      </c>
      <c r="H30" s="121">
        <v>0</v>
      </c>
      <c r="I30" s="121">
        <v>666</v>
      </c>
      <c r="J30" s="121"/>
      <c r="K30" s="121">
        <v>25</v>
      </c>
      <c r="L30" s="121">
        <v>1110679</v>
      </c>
      <c r="M30" s="121">
        <f t="shared" si="5"/>
        <v>94697</v>
      </c>
      <c r="N30" s="121">
        <f t="shared" si="6"/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94697</v>
      </c>
      <c r="V30" s="121">
        <f t="shared" si="7"/>
        <v>1206067</v>
      </c>
      <c r="W30" s="121">
        <f t="shared" si="8"/>
        <v>691</v>
      </c>
      <c r="X30" s="121">
        <f t="shared" si="9"/>
        <v>0</v>
      </c>
      <c r="Y30" s="121">
        <f t="shared" si="10"/>
        <v>0</v>
      </c>
      <c r="Z30" s="121">
        <f t="shared" si="11"/>
        <v>0</v>
      </c>
      <c r="AA30" s="121">
        <f t="shared" si="12"/>
        <v>666</v>
      </c>
      <c r="AB30" s="121">
        <f t="shared" si="13"/>
        <v>0</v>
      </c>
      <c r="AC30" s="121">
        <f t="shared" si="14"/>
        <v>25</v>
      </c>
      <c r="AD30" s="121">
        <f t="shared" si="15"/>
        <v>1205376</v>
      </c>
      <c r="AE30" s="155" t="s">
        <v>429</v>
      </c>
    </row>
    <row r="31" spans="1:31" s="136" customFormat="1" ht="13.5" customHeight="1" x14ac:dyDescent="0.15">
      <c r="A31" s="119" t="s">
        <v>10</v>
      </c>
      <c r="B31" s="120" t="s">
        <v>431</v>
      </c>
      <c r="C31" s="119" t="s">
        <v>432</v>
      </c>
      <c r="D31" s="121">
        <f t="shared" si="3"/>
        <v>440425</v>
      </c>
      <c r="E31" s="121">
        <f t="shared" si="4"/>
        <v>8832</v>
      </c>
      <c r="F31" s="121">
        <v>0</v>
      </c>
      <c r="G31" s="121">
        <v>0</v>
      </c>
      <c r="H31" s="121">
        <v>0</v>
      </c>
      <c r="I31" s="121">
        <v>732</v>
      </c>
      <c r="J31" s="121"/>
      <c r="K31" s="121">
        <v>8100</v>
      </c>
      <c r="L31" s="121">
        <v>431593</v>
      </c>
      <c r="M31" s="121">
        <f t="shared" si="5"/>
        <v>140809</v>
      </c>
      <c r="N31" s="121">
        <f t="shared" si="6"/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140809</v>
      </c>
      <c r="V31" s="121">
        <f t="shared" si="7"/>
        <v>581234</v>
      </c>
      <c r="W31" s="121">
        <f t="shared" si="8"/>
        <v>8832</v>
      </c>
      <c r="X31" s="121">
        <f t="shared" si="9"/>
        <v>0</v>
      </c>
      <c r="Y31" s="121">
        <f t="shared" si="10"/>
        <v>0</v>
      </c>
      <c r="Z31" s="121">
        <f t="shared" si="11"/>
        <v>0</v>
      </c>
      <c r="AA31" s="121">
        <f t="shared" si="12"/>
        <v>732</v>
      </c>
      <c r="AB31" s="121">
        <f t="shared" si="13"/>
        <v>0</v>
      </c>
      <c r="AC31" s="121">
        <f t="shared" si="14"/>
        <v>8100</v>
      </c>
      <c r="AD31" s="121">
        <f t="shared" si="15"/>
        <v>572402</v>
      </c>
      <c r="AE31" s="155" t="s">
        <v>433</v>
      </c>
    </row>
    <row r="32" spans="1:31" s="136" customFormat="1" ht="13.5" customHeight="1" x14ac:dyDescent="0.15">
      <c r="A32" s="119" t="s">
        <v>10</v>
      </c>
      <c r="B32" s="120" t="s">
        <v>434</v>
      </c>
      <c r="C32" s="119" t="s">
        <v>435</v>
      </c>
      <c r="D32" s="121">
        <f t="shared" si="3"/>
        <v>470652</v>
      </c>
      <c r="E32" s="121">
        <f t="shared" si="4"/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470652</v>
      </c>
      <c r="M32" s="121">
        <f t="shared" si="5"/>
        <v>59698</v>
      </c>
      <c r="N32" s="121">
        <f t="shared" si="6"/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59698</v>
      </c>
      <c r="V32" s="121">
        <f t="shared" si="7"/>
        <v>530350</v>
      </c>
      <c r="W32" s="121">
        <f t="shared" si="8"/>
        <v>0</v>
      </c>
      <c r="X32" s="121">
        <f t="shared" si="9"/>
        <v>0</v>
      </c>
      <c r="Y32" s="121">
        <f t="shared" si="10"/>
        <v>0</v>
      </c>
      <c r="Z32" s="121">
        <f t="shared" si="11"/>
        <v>0</v>
      </c>
      <c r="AA32" s="121">
        <f t="shared" si="12"/>
        <v>0</v>
      </c>
      <c r="AB32" s="121">
        <f t="shared" si="13"/>
        <v>0</v>
      </c>
      <c r="AC32" s="121">
        <f t="shared" si="14"/>
        <v>0</v>
      </c>
      <c r="AD32" s="121">
        <f t="shared" si="15"/>
        <v>530350</v>
      </c>
      <c r="AE32" s="155" t="s">
        <v>436</v>
      </c>
    </row>
    <row r="33" spans="1:31" s="136" customFormat="1" ht="13.5" customHeight="1" x14ac:dyDescent="0.15">
      <c r="A33" s="119" t="s">
        <v>10</v>
      </c>
      <c r="B33" s="120" t="s">
        <v>439</v>
      </c>
      <c r="C33" s="119" t="s">
        <v>440</v>
      </c>
      <c r="D33" s="121">
        <f t="shared" si="3"/>
        <v>276289</v>
      </c>
      <c r="E33" s="121">
        <f t="shared" si="4"/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276289</v>
      </c>
      <c r="M33" s="121">
        <f t="shared" si="5"/>
        <v>68883</v>
      </c>
      <c r="N33" s="121">
        <f t="shared" si="6"/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68883</v>
      </c>
      <c r="V33" s="121">
        <f t="shared" si="7"/>
        <v>345172</v>
      </c>
      <c r="W33" s="121">
        <f t="shared" si="8"/>
        <v>0</v>
      </c>
      <c r="X33" s="121">
        <f t="shared" si="9"/>
        <v>0</v>
      </c>
      <c r="Y33" s="121">
        <f t="shared" si="10"/>
        <v>0</v>
      </c>
      <c r="Z33" s="121">
        <f t="shared" si="11"/>
        <v>0</v>
      </c>
      <c r="AA33" s="121">
        <f t="shared" si="12"/>
        <v>0</v>
      </c>
      <c r="AB33" s="121">
        <f t="shared" si="13"/>
        <v>0</v>
      </c>
      <c r="AC33" s="121">
        <f t="shared" si="14"/>
        <v>0</v>
      </c>
      <c r="AD33" s="121">
        <f t="shared" si="15"/>
        <v>345172</v>
      </c>
      <c r="AE33" s="155" t="s">
        <v>441</v>
      </c>
    </row>
    <row r="34" spans="1:31" s="136" customFormat="1" ht="13.5" customHeight="1" x14ac:dyDescent="0.15">
      <c r="A34" s="119" t="s">
        <v>10</v>
      </c>
      <c r="B34" s="120" t="s">
        <v>442</v>
      </c>
      <c r="C34" s="119" t="s">
        <v>443</v>
      </c>
      <c r="D34" s="121">
        <f t="shared" si="3"/>
        <v>524717</v>
      </c>
      <c r="E34" s="121">
        <f t="shared" si="4"/>
        <v>10212</v>
      </c>
      <c r="F34" s="121">
        <v>0</v>
      </c>
      <c r="G34" s="121">
        <v>0</v>
      </c>
      <c r="H34" s="121">
        <v>0</v>
      </c>
      <c r="I34" s="121">
        <v>24</v>
      </c>
      <c r="J34" s="121"/>
      <c r="K34" s="121">
        <v>10188</v>
      </c>
      <c r="L34" s="121">
        <v>514505</v>
      </c>
      <c r="M34" s="121">
        <f t="shared" si="5"/>
        <v>102213</v>
      </c>
      <c r="N34" s="121">
        <f t="shared" si="6"/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102213</v>
      </c>
      <c r="V34" s="121">
        <f t="shared" si="7"/>
        <v>626930</v>
      </c>
      <c r="W34" s="121">
        <f t="shared" si="8"/>
        <v>10212</v>
      </c>
      <c r="X34" s="121">
        <f t="shared" si="9"/>
        <v>0</v>
      </c>
      <c r="Y34" s="121">
        <f t="shared" si="10"/>
        <v>0</v>
      </c>
      <c r="Z34" s="121">
        <f t="shared" si="11"/>
        <v>0</v>
      </c>
      <c r="AA34" s="121">
        <f t="shared" si="12"/>
        <v>24</v>
      </c>
      <c r="AB34" s="121">
        <f t="shared" si="13"/>
        <v>0</v>
      </c>
      <c r="AC34" s="121">
        <f t="shared" si="14"/>
        <v>10188</v>
      </c>
      <c r="AD34" s="121">
        <f t="shared" si="15"/>
        <v>616718</v>
      </c>
      <c r="AE34" s="155" t="s">
        <v>444</v>
      </c>
    </row>
    <row r="35" spans="1:31" s="136" customFormat="1" ht="13.5" customHeight="1" x14ac:dyDescent="0.15">
      <c r="A35" s="119" t="s">
        <v>10</v>
      </c>
      <c r="B35" s="120" t="s">
        <v>445</v>
      </c>
      <c r="C35" s="119" t="s">
        <v>446</v>
      </c>
      <c r="D35" s="121">
        <f t="shared" si="3"/>
        <v>1456224</v>
      </c>
      <c r="E35" s="121">
        <f t="shared" si="4"/>
        <v>151615</v>
      </c>
      <c r="F35" s="121">
        <v>0</v>
      </c>
      <c r="G35" s="121">
        <v>0</v>
      </c>
      <c r="H35" s="121">
        <v>0</v>
      </c>
      <c r="I35" s="121">
        <v>26104</v>
      </c>
      <c r="J35" s="121"/>
      <c r="K35" s="121">
        <v>125511</v>
      </c>
      <c r="L35" s="121">
        <v>1304609</v>
      </c>
      <c r="M35" s="121">
        <f t="shared" si="5"/>
        <v>171785</v>
      </c>
      <c r="N35" s="121">
        <f t="shared" si="6"/>
        <v>9909</v>
      </c>
      <c r="O35" s="121">
        <v>0</v>
      </c>
      <c r="P35" s="121">
        <v>0</v>
      </c>
      <c r="Q35" s="121">
        <v>0</v>
      </c>
      <c r="R35" s="121">
        <v>9909</v>
      </c>
      <c r="S35" s="121"/>
      <c r="T35" s="121">
        <v>0</v>
      </c>
      <c r="U35" s="121">
        <v>161876</v>
      </c>
      <c r="V35" s="121">
        <f t="shared" si="7"/>
        <v>1628009</v>
      </c>
      <c r="W35" s="121">
        <f t="shared" si="8"/>
        <v>161524</v>
      </c>
      <c r="X35" s="121">
        <f t="shared" si="9"/>
        <v>0</v>
      </c>
      <c r="Y35" s="121">
        <f t="shared" si="10"/>
        <v>0</v>
      </c>
      <c r="Z35" s="121">
        <f t="shared" si="11"/>
        <v>0</v>
      </c>
      <c r="AA35" s="121">
        <f t="shared" si="12"/>
        <v>36013</v>
      </c>
      <c r="AB35" s="121">
        <f t="shared" si="13"/>
        <v>0</v>
      </c>
      <c r="AC35" s="121">
        <f t="shared" si="14"/>
        <v>125511</v>
      </c>
      <c r="AD35" s="121">
        <f t="shared" si="15"/>
        <v>1466485</v>
      </c>
      <c r="AE35" s="155" t="s">
        <v>447</v>
      </c>
    </row>
    <row r="36" spans="1:31" s="136" customFormat="1" ht="13.5" customHeight="1" x14ac:dyDescent="0.15">
      <c r="A36" s="119" t="s">
        <v>10</v>
      </c>
      <c r="B36" s="120" t="s">
        <v>448</v>
      </c>
      <c r="C36" s="119" t="s">
        <v>449</v>
      </c>
      <c r="D36" s="121">
        <f t="shared" si="3"/>
        <v>419810</v>
      </c>
      <c r="E36" s="121">
        <f t="shared" si="4"/>
        <v>105228</v>
      </c>
      <c r="F36" s="121">
        <v>0</v>
      </c>
      <c r="G36" s="121">
        <v>0</v>
      </c>
      <c r="H36" s="121">
        <v>41300</v>
      </c>
      <c r="I36" s="121">
        <v>48971</v>
      </c>
      <c r="J36" s="121"/>
      <c r="K36" s="121">
        <v>14957</v>
      </c>
      <c r="L36" s="121">
        <v>314582</v>
      </c>
      <c r="M36" s="121">
        <f t="shared" si="5"/>
        <v>116145</v>
      </c>
      <c r="N36" s="121">
        <f t="shared" si="6"/>
        <v>6209</v>
      </c>
      <c r="O36" s="121">
        <v>0</v>
      </c>
      <c r="P36" s="121">
        <v>0</v>
      </c>
      <c r="Q36" s="121">
        <v>0</v>
      </c>
      <c r="R36" s="121">
        <v>6170</v>
      </c>
      <c r="S36" s="121"/>
      <c r="T36" s="121">
        <v>39</v>
      </c>
      <c r="U36" s="121">
        <v>109936</v>
      </c>
      <c r="V36" s="121">
        <f t="shared" si="7"/>
        <v>535955</v>
      </c>
      <c r="W36" s="121">
        <f t="shared" si="8"/>
        <v>111437</v>
      </c>
      <c r="X36" s="121">
        <f t="shared" si="9"/>
        <v>0</v>
      </c>
      <c r="Y36" s="121">
        <f t="shared" si="10"/>
        <v>0</v>
      </c>
      <c r="Z36" s="121">
        <f t="shared" si="11"/>
        <v>41300</v>
      </c>
      <c r="AA36" s="121">
        <f t="shared" si="12"/>
        <v>55141</v>
      </c>
      <c r="AB36" s="121">
        <f t="shared" si="13"/>
        <v>0</v>
      </c>
      <c r="AC36" s="121">
        <f t="shared" si="14"/>
        <v>14996</v>
      </c>
      <c r="AD36" s="121">
        <f t="shared" si="15"/>
        <v>424518</v>
      </c>
      <c r="AE36" s="155" t="s">
        <v>450</v>
      </c>
    </row>
    <row r="37" spans="1:31" s="136" customFormat="1" ht="13.5" customHeight="1" x14ac:dyDescent="0.15">
      <c r="A37" s="119" t="s">
        <v>10</v>
      </c>
      <c r="B37" s="120" t="s">
        <v>451</v>
      </c>
      <c r="C37" s="119" t="s">
        <v>452</v>
      </c>
      <c r="D37" s="121">
        <f t="shared" si="3"/>
        <v>498928</v>
      </c>
      <c r="E37" s="121">
        <f t="shared" si="4"/>
        <v>79199</v>
      </c>
      <c r="F37" s="121">
        <v>0</v>
      </c>
      <c r="G37" s="121">
        <v>0</v>
      </c>
      <c r="H37" s="121">
        <v>0</v>
      </c>
      <c r="I37" s="121">
        <v>27861</v>
      </c>
      <c r="J37" s="121"/>
      <c r="K37" s="121">
        <v>51338</v>
      </c>
      <c r="L37" s="121">
        <v>419729</v>
      </c>
      <c r="M37" s="121">
        <f t="shared" si="5"/>
        <v>188761</v>
      </c>
      <c r="N37" s="121">
        <f t="shared" si="6"/>
        <v>8699</v>
      </c>
      <c r="O37" s="121">
        <v>0</v>
      </c>
      <c r="P37" s="121">
        <v>0</v>
      </c>
      <c r="Q37" s="121">
        <v>0</v>
      </c>
      <c r="R37" s="121">
        <v>8699</v>
      </c>
      <c r="S37" s="121"/>
      <c r="T37" s="121">
        <v>0</v>
      </c>
      <c r="U37" s="121">
        <v>180062</v>
      </c>
      <c r="V37" s="121">
        <f t="shared" si="7"/>
        <v>687689</v>
      </c>
      <c r="W37" s="121">
        <f t="shared" si="8"/>
        <v>87898</v>
      </c>
      <c r="X37" s="121">
        <f t="shared" si="9"/>
        <v>0</v>
      </c>
      <c r="Y37" s="121">
        <f t="shared" si="10"/>
        <v>0</v>
      </c>
      <c r="Z37" s="121">
        <f t="shared" si="11"/>
        <v>0</v>
      </c>
      <c r="AA37" s="121">
        <f t="shared" si="12"/>
        <v>36560</v>
      </c>
      <c r="AB37" s="121">
        <f t="shared" si="13"/>
        <v>0</v>
      </c>
      <c r="AC37" s="121">
        <f t="shared" si="14"/>
        <v>51338</v>
      </c>
      <c r="AD37" s="121">
        <f t="shared" si="15"/>
        <v>599791</v>
      </c>
      <c r="AE37" s="155" t="s">
        <v>453</v>
      </c>
    </row>
    <row r="38" spans="1:31" s="136" customFormat="1" ht="13.5" customHeight="1" x14ac:dyDescent="0.15">
      <c r="A38" s="119" t="s">
        <v>10</v>
      </c>
      <c r="B38" s="120" t="s">
        <v>455</v>
      </c>
      <c r="C38" s="119" t="s">
        <v>456</v>
      </c>
      <c r="D38" s="121">
        <f t="shared" si="3"/>
        <v>244842</v>
      </c>
      <c r="E38" s="121">
        <f t="shared" si="4"/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244842</v>
      </c>
      <c r="M38" s="121">
        <f t="shared" si="5"/>
        <v>65901</v>
      </c>
      <c r="N38" s="121">
        <f t="shared" si="6"/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65901</v>
      </c>
      <c r="V38" s="121">
        <f t="shared" si="7"/>
        <v>310743</v>
      </c>
      <c r="W38" s="121">
        <f t="shared" si="8"/>
        <v>0</v>
      </c>
      <c r="X38" s="121">
        <f t="shared" si="9"/>
        <v>0</v>
      </c>
      <c r="Y38" s="121">
        <f t="shared" si="10"/>
        <v>0</v>
      </c>
      <c r="Z38" s="121">
        <f t="shared" si="11"/>
        <v>0</v>
      </c>
      <c r="AA38" s="121">
        <f t="shared" si="12"/>
        <v>0</v>
      </c>
      <c r="AB38" s="121">
        <f t="shared" si="13"/>
        <v>0</v>
      </c>
      <c r="AC38" s="121">
        <f t="shared" si="14"/>
        <v>0</v>
      </c>
      <c r="AD38" s="121">
        <f t="shared" si="15"/>
        <v>310743</v>
      </c>
      <c r="AE38" s="155" t="s">
        <v>457</v>
      </c>
    </row>
    <row r="39" spans="1:31" s="136" customFormat="1" ht="13.5" customHeight="1" x14ac:dyDescent="0.15">
      <c r="A39" s="119" t="s">
        <v>10</v>
      </c>
      <c r="B39" s="120" t="s">
        <v>458</v>
      </c>
      <c r="C39" s="119" t="s">
        <v>459</v>
      </c>
      <c r="D39" s="121">
        <f t="shared" si="3"/>
        <v>398553</v>
      </c>
      <c r="E39" s="121">
        <f t="shared" si="4"/>
        <v>46763</v>
      </c>
      <c r="F39" s="121">
        <v>0</v>
      </c>
      <c r="G39" s="121">
        <v>0</v>
      </c>
      <c r="H39" s="121">
        <v>0</v>
      </c>
      <c r="I39" s="121">
        <v>46763</v>
      </c>
      <c r="J39" s="121"/>
      <c r="K39" s="121">
        <v>0</v>
      </c>
      <c r="L39" s="121">
        <v>351790</v>
      </c>
      <c r="M39" s="121">
        <f t="shared" si="5"/>
        <v>129908</v>
      </c>
      <c r="N39" s="121">
        <f t="shared" si="6"/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129908</v>
      </c>
      <c r="V39" s="121">
        <f t="shared" si="7"/>
        <v>528461</v>
      </c>
      <c r="W39" s="121">
        <f t="shared" si="8"/>
        <v>46763</v>
      </c>
      <c r="X39" s="121">
        <f t="shared" si="9"/>
        <v>0</v>
      </c>
      <c r="Y39" s="121">
        <f t="shared" si="10"/>
        <v>0</v>
      </c>
      <c r="Z39" s="121">
        <f t="shared" si="11"/>
        <v>0</v>
      </c>
      <c r="AA39" s="121">
        <f t="shared" si="12"/>
        <v>46763</v>
      </c>
      <c r="AB39" s="121">
        <f t="shared" si="13"/>
        <v>0</v>
      </c>
      <c r="AC39" s="121">
        <f t="shared" si="14"/>
        <v>0</v>
      </c>
      <c r="AD39" s="121">
        <f t="shared" si="15"/>
        <v>481698</v>
      </c>
      <c r="AE39" s="155" t="s">
        <v>460</v>
      </c>
    </row>
    <row r="40" spans="1:31" s="136" customFormat="1" ht="13.5" customHeight="1" x14ac:dyDescent="0.15">
      <c r="A40" s="119" t="s">
        <v>10</v>
      </c>
      <c r="B40" s="120" t="s">
        <v>464</v>
      </c>
      <c r="C40" s="119" t="s">
        <v>465</v>
      </c>
      <c r="D40" s="121">
        <f t="shared" si="3"/>
        <v>263916</v>
      </c>
      <c r="E40" s="121">
        <f t="shared" si="4"/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263916</v>
      </c>
      <c r="M40" s="121">
        <f t="shared" si="5"/>
        <v>56583</v>
      </c>
      <c r="N40" s="121">
        <f t="shared" si="6"/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56583</v>
      </c>
      <c r="V40" s="121">
        <f t="shared" si="7"/>
        <v>320499</v>
      </c>
      <c r="W40" s="121">
        <f t="shared" si="8"/>
        <v>0</v>
      </c>
      <c r="X40" s="121">
        <f t="shared" si="9"/>
        <v>0</v>
      </c>
      <c r="Y40" s="121">
        <f t="shared" si="10"/>
        <v>0</v>
      </c>
      <c r="Z40" s="121">
        <f t="shared" si="11"/>
        <v>0</v>
      </c>
      <c r="AA40" s="121">
        <f t="shared" si="12"/>
        <v>0</v>
      </c>
      <c r="AB40" s="121">
        <f t="shared" si="13"/>
        <v>0</v>
      </c>
      <c r="AC40" s="121">
        <f t="shared" si="14"/>
        <v>0</v>
      </c>
      <c r="AD40" s="121">
        <f t="shared" si="15"/>
        <v>320499</v>
      </c>
      <c r="AE40" s="155" t="s">
        <v>466</v>
      </c>
    </row>
    <row r="41" spans="1:31" s="136" customFormat="1" ht="13.5" customHeight="1" x14ac:dyDescent="0.15">
      <c r="A41" s="119" t="s">
        <v>10</v>
      </c>
      <c r="B41" s="120" t="s">
        <v>467</v>
      </c>
      <c r="C41" s="119" t="s">
        <v>468</v>
      </c>
      <c r="D41" s="121">
        <f t="shared" si="3"/>
        <v>276707</v>
      </c>
      <c r="E41" s="121">
        <f t="shared" si="4"/>
        <v>18080</v>
      </c>
      <c r="F41" s="121">
        <v>0</v>
      </c>
      <c r="G41" s="121">
        <v>0</v>
      </c>
      <c r="H41" s="121">
        <v>0</v>
      </c>
      <c r="I41" s="121">
        <v>0</v>
      </c>
      <c r="J41" s="121"/>
      <c r="K41" s="121">
        <v>18080</v>
      </c>
      <c r="L41" s="121">
        <v>258627</v>
      </c>
      <c r="M41" s="121">
        <f t="shared" si="5"/>
        <v>51461</v>
      </c>
      <c r="N41" s="121">
        <f t="shared" si="6"/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51461</v>
      </c>
      <c r="V41" s="121">
        <f t="shared" si="7"/>
        <v>328168</v>
      </c>
      <c r="W41" s="121">
        <f t="shared" si="8"/>
        <v>18080</v>
      </c>
      <c r="X41" s="121">
        <f t="shared" si="9"/>
        <v>0</v>
      </c>
      <c r="Y41" s="121">
        <f t="shared" si="10"/>
        <v>0</v>
      </c>
      <c r="Z41" s="121">
        <f t="shared" si="11"/>
        <v>0</v>
      </c>
      <c r="AA41" s="121">
        <f t="shared" si="12"/>
        <v>0</v>
      </c>
      <c r="AB41" s="121">
        <f t="shared" si="13"/>
        <v>0</v>
      </c>
      <c r="AC41" s="121">
        <f t="shared" si="14"/>
        <v>18080</v>
      </c>
      <c r="AD41" s="121">
        <f t="shared" si="15"/>
        <v>310088</v>
      </c>
      <c r="AE41" s="155" t="s">
        <v>469</v>
      </c>
    </row>
    <row r="42" spans="1:31" s="136" customFormat="1" ht="13.5" customHeight="1" x14ac:dyDescent="0.15">
      <c r="A42" s="119" t="s">
        <v>10</v>
      </c>
      <c r="B42" s="120" t="s">
        <v>471</v>
      </c>
      <c r="C42" s="119" t="s">
        <v>472</v>
      </c>
      <c r="D42" s="121">
        <f t="shared" si="3"/>
        <v>213360</v>
      </c>
      <c r="E42" s="121">
        <f t="shared" si="4"/>
        <v>38048</v>
      </c>
      <c r="F42" s="121">
        <v>0</v>
      </c>
      <c r="G42" s="121">
        <v>0</v>
      </c>
      <c r="H42" s="121">
        <v>0</v>
      </c>
      <c r="I42" s="121">
        <v>29395</v>
      </c>
      <c r="J42" s="121"/>
      <c r="K42" s="121">
        <v>8653</v>
      </c>
      <c r="L42" s="121">
        <v>175312</v>
      </c>
      <c r="M42" s="121">
        <f t="shared" si="5"/>
        <v>87190</v>
      </c>
      <c r="N42" s="121">
        <f t="shared" si="6"/>
        <v>6950</v>
      </c>
      <c r="O42" s="121">
        <v>0</v>
      </c>
      <c r="P42" s="121">
        <v>0</v>
      </c>
      <c r="Q42" s="121">
        <v>0</v>
      </c>
      <c r="R42" s="121">
        <v>6950</v>
      </c>
      <c r="S42" s="121"/>
      <c r="T42" s="121">
        <v>0</v>
      </c>
      <c r="U42" s="121">
        <v>80240</v>
      </c>
      <c r="V42" s="121">
        <f t="shared" si="7"/>
        <v>300550</v>
      </c>
      <c r="W42" s="121">
        <f t="shared" si="8"/>
        <v>44998</v>
      </c>
      <c r="X42" s="121">
        <f t="shared" si="9"/>
        <v>0</v>
      </c>
      <c r="Y42" s="121">
        <f t="shared" si="10"/>
        <v>0</v>
      </c>
      <c r="Z42" s="121">
        <f t="shared" si="11"/>
        <v>0</v>
      </c>
      <c r="AA42" s="121">
        <f t="shared" si="12"/>
        <v>36345</v>
      </c>
      <c r="AB42" s="121">
        <f t="shared" si="13"/>
        <v>0</v>
      </c>
      <c r="AC42" s="121">
        <f t="shared" si="14"/>
        <v>8653</v>
      </c>
      <c r="AD42" s="121">
        <f t="shared" si="15"/>
        <v>255552</v>
      </c>
      <c r="AE42" s="155" t="s">
        <v>473</v>
      </c>
    </row>
    <row r="43" spans="1:31" s="136" customFormat="1" ht="13.5" customHeight="1" x14ac:dyDescent="0.15">
      <c r="A43" s="119" t="s">
        <v>10</v>
      </c>
      <c r="B43" s="120" t="s">
        <v>474</v>
      </c>
      <c r="C43" s="119" t="s">
        <v>475</v>
      </c>
      <c r="D43" s="121">
        <f t="shared" si="3"/>
        <v>420616</v>
      </c>
      <c r="E43" s="121">
        <f t="shared" si="4"/>
        <v>37368</v>
      </c>
      <c r="F43" s="121">
        <v>0</v>
      </c>
      <c r="G43" s="121">
        <v>0</v>
      </c>
      <c r="H43" s="121">
        <v>0</v>
      </c>
      <c r="I43" s="121">
        <v>37368</v>
      </c>
      <c r="J43" s="121"/>
      <c r="K43" s="121">
        <v>0</v>
      </c>
      <c r="L43" s="121">
        <v>383248</v>
      </c>
      <c r="M43" s="121">
        <f t="shared" si="5"/>
        <v>113557</v>
      </c>
      <c r="N43" s="121">
        <f t="shared" si="6"/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113557</v>
      </c>
      <c r="V43" s="121">
        <f t="shared" si="7"/>
        <v>534173</v>
      </c>
      <c r="W43" s="121">
        <f t="shared" si="8"/>
        <v>37368</v>
      </c>
      <c r="X43" s="121">
        <f t="shared" si="9"/>
        <v>0</v>
      </c>
      <c r="Y43" s="121">
        <f t="shared" si="10"/>
        <v>0</v>
      </c>
      <c r="Z43" s="121">
        <f t="shared" si="11"/>
        <v>0</v>
      </c>
      <c r="AA43" s="121">
        <f t="shared" si="12"/>
        <v>37368</v>
      </c>
      <c r="AB43" s="121">
        <f t="shared" si="13"/>
        <v>0</v>
      </c>
      <c r="AC43" s="121">
        <f t="shared" si="14"/>
        <v>0</v>
      </c>
      <c r="AD43" s="121">
        <f t="shared" si="15"/>
        <v>496805</v>
      </c>
      <c r="AE43" s="155" t="s">
        <v>476</v>
      </c>
    </row>
    <row r="44" spans="1:31" s="136" customFormat="1" ht="13.5" customHeight="1" x14ac:dyDescent="0.15">
      <c r="A44" s="119" t="s">
        <v>10</v>
      </c>
      <c r="B44" s="120" t="s">
        <v>477</v>
      </c>
      <c r="C44" s="119" t="s">
        <v>478</v>
      </c>
      <c r="D44" s="121">
        <f t="shared" si="3"/>
        <v>362800</v>
      </c>
      <c r="E44" s="121">
        <f t="shared" si="4"/>
        <v>176023</v>
      </c>
      <c r="F44" s="121">
        <v>39104</v>
      </c>
      <c r="G44" s="121">
        <v>0</v>
      </c>
      <c r="H44" s="121">
        <v>102900</v>
      </c>
      <c r="I44" s="121">
        <v>17979</v>
      </c>
      <c r="J44" s="121"/>
      <c r="K44" s="121">
        <v>16040</v>
      </c>
      <c r="L44" s="121">
        <v>186777</v>
      </c>
      <c r="M44" s="121">
        <f t="shared" si="5"/>
        <v>183806</v>
      </c>
      <c r="N44" s="121">
        <f t="shared" si="6"/>
        <v>71337</v>
      </c>
      <c r="O44" s="121">
        <v>0</v>
      </c>
      <c r="P44" s="121">
        <v>0</v>
      </c>
      <c r="Q44" s="121">
        <v>0</v>
      </c>
      <c r="R44" s="121">
        <v>71296</v>
      </c>
      <c r="S44" s="121"/>
      <c r="T44" s="121">
        <v>41</v>
      </c>
      <c r="U44" s="121">
        <v>112469</v>
      </c>
      <c r="V44" s="121">
        <f t="shared" si="7"/>
        <v>546606</v>
      </c>
      <c r="W44" s="121">
        <f t="shared" si="8"/>
        <v>247360</v>
      </c>
      <c r="X44" s="121">
        <f t="shared" si="9"/>
        <v>39104</v>
      </c>
      <c r="Y44" s="121">
        <f t="shared" si="10"/>
        <v>0</v>
      </c>
      <c r="Z44" s="121">
        <f t="shared" si="11"/>
        <v>102900</v>
      </c>
      <c r="AA44" s="121">
        <f t="shared" si="12"/>
        <v>89275</v>
      </c>
      <c r="AB44" s="121">
        <f t="shared" si="13"/>
        <v>0</v>
      </c>
      <c r="AC44" s="121">
        <f t="shared" si="14"/>
        <v>16081</v>
      </c>
      <c r="AD44" s="121">
        <f t="shared" si="15"/>
        <v>299246</v>
      </c>
      <c r="AE44" s="155" t="s">
        <v>479</v>
      </c>
    </row>
    <row r="45" spans="1:31" s="136" customFormat="1" ht="13.5" customHeight="1" x14ac:dyDescent="0.15">
      <c r="A45" s="119" t="s">
        <v>10</v>
      </c>
      <c r="B45" s="120" t="s">
        <v>480</v>
      </c>
      <c r="C45" s="119" t="s">
        <v>481</v>
      </c>
      <c r="D45" s="121">
        <f t="shared" si="3"/>
        <v>183031</v>
      </c>
      <c r="E45" s="121">
        <f t="shared" si="4"/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183031</v>
      </c>
      <c r="M45" s="121">
        <f t="shared" si="5"/>
        <v>16865</v>
      </c>
      <c r="N45" s="121">
        <f t="shared" si="6"/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16865</v>
      </c>
      <c r="V45" s="121">
        <f t="shared" si="7"/>
        <v>199896</v>
      </c>
      <c r="W45" s="121">
        <f t="shared" si="8"/>
        <v>0</v>
      </c>
      <c r="X45" s="121">
        <f t="shared" si="9"/>
        <v>0</v>
      </c>
      <c r="Y45" s="121">
        <f t="shared" si="10"/>
        <v>0</v>
      </c>
      <c r="Z45" s="121">
        <f t="shared" si="11"/>
        <v>0</v>
      </c>
      <c r="AA45" s="121">
        <f t="shared" si="12"/>
        <v>0</v>
      </c>
      <c r="AB45" s="121">
        <f t="shared" si="13"/>
        <v>0</v>
      </c>
      <c r="AC45" s="121">
        <f t="shared" si="14"/>
        <v>0</v>
      </c>
      <c r="AD45" s="121">
        <f t="shared" si="15"/>
        <v>199896</v>
      </c>
      <c r="AE45" s="155" t="s">
        <v>482</v>
      </c>
    </row>
    <row r="46" spans="1:31" s="136" customFormat="1" ht="13.5" customHeight="1" x14ac:dyDescent="0.15">
      <c r="A46" s="119" t="s">
        <v>10</v>
      </c>
      <c r="B46" s="120" t="s">
        <v>484</v>
      </c>
      <c r="C46" s="119" t="s">
        <v>485</v>
      </c>
      <c r="D46" s="121">
        <f t="shared" si="3"/>
        <v>415653</v>
      </c>
      <c r="E46" s="121">
        <f t="shared" si="4"/>
        <v>217619</v>
      </c>
      <c r="F46" s="121">
        <v>0</v>
      </c>
      <c r="G46" s="121">
        <v>0</v>
      </c>
      <c r="H46" s="121">
        <v>0</v>
      </c>
      <c r="I46" s="121">
        <v>107060</v>
      </c>
      <c r="J46" s="121"/>
      <c r="K46" s="121">
        <v>110559</v>
      </c>
      <c r="L46" s="121">
        <v>198034</v>
      </c>
      <c r="M46" s="121">
        <f t="shared" si="5"/>
        <v>39718</v>
      </c>
      <c r="N46" s="121">
        <f t="shared" si="6"/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39718</v>
      </c>
      <c r="V46" s="121">
        <f t="shared" si="7"/>
        <v>455371</v>
      </c>
      <c r="W46" s="121">
        <f t="shared" si="8"/>
        <v>217619</v>
      </c>
      <c r="X46" s="121">
        <f t="shared" si="9"/>
        <v>0</v>
      </c>
      <c r="Y46" s="121">
        <f t="shared" si="10"/>
        <v>0</v>
      </c>
      <c r="Z46" s="121">
        <f t="shared" si="11"/>
        <v>0</v>
      </c>
      <c r="AA46" s="121">
        <f t="shared" si="12"/>
        <v>107060</v>
      </c>
      <c r="AB46" s="121">
        <f t="shared" si="13"/>
        <v>0</v>
      </c>
      <c r="AC46" s="121">
        <f t="shared" si="14"/>
        <v>110559</v>
      </c>
      <c r="AD46" s="121">
        <f t="shared" si="15"/>
        <v>237752</v>
      </c>
      <c r="AE46" s="155" t="s">
        <v>486</v>
      </c>
    </row>
    <row r="47" spans="1:31" s="136" customFormat="1" ht="13.5" customHeight="1" x14ac:dyDescent="0.15">
      <c r="A47" s="119" t="s">
        <v>10</v>
      </c>
      <c r="B47" s="120" t="s">
        <v>488</v>
      </c>
      <c r="C47" s="119" t="s">
        <v>489</v>
      </c>
      <c r="D47" s="121">
        <f t="shared" si="3"/>
        <v>254180</v>
      </c>
      <c r="E47" s="121">
        <f t="shared" si="4"/>
        <v>149815</v>
      </c>
      <c r="F47" s="121">
        <v>0</v>
      </c>
      <c r="G47" s="121">
        <v>0</v>
      </c>
      <c r="H47" s="121">
        <v>0</v>
      </c>
      <c r="I47" s="121">
        <v>5812</v>
      </c>
      <c r="J47" s="121"/>
      <c r="K47" s="121">
        <v>144003</v>
      </c>
      <c r="L47" s="121">
        <v>104365</v>
      </c>
      <c r="M47" s="121">
        <f t="shared" si="5"/>
        <v>22128</v>
      </c>
      <c r="N47" s="121">
        <f t="shared" si="6"/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22128</v>
      </c>
      <c r="V47" s="121">
        <f t="shared" si="7"/>
        <v>276308</v>
      </c>
      <c r="W47" s="121">
        <f t="shared" si="8"/>
        <v>149815</v>
      </c>
      <c r="X47" s="121">
        <f t="shared" si="9"/>
        <v>0</v>
      </c>
      <c r="Y47" s="121">
        <f t="shared" si="10"/>
        <v>0</v>
      </c>
      <c r="Z47" s="121">
        <f t="shared" si="11"/>
        <v>0</v>
      </c>
      <c r="AA47" s="121">
        <f t="shared" si="12"/>
        <v>5812</v>
      </c>
      <c r="AB47" s="121">
        <f t="shared" si="13"/>
        <v>0</v>
      </c>
      <c r="AC47" s="121">
        <f t="shared" si="14"/>
        <v>144003</v>
      </c>
      <c r="AD47" s="121">
        <f t="shared" si="15"/>
        <v>126493</v>
      </c>
      <c r="AE47" s="155" t="s">
        <v>490</v>
      </c>
    </row>
    <row r="48" spans="1:31" s="136" customFormat="1" ht="13.5" customHeight="1" x14ac:dyDescent="0.15">
      <c r="A48" s="119" t="s">
        <v>10</v>
      </c>
      <c r="B48" s="120" t="s">
        <v>491</v>
      </c>
      <c r="C48" s="119" t="s">
        <v>492</v>
      </c>
      <c r="D48" s="121">
        <f t="shared" si="3"/>
        <v>168172</v>
      </c>
      <c r="E48" s="121">
        <f t="shared" si="4"/>
        <v>0</v>
      </c>
      <c r="F48" s="121">
        <v>0</v>
      </c>
      <c r="G48" s="121">
        <v>0</v>
      </c>
      <c r="H48" s="121">
        <v>0</v>
      </c>
      <c r="I48" s="121">
        <v>0</v>
      </c>
      <c r="J48" s="121"/>
      <c r="K48" s="121">
        <v>0</v>
      </c>
      <c r="L48" s="121">
        <v>168172</v>
      </c>
      <c r="M48" s="121">
        <f t="shared" si="5"/>
        <v>37325</v>
      </c>
      <c r="N48" s="121">
        <f t="shared" si="6"/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37325</v>
      </c>
      <c r="V48" s="121">
        <f t="shared" si="7"/>
        <v>205497</v>
      </c>
      <c r="W48" s="121">
        <f t="shared" si="8"/>
        <v>0</v>
      </c>
      <c r="X48" s="121">
        <f t="shared" si="9"/>
        <v>0</v>
      </c>
      <c r="Y48" s="121">
        <f t="shared" si="10"/>
        <v>0</v>
      </c>
      <c r="Z48" s="121">
        <f t="shared" si="11"/>
        <v>0</v>
      </c>
      <c r="AA48" s="121">
        <f t="shared" si="12"/>
        <v>0</v>
      </c>
      <c r="AB48" s="121">
        <f t="shared" si="13"/>
        <v>0</v>
      </c>
      <c r="AC48" s="121">
        <f t="shared" si="14"/>
        <v>0</v>
      </c>
      <c r="AD48" s="121">
        <f t="shared" si="15"/>
        <v>205497</v>
      </c>
      <c r="AE48" s="155" t="s">
        <v>493</v>
      </c>
    </row>
    <row r="49" spans="1:31" s="136" customFormat="1" ht="13.5" customHeight="1" x14ac:dyDescent="0.15">
      <c r="A49" s="119" t="s">
        <v>10</v>
      </c>
      <c r="B49" s="120" t="s">
        <v>494</v>
      </c>
      <c r="C49" s="119" t="s">
        <v>495</v>
      </c>
      <c r="D49" s="121">
        <f t="shared" si="3"/>
        <v>81549</v>
      </c>
      <c r="E49" s="121">
        <f t="shared" si="4"/>
        <v>167</v>
      </c>
      <c r="F49" s="121">
        <v>0</v>
      </c>
      <c r="G49" s="121">
        <v>0</v>
      </c>
      <c r="H49" s="121">
        <v>0</v>
      </c>
      <c r="I49" s="121">
        <v>167</v>
      </c>
      <c r="J49" s="121"/>
      <c r="K49" s="121">
        <v>0</v>
      </c>
      <c r="L49" s="121">
        <v>81382</v>
      </c>
      <c r="M49" s="121">
        <f t="shared" si="5"/>
        <v>16241</v>
      </c>
      <c r="N49" s="121">
        <f t="shared" si="6"/>
        <v>3</v>
      </c>
      <c r="O49" s="121">
        <v>0</v>
      </c>
      <c r="P49" s="121">
        <v>0</v>
      </c>
      <c r="Q49" s="121">
        <v>0</v>
      </c>
      <c r="R49" s="121">
        <v>3</v>
      </c>
      <c r="S49" s="121"/>
      <c r="T49" s="121">
        <v>0</v>
      </c>
      <c r="U49" s="121">
        <v>16238</v>
      </c>
      <c r="V49" s="121">
        <f t="shared" si="7"/>
        <v>97790</v>
      </c>
      <c r="W49" s="121">
        <f t="shared" si="8"/>
        <v>170</v>
      </c>
      <c r="X49" s="121">
        <f t="shared" si="9"/>
        <v>0</v>
      </c>
      <c r="Y49" s="121">
        <f t="shared" si="10"/>
        <v>0</v>
      </c>
      <c r="Z49" s="121">
        <f t="shared" si="11"/>
        <v>0</v>
      </c>
      <c r="AA49" s="121">
        <f t="shared" si="12"/>
        <v>170</v>
      </c>
      <c r="AB49" s="121">
        <f t="shared" si="13"/>
        <v>0</v>
      </c>
      <c r="AC49" s="121">
        <f t="shared" si="14"/>
        <v>0</v>
      </c>
      <c r="AD49" s="121">
        <f t="shared" si="15"/>
        <v>97620</v>
      </c>
      <c r="AE49" s="155" t="s">
        <v>496</v>
      </c>
    </row>
    <row r="50" spans="1:31" s="136" customFormat="1" ht="13.5" customHeight="1" x14ac:dyDescent="0.15">
      <c r="A50" s="119" t="s">
        <v>10</v>
      </c>
      <c r="B50" s="120" t="s">
        <v>498</v>
      </c>
      <c r="C50" s="119" t="s">
        <v>499</v>
      </c>
      <c r="D50" s="121">
        <f t="shared" si="3"/>
        <v>177597</v>
      </c>
      <c r="E50" s="121">
        <f t="shared" si="4"/>
        <v>2775</v>
      </c>
      <c r="F50" s="121">
        <v>0</v>
      </c>
      <c r="G50" s="121">
        <v>0</v>
      </c>
      <c r="H50" s="121">
        <v>0</v>
      </c>
      <c r="I50" s="121">
        <v>186</v>
      </c>
      <c r="J50" s="121"/>
      <c r="K50" s="121">
        <v>2589</v>
      </c>
      <c r="L50" s="121">
        <v>174822</v>
      </c>
      <c r="M50" s="121">
        <f t="shared" si="5"/>
        <v>31131</v>
      </c>
      <c r="N50" s="121">
        <f t="shared" si="6"/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31131</v>
      </c>
      <c r="V50" s="121">
        <f t="shared" si="7"/>
        <v>208728</v>
      </c>
      <c r="W50" s="121">
        <f t="shared" si="8"/>
        <v>2775</v>
      </c>
      <c r="X50" s="121">
        <f t="shared" si="9"/>
        <v>0</v>
      </c>
      <c r="Y50" s="121">
        <f t="shared" si="10"/>
        <v>0</v>
      </c>
      <c r="Z50" s="121">
        <f t="shared" si="11"/>
        <v>0</v>
      </c>
      <c r="AA50" s="121">
        <f t="shared" si="12"/>
        <v>186</v>
      </c>
      <c r="AB50" s="121">
        <f t="shared" si="13"/>
        <v>0</v>
      </c>
      <c r="AC50" s="121">
        <f t="shared" si="14"/>
        <v>2589</v>
      </c>
      <c r="AD50" s="121">
        <f t="shared" si="15"/>
        <v>205953</v>
      </c>
      <c r="AE50" s="155" t="s">
        <v>500</v>
      </c>
    </row>
    <row r="51" spans="1:31" s="136" customFormat="1" ht="13.5" customHeight="1" x14ac:dyDescent="0.15">
      <c r="A51" s="119" t="s">
        <v>10</v>
      </c>
      <c r="B51" s="120" t="s">
        <v>501</v>
      </c>
      <c r="C51" s="119" t="s">
        <v>502</v>
      </c>
      <c r="D51" s="121">
        <f t="shared" si="3"/>
        <v>439643</v>
      </c>
      <c r="E51" s="121">
        <f t="shared" si="4"/>
        <v>18010</v>
      </c>
      <c r="F51" s="121">
        <v>0</v>
      </c>
      <c r="G51" s="121">
        <v>0</v>
      </c>
      <c r="H51" s="121">
        <v>0</v>
      </c>
      <c r="I51" s="121">
        <v>18010</v>
      </c>
      <c r="J51" s="121"/>
      <c r="K51" s="121">
        <v>0</v>
      </c>
      <c r="L51" s="121">
        <v>421633</v>
      </c>
      <c r="M51" s="121">
        <f t="shared" si="5"/>
        <v>25278</v>
      </c>
      <c r="N51" s="121">
        <f t="shared" si="6"/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25278</v>
      </c>
      <c r="V51" s="121">
        <f t="shared" si="7"/>
        <v>464921</v>
      </c>
      <c r="W51" s="121">
        <f t="shared" si="8"/>
        <v>18010</v>
      </c>
      <c r="X51" s="121">
        <f t="shared" si="9"/>
        <v>0</v>
      </c>
      <c r="Y51" s="121">
        <f t="shared" si="10"/>
        <v>0</v>
      </c>
      <c r="Z51" s="121">
        <f t="shared" si="11"/>
        <v>0</v>
      </c>
      <c r="AA51" s="121">
        <f t="shared" si="12"/>
        <v>18010</v>
      </c>
      <c r="AB51" s="121">
        <f t="shared" si="13"/>
        <v>0</v>
      </c>
      <c r="AC51" s="121">
        <f t="shared" si="14"/>
        <v>0</v>
      </c>
      <c r="AD51" s="121">
        <f t="shared" si="15"/>
        <v>446911</v>
      </c>
      <c r="AE51" s="155" t="s">
        <v>503</v>
      </c>
    </row>
    <row r="52" spans="1:31" s="136" customFormat="1" ht="13.5" customHeight="1" x14ac:dyDescent="0.15">
      <c r="A52" s="119" t="s">
        <v>10</v>
      </c>
      <c r="B52" s="120" t="s">
        <v>422</v>
      </c>
      <c r="C52" s="119" t="s">
        <v>423</v>
      </c>
      <c r="D52" s="121">
        <f t="shared" si="3"/>
        <v>167344</v>
      </c>
      <c r="E52" s="121">
        <f t="shared" si="4"/>
        <v>99778</v>
      </c>
      <c r="F52" s="121">
        <v>0</v>
      </c>
      <c r="G52" s="121">
        <v>0</v>
      </c>
      <c r="H52" s="121">
        <v>0</v>
      </c>
      <c r="I52" s="121">
        <v>99778</v>
      </c>
      <c r="J52" s="121">
        <v>723365</v>
      </c>
      <c r="K52" s="121">
        <v>0</v>
      </c>
      <c r="L52" s="121">
        <v>67566</v>
      </c>
      <c r="M52" s="121">
        <f t="shared" si="5"/>
        <v>18831</v>
      </c>
      <c r="N52" s="121">
        <f t="shared" si="6"/>
        <v>14474</v>
      </c>
      <c r="O52" s="121">
        <v>3900</v>
      </c>
      <c r="P52" s="121">
        <v>0</v>
      </c>
      <c r="Q52" s="121">
        <v>0</v>
      </c>
      <c r="R52" s="121">
        <v>10574</v>
      </c>
      <c r="S52" s="121">
        <v>164369</v>
      </c>
      <c r="T52" s="121">
        <v>0</v>
      </c>
      <c r="U52" s="121">
        <v>4357</v>
      </c>
      <c r="V52" s="121">
        <f t="shared" si="7"/>
        <v>186175</v>
      </c>
      <c r="W52" s="121">
        <f t="shared" si="8"/>
        <v>114252</v>
      </c>
      <c r="X52" s="121">
        <f t="shared" si="9"/>
        <v>3900</v>
      </c>
      <c r="Y52" s="121">
        <f t="shared" si="10"/>
        <v>0</v>
      </c>
      <c r="Z52" s="121">
        <f t="shared" si="11"/>
        <v>0</v>
      </c>
      <c r="AA52" s="121">
        <f t="shared" si="12"/>
        <v>110352</v>
      </c>
      <c r="AB52" s="121">
        <f t="shared" si="13"/>
        <v>887734</v>
      </c>
      <c r="AC52" s="121">
        <f t="shared" si="14"/>
        <v>0</v>
      </c>
      <c r="AD52" s="121">
        <f t="shared" si="15"/>
        <v>71923</v>
      </c>
      <c r="AE52" s="155" t="s">
        <v>504</v>
      </c>
    </row>
    <row r="53" spans="1:31" s="136" customFormat="1" ht="13.5" customHeight="1" x14ac:dyDescent="0.15">
      <c r="A53" s="119" t="s">
        <v>10</v>
      </c>
      <c r="B53" s="120" t="s">
        <v>375</v>
      </c>
      <c r="C53" s="119" t="s">
        <v>376</v>
      </c>
      <c r="D53" s="121">
        <f t="shared" si="3"/>
        <v>0</v>
      </c>
      <c r="E53" s="121">
        <f t="shared" si="4"/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f t="shared" si="5"/>
        <v>58481</v>
      </c>
      <c r="N53" s="121">
        <f t="shared" si="6"/>
        <v>58481</v>
      </c>
      <c r="O53" s="121">
        <v>0</v>
      </c>
      <c r="P53" s="121">
        <v>0</v>
      </c>
      <c r="Q53" s="121">
        <v>0</v>
      </c>
      <c r="R53" s="121">
        <v>12144</v>
      </c>
      <c r="S53" s="121">
        <v>300506</v>
      </c>
      <c r="T53" s="121">
        <v>46337</v>
      </c>
      <c r="U53" s="121">
        <v>0</v>
      </c>
      <c r="V53" s="121">
        <f t="shared" si="7"/>
        <v>58481</v>
      </c>
      <c r="W53" s="121">
        <f t="shared" si="8"/>
        <v>58481</v>
      </c>
      <c r="X53" s="121">
        <f t="shared" si="9"/>
        <v>0</v>
      </c>
      <c r="Y53" s="121">
        <f t="shared" si="10"/>
        <v>0</v>
      </c>
      <c r="Z53" s="121">
        <f t="shared" si="11"/>
        <v>0</v>
      </c>
      <c r="AA53" s="121">
        <f t="shared" si="12"/>
        <v>12144</v>
      </c>
      <c r="AB53" s="121">
        <f t="shared" si="13"/>
        <v>300506</v>
      </c>
      <c r="AC53" s="121">
        <f t="shared" si="14"/>
        <v>46337</v>
      </c>
      <c r="AD53" s="121">
        <f t="shared" si="15"/>
        <v>0</v>
      </c>
      <c r="AE53" s="155" t="s">
        <v>505</v>
      </c>
    </row>
    <row r="54" spans="1:31" s="136" customFormat="1" ht="13.5" customHeight="1" x14ac:dyDescent="0.15">
      <c r="A54" s="119" t="s">
        <v>10</v>
      </c>
      <c r="B54" s="120" t="s">
        <v>361</v>
      </c>
      <c r="C54" s="119" t="s">
        <v>362</v>
      </c>
      <c r="D54" s="121">
        <f t="shared" si="3"/>
        <v>997969</v>
      </c>
      <c r="E54" s="121">
        <f t="shared" si="4"/>
        <v>755522</v>
      </c>
      <c r="F54" s="121">
        <v>562222</v>
      </c>
      <c r="G54" s="121">
        <v>0</v>
      </c>
      <c r="H54" s="121">
        <v>193300</v>
      </c>
      <c r="I54" s="121">
        <v>0</v>
      </c>
      <c r="J54" s="121">
        <v>2071453</v>
      </c>
      <c r="K54" s="121">
        <v>0</v>
      </c>
      <c r="L54" s="121">
        <v>242447</v>
      </c>
      <c r="M54" s="121">
        <f t="shared" si="5"/>
        <v>0</v>
      </c>
      <c r="N54" s="121">
        <f t="shared" si="6"/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f t="shared" si="7"/>
        <v>997969</v>
      </c>
      <c r="W54" s="121">
        <f t="shared" si="8"/>
        <v>755522</v>
      </c>
      <c r="X54" s="121">
        <f t="shared" si="9"/>
        <v>562222</v>
      </c>
      <c r="Y54" s="121">
        <f t="shared" si="10"/>
        <v>0</v>
      </c>
      <c r="Z54" s="121">
        <f t="shared" si="11"/>
        <v>193300</v>
      </c>
      <c r="AA54" s="121">
        <f t="shared" si="12"/>
        <v>0</v>
      </c>
      <c r="AB54" s="121">
        <f t="shared" si="13"/>
        <v>2071453</v>
      </c>
      <c r="AC54" s="121">
        <f t="shared" si="14"/>
        <v>0</v>
      </c>
      <c r="AD54" s="121">
        <f t="shared" si="15"/>
        <v>242447</v>
      </c>
      <c r="AE54" s="155" t="s">
        <v>506</v>
      </c>
    </row>
    <row r="55" spans="1:31" s="136" customFormat="1" ht="13.5" customHeight="1" x14ac:dyDescent="0.15">
      <c r="A55" s="119" t="s">
        <v>10</v>
      </c>
      <c r="B55" s="120" t="s">
        <v>363</v>
      </c>
      <c r="C55" s="119" t="s">
        <v>364</v>
      </c>
      <c r="D55" s="121">
        <f t="shared" si="3"/>
        <v>0</v>
      </c>
      <c r="E55" s="121">
        <f t="shared" si="4"/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f t="shared" si="5"/>
        <v>72074</v>
      </c>
      <c r="N55" s="121">
        <f t="shared" si="6"/>
        <v>25077</v>
      </c>
      <c r="O55" s="121">
        <v>0</v>
      </c>
      <c r="P55" s="121">
        <v>0</v>
      </c>
      <c r="Q55" s="121">
        <v>0</v>
      </c>
      <c r="R55" s="121">
        <v>24807</v>
      </c>
      <c r="S55" s="121">
        <v>351690</v>
      </c>
      <c r="T55" s="121">
        <v>270</v>
      </c>
      <c r="U55" s="121">
        <v>46997</v>
      </c>
      <c r="V55" s="121">
        <f t="shared" si="7"/>
        <v>72074</v>
      </c>
      <c r="W55" s="121">
        <f t="shared" si="8"/>
        <v>25077</v>
      </c>
      <c r="X55" s="121">
        <f t="shared" si="9"/>
        <v>0</v>
      </c>
      <c r="Y55" s="121">
        <f t="shared" si="10"/>
        <v>0</v>
      </c>
      <c r="Z55" s="121">
        <f t="shared" si="11"/>
        <v>0</v>
      </c>
      <c r="AA55" s="121">
        <f t="shared" si="12"/>
        <v>24807</v>
      </c>
      <c r="AB55" s="121">
        <f t="shared" si="13"/>
        <v>351690</v>
      </c>
      <c r="AC55" s="121">
        <f t="shared" si="14"/>
        <v>270</v>
      </c>
      <c r="AD55" s="121">
        <f t="shared" si="15"/>
        <v>46997</v>
      </c>
      <c r="AE55" s="155" t="s">
        <v>507</v>
      </c>
    </row>
    <row r="56" spans="1:31" s="136" customFormat="1" ht="13.5" customHeight="1" x14ac:dyDescent="0.15">
      <c r="A56" s="119" t="s">
        <v>10</v>
      </c>
      <c r="B56" s="120" t="s">
        <v>346</v>
      </c>
      <c r="C56" s="119" t="s">
        <v>347</v>
      </c>
      <c r="D56" s="121">
        <f t="shared" si="3"/>
        <v>322999</v>
      </c>
      <c r="E56" s="121">
        <f t="shared" si="4"/>
        <v>313499</v>
      </c>
      <c r="F56" s="121">
        <v>0</v>
      </c>
      <c r="G56" s="121">
        <v>0</v>
      </c>
      <c r="H56" s="121">
        <v>0</v>
      </c>
      <c r="I56" s="121">
        <v>246246</v>
      </c>
      <c r="J56" s="121">
        <v>851310</v>
      </c>
      <c r="K56" s="121">
        <v>67253</v>
      </c>
      <c r="L56" s="121">
        <v>9500</v>
      </c>
      <c r="M56" s="121">
        <f t="shared" si="5"/>
        <v>37772</v>
      </c>
      <c r="N56" s="121">
        <f t="shared" si="6"/>
        <v>33990</v>
      </c>
      <c r="O56" s="121">
        <v>0</v>
      </c>
      <c r="P56" s="121">
        <v>0</v>
      </c>
      <c r="Q56" s="121">
        <v>0</v>
      </c>
      <c r="R56" s="121">
        <v>33685</v>
      </c>
      <c r="S56" s="121">
        <v>180052</v>
      </c>
      <c r="T56" s="121">
        <v>305</v>
      </c>
      <c r="U56" s="121">
        <v>3782</v>
      </c>
      <c r="V56" s="121">
        <f t="shared" si="7"/>
        <v>360771</v>
      </c>
      <c r="W56" s="121">
        <f t="shared" si="8"/>
        <v>347489</v>
      </c>
      <c r="X56" s="121">
        <f t="shared" si="9"/>
        <v>0</v>
      </c>
      <c r="Y56" s="121">
        <f t="shared" si="10"/>
        <v>0</v>
      </c>
      <c r="Z56" s="121">
        <f t="shared" si="11"/>
        <v>0</v>
      </c>
      <c r="AA56" s="121">
        <f t="shared" si="12"/>
        <v>279931</v>
      </c>
      <c r="AB56" s="121">
        <f t="shared" si="13"/>
        <v>1031362</v>
      </c>
      <c r="AC56" s="121">
        <f t="shared" si="14"/>
        <v>67558</v>
      </c>
      <c r="AD56" s="121">
        <f t="shared" si="15"/>
        <v>13282</v>
      </c>
      <c r="AE56" s="155" t="s">
        <v>508</v>
      </c>
    </row>
    <row r="57" spans="1:31" s="136" customFormat="1" ht="13.5" customHeight="1" x14ac:dyDescent="0.15">
      <c r="A57" s="119" t="s">
        <v>10</v>
      </c>
      <c r="B57" s="120" t="s">
        <v>389</v>
      </c>
      <c r="C57" s="119" t="s">
        <v>390</v>
      </c>
      <c r="D57" s="121">
        <f t="shared" si="3"/>
        <v>0</v>
      </c>
      <c r="E57" s="121">
        <f t="shared" si="4"/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f t="shared" si="5"/>
        <v>30334</v>
      </c>
      <c r="N57" s="121">
        <f t="shared" si="6"/>
        <v>13448</v>
      </c>
      <c r="O57" s="121">
        <v>0</v>
      </c>
      <c r="P57" s="121">
        <v>0</v>
      </c>
      <c r="Q57" s="121">
        <v>0</v>
      </c>
      <c r="R57" s="121">
        <v>9897</v>
      </c>
      <c r="S57" s="121">
        <v>191841</v>
      </c>
      <c r="T57" s="121">
        <v>3551</v>
      </c>
      <c r="U57" s="121">
        <v>16886</v>
      </c>
      <c r="V57" s="121">
        <f t="shared" si="7"/>
        <v>30334</v>
      </c>
      <c r="W57" s="121">
        <f t="shared" si="8"/>
        <v>13448</v>
      </c>
      <c r="X57" s="121">
        <f t="shared" si="9"/>
        <v>0</v>
      </c>
      <c r="Y57" s="121">
        <f t="shared" si="10"/>
        <v>0</v>
      </c>
      <c r="Z57" s="121">
        <f t="shared" si="11"/>
        <v>0</v>
      </c>
      <c r="AA57" s="121">
        <f t="shared" si="12"/>
        <v>9897</v>
      </c>
      <c r="AB57" s="121">
        <f t="shared" si="13"/>
        <v>191841</v>
      </c>
      <c r="AC57" s="121">
        <f t="shared" si="14"/>
        <v>3551</v>
      </c>
      <c r="AD57" s="121">
        <f t="shared" si="15"/>
        <v>16886</v>
      </c>
      <c r="AE57" s="155" t="s">
        <v>509</v>
      </c>
    </row>
    <row r="58" spans="1:31" s="136" customFormat="1" ht="13.5" customHeight="1" x14ac:dyDescent="0.15">
      <c r="A58" s="119" t="s">
        <v>10</v>
      </c>
      <c r="B58" s="120" t="s">
        <v>331</v>
      </c>
      <c r="C58" s="119" t="s">
        <v>463</v>
      </c>
      <c r="D58" s="121">
        <f t="shared" si="3"/>
        <v>0</v>
      </c>
      <c r="E58" s="121">
        <f t="shared" si="4"/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f t="shared" si="5"/>
        <v>25972</v>
      </c>
      <c r="N58" s="121">
        <f t="shared" si="6"/>
        <v>6649</v>
      </c>
      <c r="O58" s="121">
        <v>0</v>
      </c>
      <c r="P58" s="121">
        <v>0</v>
      </c>
      <c r="Q58" s="121">
        <v>0</v>
      </c>
      <c r="R58" s="121">
        <v>5746</v>
      </c>
      <c r="S58" s="121">
        <v>186121</v>
      </c>
      <c r="T58" s="121">
        <v>903</v>
      </c>
      <c r="U58" s="121">
        <v>19323</v>
      </c>
      <c r="V58" s="121">
        <f t="shared" si="7"/>
        <v>25972</v>
      </c>
      <c r="W58" s="121">
        <f t="shared" si="8"/>
        <v>6649</v>
      </c>
      <c r="X58" s="121">
        <f t="shared" si="9"/>
        <v>0</v>
      </c>
      <c r="Y58" s="121">
        <f t="shared" si="10"/>
        <v>0</v>
      </c>
      <c r="Z58" s="121">
        <f t="shared" si="11"/>
        <v>0</v>
      </c>
      <c r="AA58" s="121">
        <f t="shared" si="12"/>
        <v>5746</v>
      </c>
      <c r="AB58" s="121">
        <f t="shared" si="13"/>
        <v>186121</v>
      </c>
      <c r="AC58" s="121">
        <f t="shared" si="14"/>
        <v>903</v>
      </c>
      <c r="AD58" s="121">
        <f t="shared" si="15"/>
        <v>19323</v>
      </c>
      <c r="AE58" s="155" t="s">
        <v>510</v>
      </c>
    </row>
    <row r="59" spans="1:31" s="136" customFormat="1" ht="13.5" customHeight="1" x14ac:dyDescent="0.15">
      <c r="A59" s="119" t="s">
        <v>10</v>
      </c>
      <c r="B59" s="120" t="s">
        <v>327</v>
      </c>
      <c r="C59" s="119" t="s">
        <v>454</v>
      </c>
      <c r="D59" s="121">
        <f t="shared" si="3"/>
        <v>90614</v>
      </c>
      <c r="E59" s="121">
        <f t="shared" si="4"/>
        <v>59755</v>
      </c>
      <c r="F59" s="121">
        <v>252</v>
      </c>
      <c r="G59" s="121">
        <v>0</v>
      </c>
      <c r="H59" s="121">
        <v>0</v>
      </c>
      <c r="I59" s="121">
        <v>59503</v>
      </c>
      <c r="J59" s="121">
        <v>395623</v>
      </c>
      <c r="K59" s="121">
        <v>0</v>
      </c>
      <c r="L59" s="121">
        <v>30859</v>
      </c>
      <c r="M59" s="121">
        <f t="shared" si="5"/>
        <v>3900</v>
      </c>
      <c r="N59" s="121">
        <f t="shared" si="6"/>
        <v>3106</v>
      </c>
      <c r="O59" s="121">
        <v>0</v>
      </c>
      <c r="P59" s="121">
        <v>0</v>
      </c>
      <c r="Q59" s="121">
        <v>0</v>
      </c>
      <c r="R59" s="121">
        <v>3106</v>
      </c>
      <c r="S59" s="121">
        <v>129951</v>
      </c>
      <c r="T59" s="121">
        <v>0</v>
      </c>
      <c r="U59" s="121">
        <v>794</v>
      </c>
      <c r="V59" s="121">
        <f t="shared" si="7"/>
        <v>94514</v>
      </c>
      <c r="W59" s="121">
        <f t="shared" si="8"/>
        <v>62861</v>
      </c>
      <c r="X59" s="121">
        <f t="shared" si="9"/>
        <v>252</v>
      </c>
      <c r="Y59" s="121">
        <f t="shared" si="10"/>
        <v>0</v>
      </c>
      <c r="Z59" s="121">
        <f t="shared" si="11"/>
        <v>0</v>
      </c>
      <c r="AA59" s="121">
        <f t="shared" si="12"/>
        <v>62609</v>
      </c>
      <c r="AB59" s="121">
        <f t="shared" si="13"/>
        <v>525574</v>
      </c>
      <c r="AC59" s="121">
        <f t="shared" si="14"/>
        <v>0</v>
      </c>
      <c r="AD59" s="121">
        <f t="shared" si="15"/>
        <v>31653</v>
      </c>
      <c r="AE59" s="155" t="s">
        <v>511</v>
      </c>
    </row>
    <row r="60" spans="1:31" s="136" customFormat="1" ht="13.5" customHeight="1" x14ac:dyDescent="0.15">
      <c r="A60" s="119" t="s">
        <v>10</v>
      </c>
      <c r="B60" s="120" t="s">
        <v>437</v>
      </c>
      <c r="C60" s="119" t="s">
        <v>438</v>
      </c>
      <c r="D60" s="121">
        <f t="shared" si="3"/>
        <v>168591</v>
      </c>
      <c r="E60" s="121">
        <f t="shared" si="4"/>
        <v>168591</v>
      </c>
      <c r="F60" s="121">
        <v>0</v>
      </c>
      <c r="G60" s="121">
        <v>0</v>
      </c>
      <c r="H60" s="121">
        <v>0</v>
      </c>
      <c r="I60" s="121">
        <v>82721</v>
      </c>
      <c r="J60" s="121">
        <v>653683</v>
      </c>
      <c r="K60" s="121">
        <v>85870</v>
      </c>
      <c r="L60" s="121">
        <v>0</v>
      </c>
      <c r="M60" s="121">
        <f t="shared" si="5"/>
        <v>0</v>
      </c>
      <c r="N60" s="121">
        <f t="shared" si="6"/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f t="shared" si="7"/>
        <v>168591</v>
      </c>
      <c r="W60" s="121">
        <f t="shared" si="8"/>
        <v>168591</v>
      </c>
      <c r="X60" s="121">
        <f t="shared" si="9"/>
        <v>0</v>
      </c>
      <c r="Y60" s="121">
        <f t="shared" si="10"/>
        <v>0</v>
      </c>
      <c r="Z60" s="121">
        <f t="shared" si="11"/>
        <v>0</v>
      </c>
      <c r="AA60" s="121">
        <f t="shared" si="12"/>
        <v>82721</v>
      </c>
      <c r="AB60" s="121">
        <f t="shared" si="13"/>
        <v>653683</v>
      </c>
      <c r="AC60" s="121">
        <f t="shared" si="14"/>
        <v>85870</v>
      </c>
      <c r="AD60" s="121">
        <f t="shared" si="15"/>
        <v>0</v>
      </c>
      <c r="AE60" s="155" t="s">
        <v>512</v>
      </c>
    </row>
    <row r="61" spans="1:31" s="136" customFormat="1" ht="13.5" customHeight="1" x14ac:dyDescent="0.15">
      <c r="A61" s="119" t="s">
        <v>10</v>
      </c>
      <c r="B61" s="120" t="s">
        <v>341</v>
      </c>
      <c r="C61" s="119" t="s">
        <v>342</v>
      </c>
      <c r="D61" s="121">
        <f t="shared" si="3"/>
        <v>0</v>
      </c>
      <c r="E61" s="121">
        <f t="shared" si="4"/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f t="shared" si="5"/>
        <v>43881</v>
      </c>
      <c r="N61" s="121">
        <f t="shared" si="6"/>
        <v>7028</v>
      </c>
      <c r="O61" s="121">
        <v>0</v>
      </c>
      <c r="P61" s="121">
        <v>0</v>
      </c>
      <c r="Q61" s="121">
        <v>0</v>
      </c>
      <c r="R61" s="121">
        <v>7028</v>
      </c>
      <c r="S61" s="121">
        <v>386700</v>
      </c>
      <c r="T61" s="121">
        <v>0</v>
      </c>
      <c r="U61" s="121">
        <v>36853</v>
      </c>
      <c r="V61" s="121">
        <f t="shared" si="7"/>
        <v>43881</v>
      </c>
      <c r="W61" s="121">
        <f t="shared" si="8"/>
        <v>7028</v>
      </c>
      <c r="X61" s="121">
        <f t="shared" si="9"/>
        <v>0</v>
      </c>
      <c r="Y61" s="121">
        <f t="shared" si="10"/>
        <v>0</v>
      </c>
      <c r="Z61" s="121">
        <f t="shared" si="11"/>
        <v>0</v>
      </c>
      <c r="AA61" s="121">
        <f t="shared" si="12"/>
        <v>7028</v>
      </c>
      <c r="AB61" s="121">
        <f t="shared" si="13"/>
        <v>386700</v>
      </c>
      <c r="AC61" s="121">
        <f t="shared" si="14"/>
        <v>0</v>
      </c>
      <c r="AD61" s="121">
        <f t="shared" si="15"/>
        <v>36853</v>
      </c>
      <c r="AE61" s="155" t="s">
        <v>513</v>
      </c>
    </row>
    <row r="62" spans="1:31" s="136" customFormat="1" ht="13.5" customHeight="1" x14ac:dyDescent="0.15">
      <c r="A62" s="119" t="s">
        <v>10</v>
      </c>
      <c r="B62" s="120" t="s">
        <v>329</v>
      </c>
      <c r="C62" s="119" t="s">
        <v>330</v>
      </c>
      <c r="D62" s="121">
        <f t="shared" si="3"/>
        <v>156989</v>
      </c>
      <c r="E62" s="121">
        <f t="shared" si="4"/>
        <v>137644</v>
      </c>
      <c r="F62" s="121">
        <v>0</v>
      </c>
      <c r="G62" s="121">
        <v>0</v>
      </c>
      <c r="H62" s="121">
        <v>0</v>
      </c>
      <c r="I62" s="121">
        <v>110017</v>
      </c>
      <c r="J62" s="121">
        <v>463458</v>
      </c>
      <c r="K62" s="121">
        <v>27627</v>
      </c>
      <c r="L62" s="121">
        <v>19345</v>
      </c>
      <c r="M62" s="121">
        <f t="shared" si="5"/>
        <v>0</v>
      </c>
      <c r="N62" s="121">
        <f t="shared" si="6"/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f t="shared" si="7"/>
        <v>156989</v>
      </c>
      <c r="W62" s="121">
        <f t="shared" si="8"/>
        <v>137644</v>
      </c>
      <c r="X62" s="121">
        <f t="shared" si="9"/>
        <v>0</v>
      </c>
      <c r="Y62" s="121">
        <f t="shared" si="10"/>
        <v>0</v>
      </c>
      <c r="Z62" s="121">
        <f t="shared" si="11"/>
        <v>0</v>
      </c>
      <c r="AA62" s="121">
        <f t="shared" si="12"/>
        <v>110017</v>
      </c>
      <c r="AB62" s="121">
        <f t="shared" si="13"/>
        <v>463458</v>
      </c>
      <c r="AC62" s="121">
        <f t="shared" si="14"/>
        <v>27627</v>
      </c>
      <c r="AD62" s="121">
        <f t="shared" si="15"/>
        <v>19345</v>
      </c>
      <c r="AE62" s="155" t="s">
        <v>514</v>
      </c>
    </row>
    <row r="63" spans="1:31" s="136" customFormat="1" ht="13.5" customHeight="1" x14ac:dyDescent="0.15">
      <c r="A63" s="119" t="s">
        <v>10</v>
      </c>
      <c r="B63" s="120" t="s">
        <v>356</v>
      </c>
      <c r="C63" s="119" t="s">
        <v>357</v>
      </c>
      <c r="D63" s="121">
        <f t="shared" si="3"/>
        <v>399450</v>
      </c>
      <c r="E63" s="121">
        <f t="shared" si="4"/>
        <v>399450</v>
      </c>
      <c r="F63" s="121">
        <v>0</v>
      </c>
      <c r="G63" s="121">
        <v>0</v>
      </c>
      <c r="H63" s="121">
        <v>0</v>
      </c>
      <c r="I63" s="121">
        <v>288013</v>
      </c>
      <c r="J63" s="121">
        <v>1577007</v>
      </c>
      <c r="K63" s="121">
        <v>111437</v>
      </c>
      <c r="L63" s="121">
        <v>0</v>
      </c>
      <c r="M63" s="121">
        <f t="shared" si="5"/>
        <v>15271</v>
      </c>
      <c r="N63" s="121">
        <f t="shared" si="6"/>
        <v>15271</v>
      </c>
      <c r="O63" s="121">
        <v>0</v>
      </c>
      <c r="P63" s="121">
        <v>0</v>
      </c>
      <c r="Q63" s="121">
        <v>0</v>
      </c>
      <c r="R63" s="121">
        <v>13255</v>
      </c>
      <c r="S63" s="121">
        <v>130946</v>
      </c>
      <c r="T63" s="121">
        <v>2016</v>
      </c>
      <c r="U63" s="121">
        <v>0</v>
      </c>
      <c r="V63" s="121">
        <f t="shared" si="7"/>
        <v>414721</v>
      </c>
      <c r="W63" s="121">
        <f t="shared" si="8"/>
        <v>414721</v>
      </c>
      <c r="X63" s="121">
        <f t="shared" si="9"/>
        <v>0</v>
      </c>
      <c r="Y63" s="121">
        <f t="shared" si="10"/>
        <v>0</v>
      </c>
      <c r="Z63" s="121">
        <f t="shared" si="11"/>
        <v>0</v>
      </c>
      <c r="AA63" s="121">
        <f t="shared" si="12"/>
        <v>301268</v>
      </c>
      <c r="AB63" s="121">
        <f t="shared" si="13"/>
        <v>1707953</v>
      </c>
      <c r="AC63" s="121">
        <f t="shared" si="14"/>
        <v>113453</v>
      </c>
      <c r="AD63" s="121">
        <f t="shared" si="15"/>
        <v>0</v>
      </c>
      <c r="AE63" s="155" t="s">
        <v>515</v>
      </c>
    </row>
    <row r="64" spans="1:31" s="136" customFormat="1" ht="13.5" customHeight="1" x14ac:dyDescent="0.15">
      <c r="A64" s="119" t="s">
        <v>10</v>
      </c>
      <c r="B64" s="120" t="s">
        <v>461</v>
      </c>
      <c r="C64" s="119" t="s">
        <v>462</v>
      </c>
      <c r="D64" s="121">
        <f t="shared" si="3"/>
        <v>94199</v>
      </c>
      <c r="E64" s="121">
        <f t="shared" si="4"/>
        <v>79800</v>
      </c>
      <c r="F64" s="121">
        <v>0</v>
      </c>
      <c r="G64" s="121">
        <v>0</v>
      </c>
      <c r="H64" s="121">
        <v>0</v>
      </c>
      <c r="I64" s="121">
        <v>79800</v>
      </c>
      <c r="J64" s="121">
        <v>419266</v>
      </c>
      <c r="K64" s="121">
        <v>0</v>
      </c>
      <c r="L64" s="121">
        <v>14399</v>
      </c>
      <c r="M64" s="121">
        <f t="shared" si="5"/>
        <v>0</v>
      </c>
      <c r="N64" s="121">
        <f t="shared" si="6"/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f t="shared" si="7"/>
        <v>94199</v>
      </c>
      <c r="W64" s="121">
        <f t="shared" si="8"/>
        <v>79800</v>
      </c>
      <c r="X64" s="121">
        <f t="shared" si="9"/>
        <v>0</v>
      </c>
      <c r="Y64" s="121">
        <f t="shared" si="10"/>
        <v>0</v>
      </c>
      <c r="Z64" s="121">
        <f t="shared" si="11"/>
        <v>0</v>
      </c>
      <c r="AA64" s="121">
        <f t="shared" si="12"/>
        <v>79800</v>
      </c>
      <c r="AB64" s="121">
        <f t="shared" si="13"/>
        <v>419266</v>
      </c>
      <c r="AC64" s="121">
        <f t="shared" si="14"/>
        <v>0</v>
      </c>
      <c r="AD64" s="121">
        <f t="shared" si="15"/>
        <v>14399</v>
      </c>
      <c r="AE64" s="155" t="s">
        <v>516</v>
      </c>
    </row>
    <row r="65" spans="1:31" s="136" customFormat="1" ht="13.5" customHeight="1" x14ac:dyDescent="0.15">
      <c r="A65" s="119" t="s">
        <v>10</v>
      </c>
      <c r="B65" s="120" t="s">
        <v>373</v>
      </c>
      <c r="C65" s="119" t="s">
        <v>395</v>
      </c>
      <c r="D65" s="121">
        <f t="shared" si="3"/>
        <v>351940</v>
      </c>
      <c r="E65" s="121">
        <f t="shared" si="4"/>
        <v>351940</v>
      </c>
      <c r="F65" s="121">
        <v>0</v>
      </c>
      <c r="G65" s="121">
        <v>0</v>
      </c>
      <c r="H65" s="121">
        <v>0</v>
      </c>
      <c r="I65" s="121">
        <v>298678</v>
      </c>
      <c r="J65" s="121">
        <v>1386761</v>
      </c>
      <c r="K65" s="121">
        <v>53262</v>
      </c>
      <c r="L65" s="121">
        <v>0</v>
      </c>
      <c r="M65" s="121">
        <f t="shared" si="5"/>
        <v>0</v>
      </c>
      <c r="N65" s="121">
        <f t="shared" si="6"/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f t="shared" si="7"/>
        <v>351940</v>
      </c>
      <c r="W65" s="121">
        <f t="shared" si="8"/>
        <v>351940</v>
      </c>
      <c r="X65" s="121">
        <f t="shared" si="9"/>
        <v>0</v>
      </c>
      <c r="Y65" s="121">
        <f t="shared" si="10"/>
        <v>0</v>
      </c>
      <c r="Z65" s="121">
        <f t="shared" si="11"/>
        <v>0</v>
      </c>
      <c r="AA65" s="121">
        <f t="shared" si="12"/>
        <v>298678</v>
      </c>
      <c r="AB65" s="121">
        <f t="shared" si="13"/>
        <v>1386761</v>
      </c>
      <c r="AC65" s="121">
        <f t="shared" si="14"/>
        <v>53262</v>
      </c>
      <c r="AD65" s="121">
        <f t="shared" si="15"/>
        <v>0</v>
      </c>
      <c r="AE65" s="155" t="s">
        <v>517</v>
      </c>
    </row>
    <row r="66" spans="1:31" s="136" customFormat="1" ht="13.5" customHeight="1" x14ac:dyDescent="0.15">
      <c r="A66" s="119" t="s">
        <v>10</v>
      </c>
      <c r="B66" s="120" t="s">
        <v>351</v>
      </c>
      <c r="C66" s="119" t="s">
        <v>352</v>
      </c>
      <c r="D66" s="121">
        <f t="shared" si="3"/>
        <v>218779</v>
      </c>
      <c r="E66" s="121">
        <f t="shared" si="4"/>
        <v>196728</v>
      </c>
      <c r="F66" s="121">
        <v>34133</v>
      </c>
      <c r="G66" s="121">
        <v>0</v>
      </c>
      <c r="H66" s="121">
        <v>0</v>
      </c>
      <c r="I66" s="121">
        <v>162595</v>
      </c>
      <c r="J66" s="121">
        <v>504000</v>
      </c>
      <c r="K66" s="121">
        <v>0</v>
      </c>
      <c r="L66" s="121">
        <v>22051</v>
      </c>
      <c r="M66" s="121">
        <f t="shared" si="5"/>
        <v>0</v>
      </c>
      <c r="N66" s="121">
        <f t="shared" si="6"/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f t="shared" si="7"/>
        <v>218779</v>
      </c>
      <c r="W66" s="121">
        <f t="shared" si="8"/>
        <v>196728</v>
      </c>
      <c r="X66" s="121">
        <f t="shared" si="9"/>
        <v>34133</v>
      </c>
      <c r="Y66" s="121">
        <f t="shared" si="10"/>
        <v>0</v>
      </c>
      <c r="Z66" s="121">
        <f t="shared" si="11"/>
        <v>0</v>
      </c>
      <c r="AA66" s="121">
        <f t="shared" si="12"/>
        <v>162595</v>
      </c>
      <c r="AB66" s="121">
        <f t="shared" si="13"/>
        <v>504000</v>
      </c>
      <c r="AC66" s="121">
        <f t="shared" si="14"/>
        <v>0</v>
      </c>
      <c r="AD66" s="121">
        <f t="shared" si="15"/>
        <v>22051</v>
      </c>
      <c r="AE66" s="155" t="s">
        <v>518</v>
      </c>
    </row>
    <row r="67" spans="1:31" s="136" customFormat="1" ht="13.5" customHeight="1" x14ac:dyDescent="0.15">
      <c r="A67" s="119" t="s">
        <v>10</v>
      </c>
      <c r="B67" s="120" t="s">
        <v>339</v>
      </c>
      <c r="C67" s="119" t="s">
        <v>340</v>
      </c>
      <c r="D67" s="121">
        <f t="shared" si="3"/>
        <v>196273</v>
      </c>
      <c r="E67" s="121">
        <f t="shared" si="4"/>
        <v>133095</v>
      </c>
      <c r="F67" s="121">
        <v>0</v>
      </c>
      <c r="G67" s="121">
        <v>0</v>
      </c>
      <c r="H67" s="121">
        <v>0</v>
      </c>
      <c r="I67" s="121">
        <v>133095</v>
      </c>
      <c r="J67" s="121">
        <v>439340</v>
      </c>
      <c r="K67" s="121">
        <v>0</v>
      </c>
      <c r="L67" s="121">
        <v>63178</v>
      </c>
      <c r="M67" s="121">
        <f t="shared" si="5"/>
        <v>0</v>
      </c>
      <c r="N67" s="121">
        <f t="shared" si="6"/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f t="shared" si="7"/>
        <v>196273</v>
      </c>
      <c r="W67" s="121">
        <f t="shared" si="8"/>
        <v>133095</v>
      </c>
      <c r="X67" s="121">
        <f t="shared" si="9"/>
        <v>0</v>
      </c>
      <c r="Y67" s="121">
        <f t="shared" si="10"/>
        <v>0</v>
      </c>
      <c r="Z67" s="121">
        <f t="shared" si="11"/>
        <v>0</v>
      </c>
      <c r="AA67" s="121">
        <f t="shared" si="12"/>
        <v>133095</v>
      </c>
      <c r="AB67" s="121">
        <f t="shared" si="13"/>
        <v>439340</v>
      </c>
      <c r="AC67" s="121">
        <f t="shared" si="14"/>
        <v>0</v>
      </c>
      <c r="AD67" s="121">
        <f t="shared" si="15"/>
        <v>63178</v>
      </c>
      <c r="AE67" s="155" t="s">
        <v>519</v>
      </c>
    </row>
    <row r="68" spans="1:31" s="136" customFormat="1" ht="13.5" customHeight="1" x14ac:dyDescent="0.15">
      <c r="A68" s="119" t="s">
        <v>10</v>
      </c>
      <c r="B68" s="120" t="s">
        <v>410</v>
      </c>
      <c r="C68" s="119" t="s">
        <v>411</v>
      </c>
      <c r="D68" s="121">
        <f t="shared" si="3"/>
        <v>397316</v>
      </c>
      <c r="E68" s="121">
        <f t="shared" si="4"/>
        <v>397316</v>
      </c>
      <c r="F68" s="121">
        <v>0</v>
      </c>
      <c r="G68" s="121">
        <v>0</v>
      </c>
      <c r="H68" s="121">
        <v>0</v>
      </c>
      <c r="I68" s="121">
        <v>202812</v>
      </c>
      <c r="J68" s="121">
        <v>1123141</v>
      </c>
      <c r="K68" s="121">
        <v>194504</v>
      </c>
      <c r="L68" s="121">
        <v>0</v>
      </c>
      <c r="M68" s="121">
        <f t="shared" si="5"/>
        <v>0</v>
      </c>
      <c r="N68" s="121">
        <f t="shared" si="6"/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f t="shared" si="7"/>
        <v>397316</v>
      </c>
      <c r="W68" s="121">
        <f t="shared" si="8"/>
        <v>397316</v>
      </c>
      <c r="X68" s="121">
        <f t="shared" si="9"/>
        <v>0</v>
      </c>
      <c r="Y68" s="121">
        <f t="shared" si="10"/>
        <v>0</v>
      </c>
      <c r="Z68" s="121">
        <f t="shared" si="11"/>
        <v>0</v>
      </c>
      <c r="AA68" s="121">
        <f t="shared" si="12"/>
        <v>202812</v>
      </c>
      <c r="AB68" s="121">
        <f t="shared" si="13"/>
        <v>1123141</v>
      </c>
      <c r="AC68" s="121">
        <f t="shared" si="14"/>
        <v>194504</v>
      </c>
      <c r="AD68" s="121">
        <f t="shared" si="15"/>
        <v>0</v>
      </c>
      <c r="AE68" s="155" t="s">
        <v>520</v>
      </c>
    </row>
    <row r="69" spans="1:31" s="136" customFormat="1" ht="13.5" customHeight="1" x14ac:dyDescent="0.15">
      <c r="A69" s="119" t="s">
        <v>10</v>
      </c>
      <c r="B69" s="120" t="s">
        <v>368</v>
      </c>
      <c r="C69" s="119" t="s">
        <v>369</v>
      </c>
      <c r="D69" s="121">
        <f t="shared" si="3"/>
        <v>597805</v>
      </c>
      <c r="E69" s="121">
        <f t="shared" si="4"/>
        <v>350477</v>
      </c>
      <c r="F69" s="121">
        <v>181480</v>
      </c>
      <c r="G69" s="121">
        <v>0</v>
      </c>
      <c r="H69" s="121">
        <v>0</v>
      </c>
      <c r="I69" s="121">
        <v>167947</v>
      </c>
      <c r="J69" s="121">
        <v>724417</v>
      </c>
      <c r="K69" s="121">
        <v>1050</v>
      </c>
      <c r="L69" s="121">
        <v>247328</v>
      </c>
      <c r="M69" s="121">
        <f t="shared" si="5"/>
        <v>44882</v>
      </c>
      <c r="N69" s="121">
        <f t="shared" si="6"/>
        <v>18209</v>
      </c>
      <c r="O69" s="121">
        <v>0</v>
      </c>
      <c r="P69" s="121">
        <v>0</v>
      </c>
      <c r="Q69" s="121">
        <v>0</v>
      </c>
      <c r="R69" s="121">
        <v>17891</v>
      </c>
      <c r="S69" s="121">
        <v>145460</v>
      </c>
      <c r="T69" s="121">
        <v>318</v>
      </c>
      <c r="U69" s="121">
        <v>26673</v>
      </c>
      <c r="V69" s="121">
        <f t="shared" si="7"/>
        <v>642687</v>
      </c>
      <c r="W69" s="121">
        <f t="shared" si="8"/>
        <v>368686</v>
      </c>
      <c r="X69" s="121">
        <f t="shared" si="9"/>
        <v>181480</v>
      </c>
      <c r="Y69" s="121">
        <f t="shared" si="10"/>
        <v>0</v>
      </c>
      <c r="Z69" s="121">
        <f t="shared" si="11"/>
        <v>0</v>
      </c>
      <c r="AA69" s="121">
        <f t="shared" si="12"/>
        <v>185838</v>
      </c>
      <c r="AB69" s="121">
        <f t="shared" si="13"/>
        <v>869877</v>
      </c>
      <c r="AC69" s="121">
        <f t="shared" si="14"/>
        <v>1368</v>
      </c>
      <c r="AD69" s="121">
        <f t="shared" si="15"/>
        <v>274001</v>
      </c>
      <c r="AE69" s="155" t="s">
        <v>521</v>
      </c>
    </row>
    <row r="70" spans="1:31" s="136" customFormat="1" ht="13.5" customHeight="1" x14ac:dyDescent="0.15">
      <c r="A70" s="119" t="s">
        <v>10</v>
      </c>
      <c r="B70" s="120" t="s">
        <v>405</v>
      </c>
      <c r="C70" s="119" t="s">
        <v>406</v>
      </c>
      <c r="D70" s="121">
        <f t="shared" si="3"/>
        <v>227380</v>
      </c>
      <c r="E70" s="121">
        <f t="shared" si="4"/>
        <v>224295</v>
      </c>
      <c r="F70" s="121">
        <v>0</v>
      </c>
      <c r="G70" s="121">
        <v>0</v>
      </c>
      <c r="H70" s="121">
        <v>0</v>
      </c>
      <c r="I70" s="121">
        <v>224281</v>
      </c>
      <c r="J70" s="121">
        <v>282420</v>
      </c>
      <c r="K70" s="121">
        <v>14</v>
      </c>
      <c r="L70" s="121">
        <v>3085</v>
      </c>
      <c r="M70" s="121">
        <f t="shared" si="5"/>
        <v>0</v>
      </c>
      <c r="N70" s="121">
        <f t="shared" si="6"/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f t="shared" si="7"/>
        <v>227380</v>
      </c>
      <c r="W70" s="121">
        <f t="shared" si="8"/>
        <v>224295</v>
      </c>
      <c r="X70" s="121">
        <f t="shared" si="9"/>
        <v>0</v>
      </c>
      <c r="Y70" s="121">
        <f t="shared" si="10"/>
        <v>0</v>
      </c>
      <c r="Z70" s="121">
        <f t="shared" si="11"/>
        <v>0</v>
      </c>
      <c r="AA70" s="121">
        <f t="shared" si="12"/>
        <v>224281</v>
      </c>
      <c r="AB70" s="121">
        <f t="shared" si="13"/>
        <v>282420</v>
      </c>
      <c r="AC70" s="121">
        <f t="shared" si="14"/>
        <v>14</v>
      </c>
      <c r="AD70" s="121">
        <f t="shared" si="15"/>
        <v>3085</v>
      </c>
      <c r="AE70" s="155" t="s">
        <v>522</v>
      </c>
    </row>
    <row r="71" spans="1:31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</row>
    <row r="72" spans="1:31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</row>
    <row r="73" spans="1:31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</row>
    <row r="74" spans="1:31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</row>
    <row r="75" spans="1:31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</row>
    <row r="76" spans="1:31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</row>
    <row r="77" spans="1:31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</row>
    <row r="78" spans="1:31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</row>
    <row r="79" spans="1:31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</row>
    <row r="80" spans="1:31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</row>
    <row r="81" spans="1:30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</row>
    <row r="82" spans="1:30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</row>
    <row r="83" spans="1:30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</row>
    <row r="84" spans="1:30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</row>
    <row r="85" spans="1:30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</row>
    <row r="86" spans="1:30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</row>
    <row r="87" spans="1:30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</row>
    <row r="88" spans="1:30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</row>
    <row r="89" spans="1:30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</row>
    <row r="90" spans="1:30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</row>
    <row r="91" spans="1:30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</row>
    <row r="92" spans="1:30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</row>
    <row r="93" spans="1:30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</row>
    <row r="94" spans="1:30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</row>
    <row r="95" spans="1:30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</row>
    <row r="96" spans="1:30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</row>
    <row r="97" spans="1:30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</row>
    <row r="98" spans="1:30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</row>
    <row r="99" spans="1:30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</row>
    <row r="100" spans="1:30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</row>
    <row r="101" spans="1:30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</row>
    <row r="102" spans="1:30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</row>
    <row r="103" spans="1:30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</row>
    <row r="104" spans="1:30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</row>
    <row r="105" spans="1:30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</row>
    <row r="106" spans="1:30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</row>
    <row r="107" spans="1:30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</row>
    <row r="108" spans="1:30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</row>
    <row r="109" spans="1:30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</row>
    <row r="110" spans="1:30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</row>
    <row r="111" spans="1:30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</row>
    <row r="112" spans="1:30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</row>
    <row r="113" spans="1:30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</row>
    <row r="114" spans="1:30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</row>
    <row r="115" spans="1:30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</row>
    <row r="116" spans="1:30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</row>
    <row r="117" spans="1:30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</row>
    <row r="118" spans="1:30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</row>
    <row r="119" spans="1:30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</row>
    <row r="120" spans="1:30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</row>
    <row r="121" spans="1:30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</row>
    <row r="122" spans="1:30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</row>
    <row r="123" spans="1:30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</row>
    <row r="124" spans="1:30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</row>
    <row r="125" spans="1:30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</row>
    <row r="126" spans="1:30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</row>
    <row r="127" spans="1:30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</row>
    <row r="128" spans="1:30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</row>
    <row r="129" spans="1:30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</row>
    <row r="130" spans="1:30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</row>
    <row r="131" spans="1:30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</row>
    <row r="132" spans="1:30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</row>
    <row r="133" spans="1:30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</row>
    <row r="134" spans="1:30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</row>
    <row r="135" spans="1:30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</row>
    <row r="136" spans="1:30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</row>
    <row r="137" spans="1:30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</row>
    <row r="138" spans="1:30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</row>
    <row r="139" spans="1:30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</row>
    <row r="140" spans="1:30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</row>
    <row r="141" spans="1:30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</row>
    <row r="142" spans="1:30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</row>
    <row r="143" spans="1:30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</row>
    <row r="144" spans="1:30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</row>
    <row r="145" spans="1:30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</row>
    <row r="146" spans="1:30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</row>
    <row r="147" spans="1:30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</row>
    <row r="148" spans="1:30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</row>
    <row r="149" spans="1:30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</row>
    <row r="150" spans="1:30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</row>
    <row r="151" spans="1:30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</row>
    <row r="152" spans="1:30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</row>
    <row r="153" spans="1:30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</row>
    <row r="154" spans="1:30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</row>
    <row r="155" spans="1:30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</row>
    <row r="156" spans="1:30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</row>
    <row r="157" spans="1:30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</row>
    <row r="158" spans="1:30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</row>
    <row r="159" spans="1:30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</row>
    <row r="160" spans="1:30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</row>
    <row r="161" spans="1:30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</row>
    <row r="162" spans="1:30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</row>
    <row r="163" spans="1:30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</row>
    <row r="164" spans="1:30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</row>
    <row r="165" spans="1:30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</row>
    <row r="166" spans="1:30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</row>
    <row r="167" spans="1:30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</row>
    <row r="168" spans="1:30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</row>
    <row r="169" spans="1:30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</row>
    <row r="170" spans="1:30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</row>
    <row r="171" spans="1:30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</row>
    <row r="172" spans="1:30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</row>
    <row r="173" spans="1:30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</row>
    <row r="174" spans="1:30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</row>
    <row r="175" spans="1:30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</row>
    <row r="176" spans="1:30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</row>
    <row r="177" spans="1:30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</row>
    <row r="178" spans="1:30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</row>
    <row r="179" spans="1:30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</row>
    <row r="180" spans="1:30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</row>
    <row r="181" spans="1:30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</row>
    <row r="182" spans="1:30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</row>
    <row r="183" spans="1:30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</row>
    <row r="184" spans="1:30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</row>
    <row r="185" spans="1:30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</row>
    <row r="186" spans="1:30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</row>
    <row r="187" spans="1:30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</row>
    <row r="188" spans="1:30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</row>
    <row r="189" spans="1:30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</row>
    <row r="190" spans="1:30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</row>
    <row r="191" spans="1:30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</row>
    <row r="192" spans="1:30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</row>
    <row r="193" spans="1:30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</row>
    <row r="194" spans="1:30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</row>
    <row r="195" spans="1:30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</row>
    <row r="196" spans="1:30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</row>
    <row r="197" spans="1:30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</row>
    <row r="198" spans="1:30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</row>
    <row r="199" spans="1:30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</row>
    <row r="200" spans="1:30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</row>
    <row r="201" spans="1:30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</row>
    <row r="202" spans="1:30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</row>
    <row r="203" spans="1:30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</row>
    <row r="204" spans="1:30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</row>
    <row r="205" spans="1:30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</row>
    <row r="206" spans="1:30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</row>
    <row r="207" spans="1:30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</row>
    <row r="208" spans="1:30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</row>
    <row r="209" spans="1:30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</row>
    <row r="210" spans="1:30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</row>
    <row r="211" spans="1:30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</row>
    <row r="212" spans="1:30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</row>
    <row r="213" spans="1:30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</row>
    <row r="214" spans="1:30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</row>
    <row r="215" spans="1:30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</row>
    <row r="216" spans="1:30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</row>
    <row r="217" spans="1:30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</row>
    <row r="218" spans="1:30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</row>
    <row r="219" spans="1:30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</row>
    <row r="220" spans="1:30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</row>
    <row r="221" spans="1:30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</row>
    <row r="222" spans="1:30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</row>
    <row r="223" spans="1:30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</row>
    <row r="224" spans="1:30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</row>
    <row r="225" spans="1:30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</row>
    <row r="226" spans="1:30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</row>
    <row r="227" spans="1:30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</row>
    <row r="228" spans="1:30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</row>
    <row r="229" spans="1:30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</row>
    <row r="230" spans="1:30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</row>
    <row r="231" spans="1:30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</row>
    <row r="232" spans="1:30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</row>
    <row r="233" spans="1:30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</row>
    <row r="234" spans="1:30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</row>
    <row r="235" spans="1:30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</row>
    <row r="236" spans="1:30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</row>
    <row r="237" spans="1:30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</row>
    <row r="238" spans="1:30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</row>
    <row r="239" spans="1:30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</row>
    <row r="240" spans="1:30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</row>
    <row r="241" spans="1:30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</row>
    <row r="242" spans="1:30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</row>
    <row r="243" spans="1:30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</row>
    <row r="244" spans="1:30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</row>
    <row r="245" spans="1:30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</row>
    <row r="246" spans="1:30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</row>
    <row r="247" spans="1:30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</row>
    <row r="248" spans="1:30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</row>
    <row r="249" spans="1:30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</row>
    <row r="250" spans="1:30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</row>
    <row r="251" spans="1:30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</row>
    <row r="252" spans="1:30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</row>
    <row r="253" spans="1:30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</row>
    <row r="254" spans="1:30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</row>
    <row r="255" spans="1:30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</row>
    <row r="256" spans="1:30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</row>
    <row r="257" spans="1:30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</row>
    <row r="258" spans="1:30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</row>
    <row r="259" spans="1:30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</row>
    <row r="260" spans="1:30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</row>
    <row r="261" spans="1:30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</row>
    <row r="262" spans="1:30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</row>
    <row r="263" spans="1:30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</row>
    <row r="264" spans="1:30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</row>
    <row r="265" spans="1:30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</row>
    <row r="266" spans="1:30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</row>
    <row r="267" spans="1:30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</row>
    <row r="268" spans="1:30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</row>
    <row r="269" spans="1:30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</row>
    <row r="270" spans="1:30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</row>
    <row r="271" spans="1:30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</row>
    <row r="272" spans="1:30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</row>
    <row r="273" spans="1:30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</row>
    <row r="274" spans="1:30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</row>
    <row r="275" spans="1:30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</row>
    <row r="276" spans="1:30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</row>
    <row r="277" spans="1:30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</row>
    <row r="278" spans="1:30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</row>
    <row r="279" spans="1:30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</row>
    <row r="280" spans="1:30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</row>
    <row r="281" spans="1:30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</row>
    <row r="282" spans="1:30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</row>
    <row r="283" spans="1:30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</row>
    <row r="284" spans="1:30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</row>
    <row r="285" spans="1:30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</row>
    <row r="286" spans="1:30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</row>
    <row r="287" spans="1:30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</row>
    <row r="288" spans="1:30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</row>
    <row r="289" spans="1:30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</row>
    <row r="290" spans="1:30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</row>
    <row r="291" spans="1:30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</row>
    <row r="292" spans="1:30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</row>
    <row r="293" spans="1:30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</row>
    <row r="294" spans="1:30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</row>
    <row r="295" spans="1:30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</row>
    <row r="296" spans="1:30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</row>
    <row r="297" spans="1:30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</row>
    <row r="298" spans="1:30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</row>
    <row r="299" spans="1:30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</row>
    <row r="300" spans="1:30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</row>
    <row r="301" spans="1:30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</row>
    <row r="302" spans="1:30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</row>
    <row r="303" spans="1:30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</row>
    <row r="304" spans="1:30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</row>
    <row r="305" spans="1:30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</row>
    <row r="306" spans="1:30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</row>
    <row r="307" spans="1:30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</row>
    <row r="308" spans="1:30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</row>
    <row r="309" spans="1:30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</row>
    <row r="310" spans="1:30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</row>
    <row r="311" spans="1:30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</row>
    <row r="312" spans="1:30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</row>
    <row r="313" spans="1:30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</row>
    <row r="314" spans="1:30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</row>
    <row r="315" spans="1:30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</row>
    <row r="316" spans="1:30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</row>
    <row r="317" spans="1:30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</row>
    <row r="318" spans="1:30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</row>
    <row r="319" spans="1:30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</row>
    <row r="320" spans="1:30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</row>
    <row r="321" spans="1:30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</row>
    <row r="322" spans="1:30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</row>
    <row r="323" spans="1:30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</row>
    <row r="324" spans="1:30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</row>
    <row r="325" spans="1:30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</row>
    <row r="326" spans="1:30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</row>
    <row r="327" spans="1:30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</row>
    <row r="328" spans="1:30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</row>
    <row r="329" spans="1:30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</row>
    <row r="330" spans="1:30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</row>
    <row r="331" spans="1:30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</row>
    <row r="332" spans="1:30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</row>
    <row r="333" spans="1:30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</row>
    <row r="334" spans="1:30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</row>
    <row r="335" spans="1:30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</row>
    <row r="336" spans="1:30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</row>
    <row r="337" spans="1:30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</row>
    <row r="338" spans="1:30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</row>
    <row r="339" spans="1:30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</row>
    <row r="340" spans="1:30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</row>
    <row r="341" spans="1:30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</row>
    <row r="342" spans="1:30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</row>
    <row r="343" spans="1:30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</row>
    <row r="344" spans="1:30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</row>
    <row r="345" spans="1:30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</row>
    <row r="346" spans="1:30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</row>
    <row r="347" spans="1:30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</row>
    <row r="348" spans="1:30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</row>
    <row r="349" spans="1:30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</row>
    <row r="350" spans="1:30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</row>
    <row r="351" spans="1:30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</row>
    <row r="352" spans="1:30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</row>
    <row r="353" spans="1:30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</row>
    <row r="354" spans="1:30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</row>
    <row r="355" spans="1:30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</row>
    <row r="356" spans="1:30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</row>
    <row r="357" spans="1:30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</row>
    <row r="358" spans="1:30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</row>
    <row r="359" spans="1:30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</row>
    <row r="360" spans="1:30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</row>
    <row r="361" spans="1:30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</row>
    <row r="362" spans="1:30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</row>
    <row r="363" spans="1:30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</row>
    <row r="364" spans="1:30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</row>
    <row r="365" spans="1:30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</row>
    <row r="366" spans="1:30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</row>
    <row r="367" spans="1:30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</row>
    <row r="368" spans="1:30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</row>
    <row r="369" spans="1:30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</row>
    <row r="370" spans="1:30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</row>
    <row r="371" spans="1:30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</row>
    <row r="372" spans="1:30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</row>
    <row r="373" spans="1:30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</row>
    <row r="374" spans="1:30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</row>
    <row r="375" spans="1:30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</row>
    <row r="376" spans="1:30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</row>
    <row r="377" spans="1:30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</row>
    <row r="378" spans="1:30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</row>
    <row r="379" spans="1:30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</row>
    <row r="380" spans="1:30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</row>
    <row r="381" spans="1:30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</row>
    <row r="382" spans="1:30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</row>
    <row r="383" spans="1:30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</row>
    <row r="384" spans="1:30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</row>
    <row r="385" spans="1:30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</row>
    <row r="386" spans="1:30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</row>
    <row r="387" spans="1:30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</row>
    <row r="388" spans="1:30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</row>
    <row r="389" spans="1:30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</row>
    <row r="390" spans="1:30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</row>
    <row r="391" spans="1:30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</row>
    <row r="392" spans="1:30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</row>
    <row r="393" spans="1:30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</row>
    <row r="394" spans="1:30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</row>
    <row r="395" spans="1:30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</row>
    <row r="396" spans="1:30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</row>
    <row r="397" spans="1:30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</row>
    <row r="398" spans="1:30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</row>
    <row r="399" spans="1:30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</row>
    <row r="400" spans="1:30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</row>
    <row r="401" spans="1:30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</row>
    <row r="402" spans="1:30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</row>
    <row r="403" spans="1:30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</row>
    <row r="404" spans="1:30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</row>
    <row r="405" spans="1:30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</row>
    <row r="406" spans="1:30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</row>
    <row r="407" spans="1:30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</row>
    <row r="408" spans="1:30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</row>
    <row r="409" spans="1:30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</row>
    <row r="410" spans="1:30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</row>
    <row r="411" spans="1:30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</row>
    <row r="412" spans="1:30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</row>
    <row r="413" spans="1:30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</row>
    <row r="414" spans="1:30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</row>
    <row r="415" spans="1:30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</row>
    <row r="416" spans="1:30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</row>
    <row r="417" spans="1:30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</row>
    <row r="418" spans="1:30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</row>
    <row r="419" spans="1:30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</row>
    <row r="420" spans="1:30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</row>
    <row r="421" spans="1:30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</row>
    <row r="422" spans="1:30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</row>
    <row r="423" spans="1:30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</row>
    <row r="424" spans="1:30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</row>
    <row r="425" spans="1:30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</row>
    <row r="426" spans="1:30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</row>
    <row r="427" spans="1:30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</row>
    <row r="428" spans="1:30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</row>
    <row r="429" spans="1:30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</row>
    <row r="430" spans="1:30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</row>
    <row r="431" spans="1:30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</row>
    <row r="432" spans="1:30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</row>
    <row r="433" spans="1:30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</row>
    <row r="434" spans="1:30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</row>
    <row r="435" spans="1:30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</row>
    <row r="436" spans="1:30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</row>
    <row r="437" spans="1:30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</row>
    <row r="438" spans="1:30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</row>
    <row r="439" spans="1:30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</row>
    <row r="440" spans="1:30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</row>
    <row r="441" spans="1:30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</row>
    <row r="442" spans="1:30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</row>
    <row r="443" spans="1:30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</row>
    <row r="444" spans="1:30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</row>
    <row r="445" spans="1:30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</row>
    <row r="446" spans="1:30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</row>
    <row r="447" spans="1:30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</row>
    <row r="448" spans="1:30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</row>
    <row r="449" spans="1:30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</row>
    <row r="450" spans="1:30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</row>
    <row r="451" spans="1:30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</row>
    <row r="452" spans="1:30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</row>
    <row r="453" spans="1:30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</row>
    <row r="454" spans="1:30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</row>
    <row r="455" spans="1:30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</row>
    <row r="456" spans="1:30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</row>
    <row r="457" spans="1:30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</row>
    <row r="458" spans="1:30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</row>
    <row r="459" spans="1:30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</row>
    <row r="460" spans="1:30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</row>
    <row r="461" spans="1:30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</row>
    <row r="462" spans="1:30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</row>
    <row r="463" spans="1:30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</row>
    <row r="464" spans="1:30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</row>
    <row r="465" spans="1:30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</row>
    <row r="466" spans="1:30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</row>
    <row r="467" spans="1:30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</row>
    <row r="468" spans="1:30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</row>
    <row r="469" spans="1:30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</row>
    <row r="470" spans="1:30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</row>
    <row r="471" spans="1:30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</row>
    <row r="472" spans="1:30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</row>
    <row r="473" spans="1:30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</row>
    <row r="474" spans="1:30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</row>
    <row r="475" spans="1:30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</row>
    <row r="476" spans="1:30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</row>
    <row r="477" spans="1:30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</row>
    <row r="478" spans="1:30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</row>
    <row r="479" spans="1:30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</row>
    <row r="480" spans="1:30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</row>
    <row r="481" spans="1:30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</row>
    <row r="482" spans="1:30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</row>
    <row r="483" spans="1:30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</row>
    <row r="484" spans="1:30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</row>
    <row r="485" spans="1:30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</row>
    <row r="486" spans="1:30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</row>
    <row r="487" spans="1:30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</row>
    <row r="488" spans="1:30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</row>
    <row r="489" spans="1:30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</row>
    <row r="490" spans="1:30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</row>
    <row r="491" spans="1:30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</row>
    <row r="492" spans="1:30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</row>
    <row r="493" spans="1:30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</row>
    <row r="494" spans="1:30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</row>
    <row r="495" spans="1:30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</row>
    <row r="496" spans="1:30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</row>
    <row r="497" spans="1:30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</row>
    <row r="498" spans="1:30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</row>
    <row r="499" spans="1:30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</row>
    <row r="500" spans="1:30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</row>
    <row r="501" spans="1:30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</row>
    <row r="502" spans="1:30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</row>
    <row r="503" spans="1:30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</row>
    <row r="504" spans="1:30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</row>
    <row r="505" spans="1:30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</row>
    <row r="506" spans="1:30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</row>
    <row r="507" spans="1:30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</row>
    <row r="508" spans="1:30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</row>
    <row r="509" spans="1:30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</row>
    <row r="510" spans="1:30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</row>
    <row r="511" spans="1:30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</row>
    <row r="512" spans="1:30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</row>
    <row r="513" spans="1:30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</row>
    <row r="514" spans="1:30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</row>
    <row r="515" spans="1:30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</row>
    <row r="516" spans="1:30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</row>
    <row r="517" spans="1:30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</row>
    <row r="518" spans="1:30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</row>
    <row r="519" spans="1:30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</row>
    <row r="520" spans="1:30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</row>
    <row r="521" spans="1:30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</row>
    <row r="522" spans="1:30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</row>
    <row r="523" spans="1:30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</row>
    <row r="524" spans="1:30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</row>
    <row r="525" spans="1:30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</row>
    <row r="526" spans="1:30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</row>
    <row r="527" spans="1:30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</row>
    <row r="528" spans="1:30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</row>
    <row r="529" spans="1:30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</row>
    <row r="530" spans="1:30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</row>
    <row r="531" spans="1:30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</row>
    <row r="532" spans="1:30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</row>
    <row r="533" spans="1:30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</row>
    <row r="534" spans="1:30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</row>
    <row r="535" spans="1:30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</row>
    <row r="536" spans="1:30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</row>
    <row r="537" spans="1:30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</row>
    <row r="538" spans="1:30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</row>
    <row r="539" spans="1:30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</row>
    <row r="540" spans="1:30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</row>
    <row r="541" spans="1:30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</row>
    <row r="542" spans="1:30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</row>
    <row r="543" spans="1:30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</row>
    <row r="544" spans="1:30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</row>
    <row r="545" spans="1:30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</row>
    <row r="546" spans="1:30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</row>
    <row r="547" spans="1:30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</row>
    <row r="548" spans="1:30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</row>
    <row r="549" spans="1:30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</row>
    <row r="550" spans="1:30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</row>
    <row r="551" spans="1:30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</row>
    <row r="552" spans="1:30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</row>
    <row r="553" spans="1:30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</row>
    <row r="554" spans="1:30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</row>
    <row r="555" spans="1:30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</row>
    <row r="556" spans="1:30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</row>
    <row r="557" spans="1:30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</row>
    <row r="558" spans="1:30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</row>
    <row r="559" spans="1:30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</row>
    <row r="560" spans="1:30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</row>
    <row r="561" spans="1:30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</row>
    <row r="562" spans="1:30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</row>
    <row r="563" spans="1:30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</row>
    <row r="564" spans="1:30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</row>
    <row r="565" spans="1:30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</row>
    <row r="566" spans="1:30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</row>
    <row r="567" spans="1:30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</row>
    <row r="568" spans="1:30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</row>
    <row r="569" spans="1:30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</row>
    <row r="570" spans="1:30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</row>
    <row r="571" spans="1:30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</row>
    <row r="572" spans="1:30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</row>
    <row r="573" spans="1:30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</row>
    <row r="574" spans="1:30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</row>
    <row r="575" spans="1:30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</row>
    <row r="576" spans="1:30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</row>
    <row r="577" spans="1:30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</row>
    <row r="578" spans="1:30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</row>
    <row r="579" spans="1:30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</row>
    <row r="580" spans="1:30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</row>
    <row r="581" spans="1:30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</row>
    <row r="582" spans="1:30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</row>
    <row r="583" spans="1:30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</row>
    <row r="584" spans="1:30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</row>
    <row r="585" spans="1:30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</row>
    <row r="586" spans="1:30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</row>
    <row r="587" spans="1:30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</row>
    <row r="588" spans="1:30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</row>
    <row r="589" spans="1:30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</row>
    <row r="590" spans="1:30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</row>
    <row r="591" spans="1:30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</row>
    <row r="592" spans="1:30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</row>
    <row r="593" spans="1:30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</row>
    <row r="594" spans="1:30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</row>
    <row r="595" spans="1:30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</row>
    <row r="596" spans="1:30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</row>
    <row r="597" spans="1:30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</row>
    <row r="598" spans="1:30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</row>
    <row r="599" spans="1:30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</row>
    <row r="600" spans="1:30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</row>
    <row r="601" spans="1:30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</row>
    <row r="602" spans="1:30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</row>
    <row r="603" spans="1:30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</row>
    <row r="604" spans="1:30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</row>
    <row r="605" spans="1:30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</row>
    <row r="606" spans="1:30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</row>
    <row r="607" spans="1:30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</row>
    <row r="608" spans="1:30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</row>
    <row r="609" spans="1:30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</row>
    <row r="610" spans="1:30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</row>
    <row r="611" spans="1:30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</row>
    <row r="612" spans="1:30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</row>
    <row r="613" spans="1:30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</row>
    <row r="614" spans="1:30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</row>
    <row r="615" spans="1:30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</row>
    <row r="616" spans="1:30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</row>
    <row r="617" spans="1:30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</row>
    <row r="618" spans="1:30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</row>
    <row r="619" spans="1:30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</row>
    <row r="620" spans="1:30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</row>
    <row r="621" spans="1:30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</row>
    <row r="622" spans="1:30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</row>
    <row r="623" spans="1:30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</row>
    <row r="624" spans="1:30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</row>
    <row r="625" spans="1:30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</row>
    <row r="626" spans="1:30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</row>
    <row r="627" spans="1:30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</row>
    <row r="628" spans="1:30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</row>
    <row r="629" spans="1:30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</row>
    <row r="630" spans="1:30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</row>
    <row r="631" spans="1:30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</row>
    <row r="632" spans="1:30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</row>
    <row r="633" spans="1:30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</row>
    <row r="634" spans="1:30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</row>
    <row r="635" spans="1:30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</row>
    <row r="636" spans="1:30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</row>
    <row r="637" spans="1:30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</row>
    <row r="638" spans="1:30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</row>
    <row r="639" spans="1:30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</row>
    <row r="640" spans="1:30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</row>
    <row r="641" spans="1:30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</row>
    <row r="642" spans="1:30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</row>
    <row r="643" spans="1:30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</row>
    <row r="644" spans="1:30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</row>
    <row r="645" spans="1:30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</row>
    <row r="646" spans="1:30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</row>
    <row r="647" spans="1:30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</row>
    <row r="648" spans="1:30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</row>
    <row r="649" spans="1:30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</row>
    <row r="650" spans="1:30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</row>
    <row r="651" spans="1:30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</row>
    <row r="652" spans="1:30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</row>
    <row r="653" spans="1:30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</row>
    <row r="654" spans="1:30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</row>
    <row r="655" spans="1:30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</row>
    <row r="656" spans="1:30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</row>
    <row r="657" spans="1:30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</row>
    <row r="658" spans="1:30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</row>
    <row r="659" spans="1:30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</row>
    <row r="660" spans="1:30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</row>
    <row r="661" spans="1:30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</row>
    <row r="662" spans="1:30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</row>
    <row r="663" spans="1:30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</row>
    <row r="664" spans="1:30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</row>
    <row r="665" spans="1:30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</row>
    <row r="666" spans="1:30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</row>
    <row r="667" spans="1:30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</row>
    <row r="668" spans="1:30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</row>
    <row r="669" spans="1:30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</row>
    <row r="670" spans="1:30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</row>
    <row r="671" spans="1:30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</row>
    <row r="672" spans="1:30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</row>
    <row r="673" spans="1:30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</row>
    <row r="674" spans="1:30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</row>
    <row r="675" spans="1:30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</row>
    <row r="676" spans="1:30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</row>
    <row r="677" spans="1:30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</row>
    <row r="678" spans="1:30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</row>
    <row r="679" spans="1:30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</row>
    <row r="680" spans="1:30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</row>
    <row r="681" spans="1:30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</row>
    <row r="682" spans="1:30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</row>
    <row r="683" spans="1:30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</row>
    <row r="684" spans="1:30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</row>
    <row r="685" spans="1:30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</row>
    <row r="686" spans="1:30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</row>
    <row r="687" spans="1:30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</row>
    <row r="688" spans="1:30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</row>
    <row r="689" spans="1:30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</row>
    <row r="690" spans="1:30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</row>
    <row r="691" spans="1:30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</row>
    <row r="692" spans="1:30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</row>
    <row r="693" spans="1:30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</row>
    <row r="694" spans="1:30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</row>
    <row r="695" spans="1:30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</row>
    <row r="696" spans="1:30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</row>
    <row r="697" spans="1:30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</row>
    <row r="698" spans="1:30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</row>
    <row r="699" spans="1:30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</row>
    <row r="700" spans="1:30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</row>
    <row r="701" spans="1:30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</row>
    <row r="702" spans="1:30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</row>
    <row r="703" spans="1:30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</row>
    <row r="704" spans="1:30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</row>
    <row r="705" spans="1:30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</row>
    <row r="706" spans="1:30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</row>
    <row r="707" spans="1:30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</row>
    <row r="708" spans="1:30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</row>
    <row r="709" spans="1:30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</row>
    <row r="710" spans="1:30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</row>
    <row r="711" spans="1:30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</row>
    <row r="712" spans="1:30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</row>
    <row r="713" spans="1:30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</row>
    <row r="714" spans="1:30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</row>
    <row r="715" spans="1:30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</row>
    <row r="716" spans="1:30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</row>
    <row r="717" spans="1:30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</row>
    <row r="718" spans="1:30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</row>
    <row r="719" spans="1:30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</row>
    <row r="720" spans="1:30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</row>
    <row r="721" spans="1:30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</row>
    <row r="722" spans="1:30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</row>
    <row r="723" spans="1:30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</row>
    <row r="724" spans="1:30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</row>
    <row r="725" spans="1:30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</row>
    <row r="726" spans="1:30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</row>
    <row r="727" spans="1:30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</row>
    <row r="728" spans="1:30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</row>
    <row r="729" spans="1:30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</row>
    <row r="730" spans="1:30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</row>
    <row r="731" spans="1:30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</row>
    <row r="732" spans="1:30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</row>
    <row r="733" spans="1:30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</row>
    <row r="734" spans="1:30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</row>
    <row r="735" spans="1:30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</row>
    <row r="736" spans="1:30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</row>
    <row r="737" spans="1:30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</row>
    <row r="738" spans="1:30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</row>
    <row r="739" spans="1:30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</row>
    <row r="740" spans="1:30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</row>
    <row r="741" spans="1:30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</row>
    <row r="742" spans="1:30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</row>
    <row r="743" spans="1:30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</row>
    <row r="744" spans="1:30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</row>
    <row r="745" spans="1:30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</row>
    <row r="746" spans="1:30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</row>
    <row r="747" spans="1:30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</row>
    <row r="748" spans="1:30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</row>
    <row r="749" spans="1:30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</row>
    <row r="750" spans="1:30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</row>
    <row r="751" spans="1:30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</row>
    <row r="752" spans="1:30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</row>
    <row r="753" spans="1:30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</row>
    <row r="754" spans="1:30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</row>
    <row r="755" spans="1:30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</row>
    <row r="756" spans="1:30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</row>
    <row r="757" spans="1:30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</row>
    <row r="758" spans="1:30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</row>
    <row r="759" spans="1:30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</row>
    <row r="760" spans="1:30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</row>
    <row r="761" spans="1:30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</row>
    <row r="762" spans="1:30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</row>
    <row r="763" spans="1:30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</row>
    <row r="764" spans="1:30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</row>
    <row r="765" spans="1:30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</row>
    <row r="766" spans="1:30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</row>
    <row r="767" spans="1:30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</row>
    <row r="768" spans="1:30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</row>
    <row r="769" spans="1:30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</row>
    <row r="770" spans="1:30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</row>
    <row r="771" spans="1:30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</row>
    <row r="772" spans="1:30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</row>
    <row r="773" spans="1:30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</row>
    <row r="774" spans="1:30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</row>
    <row r="775" spans="1:30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</row>
    <row r="776" spans="1:30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</row>
    <row r="777" spans="1:30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</row>
    <row r="778" spans="1:30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</row>
    <row r="779" spans="1:30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</row>
    <row r="780" spans="1:30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</row>
    <row r="781" spans="1:30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</row>
    <row r="782" spans="1:30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</row>
    <row r="783" spans="1:30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</row>
    <row r="784" spans="1:30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</row>
    <row r="785" spans="1:30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</row>
    <row r="786" spans="1:30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</row>
    <row r="787" spans="1:30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</row>
    <row r="788" spans="1:30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</row>
    <row r="789" spans="1:30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</row>
    <row r="790" spans="1:30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</row>
    <row r="791" spans="1:30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</row>
    <row r="792" spans="1:30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</row>
    <row r="793" spans="1:30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</row>
    <row r="794" spans="1:30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</row>
    <row r="795" spans="1:30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</row>
    <row r="796" spans="1:30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</row>
    <row r="797" spans="1:30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</row>
    <row r="798" spans="1:30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</row>
    <row r="799" spans="1:30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</row>
    <row r="800" spans="1:30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</row>
    <row r="801" spans="1:30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</row>
    <row r="802" spans="1:30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</row>
    <row r="803" spans="1:30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</row>
    <row r="804" spans="1:30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</row>
    <row r="805" spans="1:30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</row>
    <row r="806" spans="1:30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</row>
    <row r="807" spans="1:30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</row>
    <row r="808" spans="1:30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</row>
    <row r="809" spans="1:30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</row>
    <row r="810" spans="1:30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</row>
    <row r="811" spans="1:30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</row>
    <row r="812" spans="1:30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</row>
    <row r="813" spans="1:30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</row>
    <row r="814" spans="1:30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</row>
    <row r="815" spans="1:30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</row>
    <row r="816" spans="1:30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</row>
    <row r="817" spans="1:30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</row>
    <row r="818" spans="1:30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</row>
    <row r="819" spans="1:30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</row>
    <row r="820" spans="1:30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</row>
    <row r="821" spans="1:30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</row>
    <row r="822" spans="1:30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</row>
    <row r="823" spans="1:30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</row>
    <row r="824" spans="1:30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</row>
    <row r="825" spans="1:30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</row>
    <row r="826" spans="1:30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</row>
    <row r="827" spans="1:30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</row>
    <row r="828" spans="1:30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</row>
    <row r="829" spans="1:30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</row>
    <row r="830" spans="1:30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</row>
    <row r="831" spans="1:30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</row>
    <row r="832" spans="1:30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</row>
    <row r="833" spans="1:30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</row>
    <row r="834" spans="1:30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</row>
    <row r="835" spans="1:30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</row>
    <row r="836" spans="1:30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</row>
    <row r="837" spans="1:30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</row>
    <row r="838" spans="1:30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</row>
    <row r="839" spans="1:30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</row>
    <row r="840" spans="1:30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</row>
    <row r="841" spans="1:30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</row>
    <row r="842" spans="1:30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</row>
    <row r="843" spans="1:30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</row>
    <row r="844" spans="1:30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</row>
    <row r="845" spans="1:30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</row>
    <row r="846" spans="1:30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</row>
    <row r="847" spans="1:30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</row>
    <row r="848" spans="1:30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</row>
    <row r="849" spans="1:30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</row>
    <row r="850" spans="1:30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</row>
    <row r="851" spans="1:30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</row>
    <row r="852" spans="1:30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</row>
    <row r="853" spans="1:30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</row>
    <row r="854" spans="1:30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</row>
    <row r="855" spans="1:30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</row>
    <row r="856" spans="1:30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</row>
    <row r="857" spans="1:30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</row>
    <row r="858" spans="1:30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</row>
    <row r="859" spans="1:30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</row>
    <row r="860" spans="1:30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</row>
    <row r="861" spans="1:30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</row>
    <row r="862" spans="1:30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</row>
    <row r="863" spans="1:30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</row>
    <row r="864" spans="1:30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</row>
    <row r="865" spans="1:30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</row>
    <row r="866" spans="1:30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</row>
    <row r="867" spans="1:30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</row>
    <row r="868" spans="1:30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</row>
    <row r="869" spans="1:30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</row>
    <row r="870" spans="1:30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</row>
    <row r="871" spans="1:30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</row>
    <row r="872" spans="1:30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</row>
    <row r="873" spans="1:30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</row>
    <row r="874" spans="1:30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</row>
    <row r="875" spans="1:30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</row>
    <row r="876" spans="1:30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</row>
    <row r="877" spans="1:30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</row>
    <row r="878" spans="1:30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</row>
    <row r="879" spans="1:30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</row>
    <row r="880" spans="1:30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</row>
    <row r="881" spans="1:30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</row>
    <row r="882" spans="1:30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</row>
    <row r="883" spans="1:30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</row>
    <row r="884" spans="1:30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</row>
    <row r="885" spans="1:30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</row>
    <row r="886" spans="1:30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</row>
    <row r="887" spans="1:30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</row>
    <row r="888" spans="1:30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</row>
    <row r="889" spans="1:30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</row>
    <row r="890" spans="1:30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</row>
    <row r="891" spans="1:30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</row>
    <row r="892" spans="1:30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</row>
    <row r="893" spans="1:30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</row>
    <row r="894" spans="1:30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</row>
    <row r="895" spans="1:30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</row>
    <row r="896" spans="1:30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</row>
    <row r="897" spans="1:30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</row>
    <row r="898" spans="1:30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</row>
    <row r="899" spans="1:30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</row>
    <row r="900" spans="1:30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</row>
    <row r="901" spans="1:30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</row>
    <row r="902" spans="1:30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</row>
    <row r="903" spans="1:30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</row>
    <row r="904" spans="1:30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</row>
    <row r="905" spans="1:30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</row>
    <row r="906" spans="1:30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</row>
    <row r="907" spans="1:30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</row>
    <row r="908" spans="1:30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</row>
    <row r="909" spans="1:30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</row>
    <row r="910" spans="1:30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</row>
    <row r="911" spans="1:30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</row>
    <row r="912" spans="1:30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</row>
    <row r="913" spans="1:30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</row>
    <row r="914" spans="1:30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</row>
    <row r="915" spans="1:30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</row>
    <row r="916" spans="1:30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</row>
    <row r="917" spans="1:30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</row>
    <row r="918" spans="1:30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</row>
    <row r="919" spans="1:30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</row>
    <row r="920" spans="1:30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</row>
    <row r="921" spans="1:30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</row>
    <row r="922" spans="1:30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</row>
    <row r="923" spans="1:30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</row>
    <row r="924" spans="1:30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</row>
    <row r="925" spans="1:30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</row>
    <row r="926" spans="1:30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</row>
    <row r="927" spans="1:30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</row>
    <row r="928" spans="1:30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</row>
    <row r="929" spans="1:30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</row>
    <row r="930" spans="1:30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</row>
    <row r="931" spans="1:30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</row>
    <row r="932" spans="1:30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</row>
    <row r="933" spans="1:30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</row>
    <row r="934" spans="1:30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</row>
    <row r="935" spans="1:30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</row>
    <row r="936" spans="1:30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</row>
    <row r="937" spans="1:30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</row>
    <row r="938" spans="1:30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</row>
    <row r="939" spans="1:30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</row>
    <row r="940" spans="1:30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</row>
    <row r="941" spans="1:30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</row>
    <row r="942" spans="1:30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</row>
    <row r="943" spans="1:30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</row>
    <row r="944" spans="1:30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</row>
    <row r="945" spans="1:30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</row>
    <row r="946" spans="1:30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</row>
    <row r="947" spans="1:30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</row>
    <row r="948" spans="1:30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</row>
    <row r="949" spans="1:30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</row>
    <row r="950" spans="1:30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</row>
    <row r="951" spans="1:30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</row>
    <row r="952" spans="1:30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</row>
    <row r="953" spans="1:30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</row>
    <row r="954" spans="1:30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</row>
    <row r="955" spans="1:30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</row>
    <row r="956" spans="1:30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</row>
    <row r="957" spans="1:30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</row>
    <row r="958" spans="1:30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</row>
    <row r="959" spans="1:30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</row>
    <row r="960" spans="1:30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</row>
    <row r="961" spans="1:30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</row>
    <row r="962" spans="1:30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</row>
    <row r="963" spans="1:30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</row>
    <row r="964" spans="1:30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</row>
    <row r="965" spans="1:30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</row>
    <row r="966" spans="1:30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</row>
    <row r="967" spans="1:30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</row>
    <row r="968" spans="1:30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</row>
    <row r="969" spans="1:30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</row>
    <row r="970" spans="1:30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</row>
    <row r="971" spans="1:30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</row>
    <row r="972" spans="1:30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</row>
    <row r="973" spans="1:30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</row>
    <row r="974" spans="1:30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</row>
    <row r="975" spans="1:30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</row>
    <row r="976" spans="1:30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</row>
    <row r="977" spans="1:30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</row>
    <row r="978" spans="1:30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</row>
    <row r="979" spans="1:30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</row>
    <row r="980" spans="1:30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</row>
    <row r="981" spans="1:30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</row>
    <row r="982" spans="1:30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</row>
    <row r="983" spans="1:30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</row>
    <row r="984" spans="1:30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</row>
    <row r="985" spans="1:30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</row>
    <row r="986" spans="1:30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</row>
    <row r="987" spans="1:30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</row>
    <row r="988" spans="1:30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</row>
    <row r="989" spans="1:30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</row>
    <row r="990" spans="1:30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</row>
    <row r="991" spans="1:30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</row>
    <row r="992" spans="1:30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</row>
    <row r="993" spans="1:30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</row>
    <row r="994" spans="1:30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</row>
    <row r="995" spans="1:30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</row>
    <row r="996" spans="1:30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</row>
    <row r="997" spans="1:30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</row>
    <row r="998" spans="1:30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</row>
    <row r="999" spans="1:30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</row>
    <row r="1000" spans="1:30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</row>
  </sheetData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998" man="1"/>
    <brk id="21" min="1" max="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>
        <f>COUNTA(A:A) - 3</f>
        <v>63</v>
      </c>
      <c r="C1" s="51">
        <f>SUBTOTAL(3,A:A ) - 2</f>
        <v>64</v>
      </c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7" t="s">
        <v>269</v>
      </c>
      <c r="B2" s="157" t="s">
        <v>270</v>
      </c>
      <c r="C2" s="164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8"/>
      <c r="B3" s="158"/>
      <c r="C3" s="163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8"/>
      <c r="B4" s="158"/>
      <c r="C4" s="163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6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6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6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8"/>
      <c r="B5" s="158"/>
      <c r="C5" s="163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6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6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6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8"/>
      <c r="B6" s="158"/>
      <c r="C6" s="163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茨城県</v>
      </c>
      <c r="B7" s="139" t="str">
        <f>'廃棄物事業経費（市町村）'!B7</f>
        <v>08000</v>
      </c>
      <c r="C7" s="138" t="s">
        <v>275</v>
      </c>
      <c r="D7" s="140">
        <f>+SUM(E7,J7)</f>
        <v>7848764</v>
      </c>
      <c r="E7" s="140">
        <f>+SUM(F7:I7)</f>
        <v>7803589</v>
      </c>
      <c r="F7" s="140">
        <f t="shared" ref="F7:K7" si="0">SUM(F$8:F$1000)</f>
        <v>584847</v>
      </c>
      <c r="G7" s="140">
        <f t="shared" si="0"/>
        <v>4768193</v>
      </c>
      <c r="H7" s="140">
        <f t="shared" si="0"/>
        <v>43105</v>
      </c>
      <c r="I7" s="140">
        <f t="shared" si="0"/>
        <v>2407444</v>
      </c>
      <c r="J7" s="140">
        <f t="shared" si="0"/>
        <v>45175</v>
      </c>
      <c r="K7" s="140">
        <f t="shared" si="0"/>
        <v>1501478</v>
      </c>
      <c r="L7" s="140">
        <f>+SUM(M7,R7,V7,W7,AC7)</f>
        <v>31849620</v>
      </c>
      <c r="M7" s="140">
        <f>+SUM(N7:Q7)</f>
        <v>4532876</v>
      </c>
      <c r="N7" s="140">
        <f>SUM(N$8:N$1000)</f>
        <v>2722412</v>
      </c>
      <c r="O7" s="140">
        <f>SUM(O$8:O$1000)</f>
        <v>1053666</v>
      </c>
      <c r="P7" s="140">
        <f>SUM(P$8:P$1000)</f>
        <v>685378</v>
      </c>
      <c r="Q7" s="140">
        <f>SUM(Q$8:Q$1000)</f>
        <v>71420</v>
      </c>
      <c r="R7" s="140">
        <f>+SUM(S7:U7)</f>
        <v>6515882</v>
      </c>
      <c r="S7" s="140">
        <f>SUM(S$8:S$1000)</f>
        <v>778499</v>
      </c>
      <c r="T7" s="140">
        <f>SUM(T$8:T$1000)</f>
        <v>5477395</v>
      </c>
      <c r="U7" s="140">
        <f>SUM(U$8:U$1000)</f>
        <v>259988</v>
      </c>
      <c r="V7" s="140">
        <f>SUM(V$8:V$1000)</f>
        <v>40650</v>
      </c>
      <c r="W7" s="140">
        <f>+SUM(X7:AA7)</f>
        <v>20739956</v>
      </c>
      <c r="X7" s="140">
        <f t="shared" ref="X7:AD7" si="1">SUM(X$8:X$1000)</f>
        <v>6572108</v>
      </c>
      <c r="Y7" s="140">
        <f t="shared" si="1"/>
        <v>10573102</v>
      </c>
      <c r="Z7" s="140">
        <f t="shared" si="1"/>
        <v>1809150</v>
      </c>
      <c r="AA7" s="140">
        <f t="shared" si="1"/>
        <v>1785596</v>
      </c>
      <c r="AB7" s="140">
        <f t="shared" si="1"/>
        <v>10113766</v>
      </c>
      <c r="AC7" s="140">
        <f t="shared" si="1"/>
        <v>20256</v>
      </c>
      <c r="AD7" s="140">
        <f t="shared" si="1"/>
        <v>1444416</v>
      </c>
      <c r="AE7" s="140">
        <f>+SUM(D7,L7,AD7)</f>
        <v>41142800</v>
      </c>
      <c r="AF7" s="140">
        <f>+SUM(AG7,AL7)</f>
        <v>434888</v>
      </c>
      <c r="AG7" s="140">
        <f>+SUM(AH7:AK7)</f>
        <v>420725</v>
      </c>
      <c r="AH7" s="140">
        <f t="shared" ref="AH7:AM7" si="2">SUM(AH$8:AH$1000)</f>
        <v>0</v>
      </c>
      <c r="AI7" s="140">
        <f t="shared" si="2"/>
        <v>369935</v>
      </c>
      <c r="AJ7" s="140">
        <f t="shared" si="2"/>
        <v>50790</v>
      </c>
      <c r="AK7" s="140">
        <f t="shared" si="2"/>
        <v>0</v>
      </c>
      <c r="AL7" s="140">
        <f t="shared" si="2"/>
        <v>14163</v>
      </c>
      <c r="AM7" s="140">
        <f t="shared" si="2"/>
        <v>15780</v>
      </c>
      <c r="AN7" s="140">
        <f>+SUM(AO7,AT7,AX7,AY7,BE7)</f>
        <v>4756860</v>
      </c>
      <c r="AO7" s="140">
        <f>+SUM(AP7:AS7)</f>
        <v>1309842</v>
      </c>
      <c r="AP7" s="140">
        <f>SUM(AP$8:AP$1000)</f>
        <v>881024</v>
      </c>
      <c r="AQ7" s="140">
        <f>SUM(AQ$8:AQ$1000)</f>
        <v>45154</v>
      </c>
      <c r="AR7" s="140">
        <f>SUM(AR$8:AR$1000)</f>
        <v>383664</v>
      </c>
      <c r="AS7" s="140">
        <f>SUM(AS$8:AS$1000)</f>
        <v>0</v>
      </c>
      <c r="AT7" s="140">
        <f>+SUM(AU7:AW7)</f>
        <v>1972348</v>
      </c>
      <c r="AU7" s="140">
        <f>SUM(AU$8:AU$1000)</f>
        <v>8122</v>
      </c>
      <c r="AV7" s="140">
        <f>SUM(AV$8:AV$1000)</f>
        <v>1964223</v>
      </c>
      <c r="AW7" s="140">
        <f>SUM(AW$8:AW$1000)</f>
        <v>3</v>
      </c>
      <c r="AX7" s="140">
        <f>SUM(AX$8:AX$1000)</f>
        <v>0</v>
      </c>
      <c r="AY7" s="140">
        <f>+SUM(AZ7:BC7)</f>
        <v>1470545</v>
      </c>
      <c r="AZ7" s="140">
        <f t="shared" ref="AZ7:BF7" si="3">SUM(AZ$8:AZ$1000)</f>
        <v>388496</v>
      </c>
      <c r="BA7" s="140">
        <f t="shared" si="3"/>
        <v>973039</v>
      </c>
      <c r="BB7" s="140">
        <f t="shared" si="3"/>
        <v>61226</v>
      </c>
      <c r="BC7" s="140">
        <f t="shared" si="3"/>
        <v>47784</v>
      </c>
      <c r="BD7" s="140">
        <f t="shared" si="3"/>
        <v>2151856</v>
      </c>
      <c r="BE7" s="140">
        <f t="shared" si="3"/>
        <v>4125</v>
      </c>
      <c r="BF7" s="140">
        <f t="shared" si="3"/>
        <v>622350</v>
      </c>
      <c r="BG7" s="140">
        <f>+SUM(BF7,AN7,AF7)</f>
        <v>5814098</v>
      </c>
      <c r="BH7" s="140">
        <f t="shared" ref="BH7:CI7" si="4">SUM(D7,AF7)</f>
        <v>8283652</v>
      </c>
      <c r="BI7" s="140">
        <f t="shared" si="4"/>
        <v>8224314</v>
      </c>
      <c r="BJ7" s="140">
        <f t="shared" si="4"/>
        <v>584847</v>
      </c>
      <c r="BK7" s="140">
        <f t="shared" si="4"/>
        <v>5138128</v>
      </c>
      <c r="BL7" s="140">
        <f t="shared" si="4"/>
        <v>93895</v>
      </c>
      <c r="BM7" s="140">
        <f t="shared" si="4"/>
        <v>2407444</v>
      </c>
      <c r="BN7" s="140">
        <f t="shared" si="4"/>
        <v>59338</v>
      </c>
      <c r="BO7" s="140">
        <f t="shared" si="4"/>
        <v>1517258</v>
      </c>
      <c r="BP7" s="140">
        <f t="shared" si="4"/>
        <v>36606480</v>
      </c>
      <c r="BQ7" s="140">
        <f t="shared" si="4"/>
        <v>5842718</v>
      </c>
      <c r="BR7" s="140">
        <f t="shared" si="4"/>
        <v>3603436</v>
      </c>
      <c r="BS7" s="140">
        <f t="shared" si="4"/>
        <v>1098820</v>
      </c>
      <c r="BT7" s="140">
        <f t="shared" si="4"/>
        <v>1069042</v>
      </c>
      <c r="BU7" s="140">
        <f t="shared" si="4"/>
        <v>71420</v>
      </c>
      <c r="BV7" s="140">
        <f t="shared" si="4"/>
        <v>8488230</v>
      </c>
      <c r="BW7" s="140">
        <f t="shared" si="4"/>
        <v>786621</v>
      </c>
      <c r="BX7" s="140">
        <f t="shared" si="4"/>
        <v>7441618</v>
      </c>
      <c r="BY7" s="140">
        <f t="shared" si="4"/>
        <v>259991</v>
      </c>
      <c r="BZ7" s="140">
        <f t="shared" si="4"/>
        <v>40650</v>
      </c>
      <c r="CA7" s="140">
        <f t="shared" si="4"/>
        <v>22210501</v>
      </c>
      <c r="CB7" s="140">
        <f t="shared" si="4"/>
        <v>6960604</v>
      </c>
      <c r="CC7" s="140">
        <f t="shared" si="4"/>
        <v>11546141</v>
      </c>
      <c r="CD7" s="140">
        <f t="shared" si="4"/>
        <v>1870376</v>
      </c>
      <c r="CE7" s="140">
        <f t="shared" si="4"/>
        <v>1833380</v>
      </c>
      <c r="CF7" s="140">
        <f t="shared" si="4"/>
        <v>12265622</v>
      </c>
      <c r="CG7" s="140">
        <f t="shared" si="4"/>
        <v>24381</v>
      </c>
      <c r="CH7" s="140">
        <f t="shared" si="4"/>
        <v>2066766</v>
      </c>
      <c r="CI7" s="140">
        <f t="shared" si="4"/>
        <v>46956898</v>
      </c>
    </row>
    <row r="8" spans="1:87" s="136" customFormat="1" ht="13.5" customHeight="1" x14ac:dyDescent="0.15">
      <c r="A8" s="119" t="s">
        <v>10</v>
      </c>
      <c r="B8" s="120" t="s">
        <v>324</v>
      </c>
      <c r="C8" s="119" t="s">
        <v>325</v>
      </c>
      <c r="D8" s="121">
        <f t="shared" ref="D8:D70" si="5">+SUM(E8,J8)</f>
        <v>2437779</v>
      </c>
      <c r="E8" s="121">
        <f t="shared" ref="E8:E70" si="6">+SUM(F8:I8)</f>
        <v>2402648</v>
      </c>
      <c r="F8" s="121">
        <v>0</v>
      </c>
      <c r="G8" s="121">
        <v>0</v>
      </c>
      <c r="H8" s="121">
        <v>0</v>
      </c>
      <c r="I8" s="121">
        <v>2402648</v>
      </c>
      <c r="J8" s="121">
        <v>35131</v>
      </c>
      <c r="K8" s="121">
        <v>20203</v>
      </c>
      <c r="L8" s="121">
        <f t="shared" ref="L8:L70" si="7">+SUM(M8,R8,V8,W8,AC8)</f>
        <v>3043775</v>
      </c>
      <c r="M8" s="121">
        <f t="shared" ref="M8:M70" si="8">+SUM(N8:Q8)</f>
        <v>1131257</v>
      </c>
      <c r="N8" s="121">
        <v>312689</v>
      </c>
      <c r="O8" s="121">
        <v>777640</v>
      </c>
      <c r="P8" s="121">
        <v>24557</v>
      </c>
      <c r="Q8" s="121">
        <v>16371</v>
      </c>
      <c r="R8" s="121">
        <f t="shared" ref="R8:R70" si="9">+SUM(S8:U8)</f>
        <v>1214731</v>
      </c>
      <c r="S8" s="121">
        <v>298170</v>
      </c>
      <c r="T8" s="121">
        <v>862013</v>
      </c>
      <c r="U8" s="121">
        <v>54548</v>
      </c>
      <c r="V8" s="121">
        <v>37223</v>
      </c>
      <c r="W8" s="121">
        <f t="shared" ref="W8:W70" si="10">+SUM(X8:AA8)</f>
        <v>660564</v>
      </c>
      <c r="X8" s="121">
        <v>270840</v>
      </c>
      <c r="Y8" s="121">
        <v>225910</v>
      </c>
      <c r="Z8" s="121">
        <v>163814</v>
      </c>
      <c r="AA8" s="121">
        <v>0</v>
      </c>
      <c r="AB8" s="121">
        <v>223792</v>
      </c>
      <c r="AC8" s="121">
        <v>0</v>
      </c>
      <c r="AD8" s="121">
        <v>15984</v>
      </c>
      <c r="AE8" s="121">
        <f t="shared" ref="AE8:AE70" si="11">+SUM(D8,L8,AD8)</f>
        <v>5497538</v>
      </c>
      <c r="AF8" s="121">
        <f t="shared" ref="AF8:AF70" si="12">+SUM(AG8,AL8)</f>
        <v>0</v>
      </c>
      <c r="AG8" s="121">
        <f t="shared" ref="AG8:AG70" si="13"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 t="shared" ref="AN8:AN70" si="14">+SUM(AO8,AT8,AX8,AY8,BE8)</f>
        <v>421935</v>
      </c>
      <c r="AO8" s="121">
        <f t="shared" ref="AO8:AO70" si="15">+SUM(AP8:AS8)</f>
        <v>135866</v>
      </c>
      <c r="AP8" s="121">
        <v>111890</v>
      </c>
      <c r="AQ8" s="121">
        <v>0</v>
      </c>
      <c r="AR8" s="121">
        <v>23976</v>
      </c>
      <c r="AS8" s="121">
        <v>0</v>
      </c>
      <c r="AT8" s="121">
        <f t="shared" ref="AT8:AT70" si="16">+SUM(AU8:AW8)</f>
        <v>56102</v>
      </c>
      <c r="AU8" s="121">
        <v>0</v>
      </c>
      <c r="AV8" s="121">
        <v>56102</v>
      </c>
      <c r="AW8" s="121">
        <v>0</v>
      </c>
      <c r="AX8" s="121">
        <v>0</v>
      </c>
      <c r="AY8" s="121">
        <f t="shared" ref="AY8:AY70" si="17">+SUM(AZ8:BC8)</f>
        <v>229967</v>
      </c>
      <c r="AZ8" s="121">
        <v>99730</v>
      </c>
      <c r="BA8" s="121">
        <v>94863</v>
      </c>
      <c r="BB8" s="121">
        <v>35374</v>
      </c>
      <c r="BC8" s="121">
        <v>0</v>
      </c>
      <c r="BD8" s="121">
        <v>70779</v>
      </c>
      <c r="BE8" s="121">
        <v>0</v>
      </c>
      <c r="BF8" s="121">
        <v>177175</v>
      </c>
      <c r="BG8" s="121">
        <f t="shared" ref="BG8:BG70" si="18">+SUM(BF8,AN8,AF8)</f>
        <v>599110</v>
      </c>
      <c r="BH8" s="121">
        <f t="shared" ref="BH8:BH70" si="19">SUM(D8,AF8)</f>
        <v>2437779</v>
      </c>
      <c r="BI8" s="121">
        <f t="shared" ref="BI8:BI70" si="20">SUM(E8,AG8)</f>
        <v>2402648</v>
      </c>
      <c r="BJ8" s="121">
        <f t="shared" ref="BJ8:BJ70" si="21">SUM(F8,AH8)</f>
        <v>0</v>
      </c>
      <c r="BK8" s="121">
        <f t="shared" ref="BK8:BK70" si="22">SUM(G8,AI8)</f>
        <v>0</v>
      </c>
      <c r="BL8" s="121">
        <f t="shared" ref="BL8:BL70" si="23">SUM(H8,AJ8)</f>
        <v>0</v>
      </c>
      <c r="BM8" s="121">
        <f t="shared" ref="BM8:BM70" si="24">SUM(I8,AK8)</f>
        <v>2402648</v>
      </c>
      <c r="BN8" s="121">
        <f t="shared" ref="BN8:BN70" si="25">SUM(J8,AL8)</f>
        <v>35131</v>
      </c>
      <c r="BO8" s="121">
        <f t="shared" ref="BO8:BO70" si="26">SUM(K8,AM8)</f>
        <v>20203</v>
      </c>
      <c r="BP8" s="121">
        <f t="shared" ref="BP8:BP70" si="27">SUM(L8,AN8)</f>
        <v>3465710</v>
      </c>
      <c r="BQ8" s="121">
        <f t="shared" ref="BQ8:BQ70" si="28">SUM(M8,AO8)</f>
        <v>1267123</v>
      </c>
      <c r="BR8" s="121">
        <f t="shared" ref="BR8:BR70" si="29">SUM(N8,AP8)</f>
        <v>424579</v>
      </c>
      <c r="BS8" s="121">
        <f t="shared" ref="BS8:BS70" si="30">SUM(O8,AQ8)</f>
        <v>777640</v>
      </c>
      <c r="BT8" s="121">
        <f t="shared" ref="BT8:BT70" si="31">SUM(P8,AR8)</f>
        <v>48533</v>
      </c>
      <c r="BU8" s="121">
        <f t="shared" ref="BU8:BU70" si="32">SUM(Q8,AS8)</f>
        <v>16371</v>
      </c>
      <c r="BV8" s="121">
        <f t="shared" ref="BV8:BV70" si="33">SUM(R8,AT8)</f>
        <v>1270833</v>
      </c>
      <c r="BW8" s="121">
        <f t="shared" ref="BW8:BW70" si="34">SUM(S8,AU8)</f>
        <v>298170</v>
      </c>
      <c r="BX8" s="121">
        <f t="shared" ref="BX8:BX70" si="35">SUM(T8,AV8)</f>
        <v>918115</v>
      </c>
      <c r="BY8" s="121">
        <f t="shared" ref="BY8:BY70" si="36">SUM(U8,AW8)</f>
        <v>54548</v>
      </c>
      <c r="BZ8" s="121">
        <f t="shared" ref="BZ8:BZ70" si="37">SUM(V8,AX8)</f>
        <v>37223</v>
      </c>
      <c r="CA8" s="121">
        <f t="shared" ref="CA8:CA70" si="38">SUM(W8,AY8)</f>
        <v>890531</v>
      </c>
      <c r="CB8" s="121">
        <f t="shared" ref="CB8:CB70" si="39">SUM(X8,AZ8)</f>
        <v>370570</v>
      </c>
      <c r="CC8" s="121">
        <f t="shared" ref="CC8:CC70" si="40">SUM(Y8,BA8)</f>
        <v>320773</v>
      </c>
      <c r="CD8" s="121">
        <f t="shared" ref="CD8:CD70" si="41">SUM(Z8,BB8)</f>
        <v>199188</v>
      </c>
      <c r="CE8" s="121">
        <f t="shared" ref="CE8:CE70" si="42">SUM(AA8,BC8)</f>
        <v>0</v>
      </c>
      <c r="CF8" s="121">
        <f t="shared" ref="CF8:CF70" si="43">SUM(AB8,BD8)</f>
        <v>294571</v>
      </c>
      <c r="CG8" s="121">
        <f t="shared" ref="CG8:CG70" si="44">SUM(AC8,BE8)</f>
        <v>0</v>
      </c>
      <c r="CH8" s="121">
        <f t="shared" ref="CH8:CH70" si="45">SUM(AD8,BF8)</f>
        <v>193159</v>
      </c>
      <c r="CI8" s="121">
        <f t="shared" ref="CI8:CI70" si="46">SUM(AE8,BG8)</f>
        <v>6096648</v>
      </c>
    </row>
    <row r="9" spans="1:87" s="136" customFormat="1" ht="13.5" customHeight="1" x14ac:dyDescent="0.15">
      <c r="A9" s="119" t="s">
        <v>10</v>
      </c>
      <c r="B9" s="120" t="s">
        <v>333</v>
      </c>
      <c r="C9" s="119" t="s">
        <v>334</v>
      </c>
      <c r="D9" s="121">
        <f t="shared" si="5"/>
        <v>583573</v>
      </c>
      <c r="E9" s="121">
        <f t="shared" si="6"/>
        <v>583573</v>
      </c>
      <c r="F9" s="121">
        <v>583573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 t="shared" si="7"/>
        <v>1379841</v>
      </c>
      <c r="M9" s="121">
        <f t="shared" si="8"/>
        <v>156570</v>
      </c>
      <c r="N9" s="121">
        <v>106466</v>
      </c>
      <c r="O9" s="121">
        <v>50104</v>
      </c>
      <c r="P9" s="121">
        <v>0</v>
      </c>
      <c r="Q9" s="121">
        <v>0</v>
      </c>
      <c r="R9" s="121">
        <f t="shared" si="9"/>
        <v>325514</v>
      </c>
      <c r="S9" s="121">
        <v>55398</v>
      </c>
      <c r="T9" s="121">
        <v>257775</v>
      </c>
      <c r="U9" s="121">
        <v>12341</v>
      </c>
      <c r="V9" s="121">
        <v>0</v>
      </c>
      <c r="W9" s="121">
        <f t="shared" si="10"/>
        <v>897757</v>
      </c>
      <c r="X9" s="121">
        <v>487724</v>
      </c>
      <c r="Y9" s="121">
        <v>394212</v>
      </c>
      <c r="Z9" s="121">
        <v>15821</v>
      </c>
      <c r="AA9" s="121">
        <v>0</v>
      </c>
      <c r="AB9" s="121">
        <v>0</v>
      </c>
      <c r="AC9" s="121">
        <v>0</v>
      </c>
      <c r="AD9" s="121">
        <v>20696</v>
      </c>
      <c r="AE9" s="121">
        <f t="shared" si="11"/>
        <v>1984110</v>
      </c>
      <c r="AF9" s="121">
        <f t="shared" si="12"/>
        <v>50790</v>
      </c>
      <c r="AG9" s="121">
        <f t="shared" si="13"/>
        <v>50790</v>
      </c>
      <c r="AH9" s="121">
        <v>0</v>
      </c>
      <c r="AI9" s="121">
        <v>0</v>
      </c>
      <c r="AJ9" s="121">
        <v>50790</v>
      </c>
      <c r="AK9" s="121">
        <v>0</v>
      </c>
      <c r="AL9" s="121">
        <v>0</v>
      </c>
      <c r="AM9" s="121">
        <v>0</v>
      </c>
      <c r="AN9" s="121">
        <f t="shared" si="14"/>
        <v>62150</v>
      </c>
      <c r="AO9" s="121">
        <f t="shared" si="15"/>
        <v>15982</v>
      </c>
      <c r="AP9" s="121">
        <v>15982</v>
      </c>
      <c r="AQ9" s="121">
        <v>0</v>
      </c>
      <c r="AR9" s="121">
        <v>0</v>
      </c>
      <c r="AS9" s="121">
        <v>0</v>
      </c>
      <c r="AT9" s="121">
        <f t="shared" si="16"/>
        <v>28391</v>
      </c>
      <c r="AU9" s="121">
        <v>0</v>
      </c>
      <c r="AV9" s="121">
        <v>28391</v>
      </c>
      <c r="AW9" s="121">
        <v>0</v>
      </c>
      <c r="AX9" s="121">
        <v>0</v>
      </c>
      <c r="AY9" s="121">
        <f t="shared" si="17"/>
        <v>17777</v>
      </c>
      <c r="AZ9" s="121">
        <v>0</v>
      </c>
      <c r="BA9" s="121">
        <v>17777</v>
      </c>
      <c r="BB9" s="121">
        <v>0</v>
      </c>
      <c r="BC9" s="121">
        <v>0</v>
      </c>
      <c r="BD9" s="121">
        <v>0</v>
      </c>
      <c r="BE9" s="121">
        <v>0</v>
      </c>
      <c r="BF9" s="121">
        <v>5892</v>
      </c>
      <c r="BG9" s="121">
        <f t="shared" si="18"/>
        <v>118832</v>
      </c>
      <c r="BH9" s="121">
        <f t="shared" si="19"/>
        <v>634363</v>
      </c>
      <c r="BI9" s="121">
        <f t="shared" si="20"/>
        <v>634363</v>
      </c>
      <c r="BJ9" s="121">
        <f t="shared" si="21"/>
        <v>583573</v>
      </c>
      <c r="BK9" s="121">
        <f t="shared" si="22"/>
        <v>0</v>
      </c>
      <c r="BL9" s="121">
        <f t="shared" si="23"/>
        <v>50790</v>
      </c>
      <c r="BM9" s="121">
        <f t="shared" si="24"/>
        <v>0</v>
      </c>
      <c r="BN9" s="121">
        <f t="shared" si="25"/>
        <v>0</v>
      </c>
      <c r="BO9" s="121">
        <f t="shared" si="26"/>
        <v>0</v>
      </c>
      <c r="BP9" s="121">
        <f t="shared" si="27"/>
        <v>1441991</v>
      </c>
      <c r="BQ9" s="121">
        <f t="shared" si="28"/>
        <v>172552</v>
      </c>
      <c r="BR9" s="121">
        <f t="shared" si="29"/>
        <v>122448</v>
      </c>
      <c r="BS9" s="121">
        <f t="shared" si="30"/>
        <v>50104</v>
      </c>
      <c r="BT9" s="121">
        <f t="shared" si="31"/>
        <v>0</v>
      </c>
      <c r="BU9" s="121">
        <f t="shared" si="32"/>
        <v>0</v>
      </c>
      <c r="BV9" s="121">
        <f t="shared" si="33"/>
        <v>353905</v>
      </c>
      <c r="BW9" s="121">
        <f t="shared" si="34"/>
        <v>55398</v>
      </c>
      <c r="BX9" s="121">
        <f t="shared" si="35"/>
        <v>286166</v>
      </c>
      <c r="BY9" s="121">
        <f t="shared" si="36"/>
        <v>12341</v>
      </c>
      <c r="BZ9" s="121">
        <f t="shared" si="37"/>
        <v>0</v>
      </c>
      <c r="CA9" s="121">
        <f t="shared" si="38"/>
        <v>915534</v>
      </c>
      <c r="CB9" s="121">
        <f t="shared" si="39"/>
        <v>487724</v>
      </c>
      <c r="CC9" s="121">
        <f t="shared" si="40"/>
        <v>411989</v>
      </c>
      <c r="CD9" s="121">
        <f t="shared" si="41"/>
        <v>15821</v>
      </c>
      <c r="CE9" s="121">
        <f t="shared" si="42"/>
        <v>0</v>
      </c>
      <c r="CF9" s="121">
        <f t="shared" si="43"/>
        <v>0</v>
      </c>
      <c r="CG9" s="121">
        <f t="shared" si="44"/>
        <v>0</v>
      </c>
      <c r="CH9" s="121">
        <f t="shared" si="45"/>
        <v>26588</v>
      </c>
      <c r="CI9" s="121">
        <f t="shared" si="46"/>
        <v>2102942</v>
      </c>
    </row>
    <row r="10" spans="1:87" s="136" customFormat="1" ht="13.5" customHeight="1" x14ac:dyDescent="0.15">
      <c r="A10" s="119" t="s">
        <v>10</v>
      </c>
      <c r="B10" s="120" t="s">
        <v>336</v>
      </c>
      <c r="C10" s="119" t="s">
        <v>337</v>
      </c>
      <c r="D10" s="121">
        <f t="shared" si="5"/>
        <v>1464374</v>
      </c>
      <c r="E10" s="121">
        <f t="shared" si="6"/>
        <v>1464374</v>
      </c>
      <c r="F10" s="121">
        <v>0</v>
      </c>
      <c r="G10" s="121">
        <v>1450703</v>
      </c>
      <c r="H10" s="121">
        <v>13671</v>
      </c>
      <c r="I10" s="121">
        <v>0</v>
      </c>
      <c r="J10" s="121">
        <v>0</v>
      </c>
      <c r="K10" s="121">
        <v>0</v>
      </c>
      <c r="L10" s="121">
        <f t="shared" si="7"/>
        <v>1816248</v>
      </c>
      <c r="M10" s="121">
        <f t="shared" si="8"/>
        <v>179291</v>
      </c>
      <c r="N10" s="121">
        <v>70246</v>
      </c>
      <c r="O10" s="121">
        <v>33237</v>
      </c>
      <c r="P10" s="121">
        <v>42105</v>
      </c>
      <c r="Q10" s="121">
        <v>33703</v>
      </c>
      <c r="R10" s="121">
        <f t="shared" si="9"/>
        <v>179608</v>
      </c>
      <c r="S10" s="121">
        <v>1609</v>
      </c>
      <c r="T10" s="121">
        <v>156778</v>
      </c>
      <c r="U10" s="121">
        <v>21221</v>
      </c>
      <c r="V10" s="121">
        <v>0</v>
      </c>
      <c r="W10" s="121">
        <f t="shared" si="10"/>
        <v>1457349</v>
      </c>
      <c r="X10" s="121">
        <v>700784</v>
      </c>
      <c r="Y10" s="121">
        <v>609384</v>
      </c>
      <c r="Z10" s="121">
        <v>144060</v>
      </c>
      <c r="AA10" s="121">
        <v>3121</v>
      </c>
      <c r="AB10" s="121">
        <v>53480</v>
      </c>
      <c r="AC10" s="121">
        <v>0</v>
      </c>
      <c r="AD10" s="121">
        <v>0</v>
      </c>
      <c r="AE10" s="121">
        <f t="shared" si="11"/>
        <v>3280622</v>
      </c>
      <c r="AF10" s="121">
        <f t="shared" si="12"/>
        <v>30224</v>
      </c>
      <c r="AG10" s="121">
        <f t="shared" si="13"/>
        <v>30224</v>
      </c>
      <c r="AH10" s="121">
        <v>0</v>
      </c>
      <c r="AI10" s="121">
        <v>30224</v>
      </c>
      <c r="AJ10" s="121">
        <v>0</v>
      </c>
      <c r="AK10" s="121">
        <v>0</v>
      </c>
      <c r="AL10" s="121">
        <v>0</v>
      </c>
      <c r="AM10" s="121">
        <v>0</v>
      </c>
      <c r="AN10" s="121">
        <f t="shared" si="14"/>
        <v>293308</v>
      </c>
      <c r="AO10" s="121">
        <f t="shared" si="15"/>
        <v>102213</v>
      </c>
      <c r="AP10" s="121">
        <v>58644</v>
      </c>
      <c r="AQ10" s="121">
        <v>0</v>
      </c>
      <c r="AR10" s="121">
        <v>43569</v>
      </c>
      <c r="AS10" s="121">
        <v>0</v>
      </c>
      <c r="AT10" s="121">
        <f t="shared" si="16"/>
        <v>41126</v>
      </c>
      <c r="AU10" s="121">
        <v>3177</v>
      </c>
      <c r="AV10" s="121">
        <v>37949</v>
      </c>
      <c r="AW10" s="121">
        <v>0</v>
      </c>
      <c r="AX10" s="121">
        <v>0</v>
      </c>
      <c r="AY10" s="121">
        <f t="shared" si="17"/>
        <v>149969</v>
      </c>
      <c r="AZ10" s="121">
        <v>92495</v>
      </c>
      <c r="BA10" s="121">
        <v>57474</v>
      </c>
      <c r="BB10" s="121">
        <v>0</v>
      </c>
      <c r="BC10" s="121">
        <v>0</v>
      </c>
      <c r="BD10" s="121">
        <v>10189</v>
      </c>
      <c r="BE10" s="121">
        <v>0</v>
      </c>
      <c r="BF10" s="121">
        <v>0</v>
      </c>
      <c r="BG10" s="121">
        <f t="shared" si="18"/>
        <v>323532</v>
      </c>
      <c r="BH10" s="121">
        <f t="shared" si="19"/>
        <v>1494598</v>
      </c>
      <c r="BI10" s="121">
        <f t="shared" si="20"/>
        <v>1494598</v>
      </c>
      <c r="BJ10" s="121">
        <f t="shared" si="21"/>
        <v>0</v>
      </c>
      <c r="BK10" s="121">
        <f t="shared" si="22"/>
        <v>1480927</v>
      </c>
      <c r="BL10" s="121">
        <f t="shared" si="23"/>
        <v>13671</v>
      </c>
      <c r="BM10" s="121">
        <f t="shared" si="24"/>
        <v>0</v>
      </c>
      <c r="BN10" s="121">
        <f t="shared" si="25"/>
        <v>0</v>
      </c>
      <c r="BO10" s="121">
        <f t="shared" si="26"/>
        <v>0</v>
      </c>
      <c r="BP10" s="121">
        <f t="shared" si="27"/>
        <v>2109556</v>
      </c>
      <c r="BQ10" s="121">
        <f t="shared" si="28"/>
        <v>281504</v>
      </c>
      <c r="BR10" s="121">
        <f t="shared" si="29"/>
        <v>128890</v>
      </c>
      <c r="BS10" s="121">
        <f t="shared" si="30"/>
        <v>33237</v>
      </c>
      <c r="BT10" s="121">
        <f t="shared" si="31"/>
        <v>85674</v>
      </c>
      <c r="BU10" s="121">
        <f t="shared" si="32"/>
        <v>33703</v>
      </c>
      <c r="BV10" s="121">
        <f t="shared" si="33"/>
        <v>220734</v>
      </c>
      <c r="BW10" s="121">
        <f t="shared" si="34"/>
        <v>4786</v>
      </c>
      <c r="BX10" s="121">
        <f t="shared" si="35"/>
        <v>194727</v>
      </c>
      <c r="BY10" s="121">
        <f t="shared" si="36"/>
        <v>21221</v>
      </c>
      <c r="BZ10" s="121">
        <f t="shared" si="37"/>
        <v>0</v>
      </c>
      <c r="CA10" s="121">
        <f t="shared" si="38"/>
        <v>1607318</v>
      </c>
      <c r="CB10" s="121">
        <f t="shared" si="39"/>
        <v>793279</v>
      </c>
      <c r="CC10" s="121">
        <f t="shared" si="40"/>
        <v>666858</v>
      </c>
      <c r="CD10" s="121">
        <f t="shared" si="41"/>
        <v>144060</v>
      </c>
      <c r="CE10" s="121">
        <f t="shared" si="42"/>
        <v>3121</v>
      </c>
      <c r="CF10" s="121">
        <f t="shared" si="43"/>
        <v>63669</v>
      </c>
      <c r="CG10" s="121">
        <f t="shared" si="44"/>
        <v>0</v>
      </c>
      <c r="CH10" s="121">
        <f t="shared" si="45"/>
        <v>0</v>
      </c>
      <c r="CI10" s="121">
        <f t="shared" si="46"/>
        <v>3604154</v>
      </c>
    </row>
    <row r="11" spans="1:87" s="136" customFormat="1" ht="13.5" customHeight="1" x14ac:dyDescent="0.15">
      <c r="A11" s="119" t="s">
        <v>10</v>
      </c>
      <c r="B11" s="120" t="s">
        <v>343</v>
      </c>
      <c r="C11" s="119" t="s">
        <v>344</v>
      </c>
      <c r="D11" s="121">
        <f t="shared" si="5"/>
        <v>0</v>
      </c>
      <c r="E11" s="121">
        <f t="shared" si="6"/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 t="shared" si="7"/>
        <v>864617</v>
      </c>
      <c r="M11" s="121">
        <f t="shared" si="8"/>
        <v>80233</v>
      </c>
      <c r="N11" s="121">
        <v>73247</v>
      </c>
      <c r="O11" s="121">
        <v>6986</v>
      </c>
      <c r="P11" s="121">
        <v>0</v>
      </c>
      <c r="Q11" s="121">
        <v>0</v>
      </c>
      <c r="R11" s="121">
        <f t="shared" si="9"/>
        <v>116525</v>
      </c>
      <c r="S11" s="121">
        <v>0</v>
      </c>
      <c r="T11" s="121">
        <v>116525</v>
      </c>
      <c r="U11" s="121">
        <v>0</v>
      </c>
      <c r="V11" s="121">
        <v>0</v>
      </c>
      <c r="W11" s="121">
        <f t="shared" si="10"/>
        <v>663755</v>
      </c>
      <c r="X11" s="121">
        <v>392185</v>
      </c>
      <c r="Y11" s="121">
        <v>124231</v>
      </c>
      <c r="Z11" s="121">
        <v>142386</v>
      </c>
      <c r="AA11" s="121">
        <v>4953</v>
      </c>
      <c r="AB11" s="121">
        <v>414843</v>
      </c>
      <c r="AC11" s="121">
        <v>4104</v>
      </c>
      <c r="AD11" s="121">
        <v>18635</v>
      </c>
      <c r="AE11" s="121">
        <f t="shared" si="11"/>
        <v>883252</v>
      </c>
      <c r="AF11" s="121">
        <f t="shared" si="12"/>
        <v>0</v>
      </c>
      <c r="AG11" s="121">
        <f t="shared" si="13"/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 t="shared" si="14"/>
        <v>68724</v>
      </c>
      <c r="AO11" s="121">
        <f t="shared" si="15"/>
        <v>6986</v>
      </c>
      <c r="AP11" s="121">
        <v>6986</v>
      </c>
      <c r="AQ11" s="121">
        <v>0</v>
      </c>
      <c r="AR11" s="121">
        <v>0</v>
      </c>
      <c r="AS11" s="121">
        <v>0</v>
      </c>
      <c r="AT11" s="121">
        <f t="shared" si="16"/>
        <v>19444</v>
      </c>
      <c r="AU11" s="121">
        <v>0</v>
      </c>
      <c r="AV11" s="121">
        <v>19444</v>
      </c>
      <c r="AW11" s="121">
        <v>0</v>
      </c>
      <c r="AX11" s="121">
        <v>0</v>
      </c>
      <c r="AY11" s="121">
        <f t="shared" si="17"/>
        <v>42294</v>
      </c>
      <c r="AZ11" s="121">
        <v>0</v>
      </c>
      <c r="BA11" s="121">
        <v>41472</v>
      </c>
      <c r="BB11" s="121">
        <v>0</v>
      </c>
      <c r="BC11" s="121">
        <v>822</v>
      </c>
      <c r="BD11" s="121">
        <v>107491</v>
      </c>
      <c r="BE11" s="121">
        <v>0</v>
      </c>
      <c r="BF11" s="121">
        <v>3051</v>
      </c>
      <c r="BG11" s="121">
        <f t="shared" si="18"/>
        <v>71775</v>
      </c>
      <c r="BH11" s="121">
        <f t="shared" si="19"/>
        <v>0</v>
      </c>
      <c r="BI11" s="121">
        <f t="shared" si="20"/>
        <v>0</v>
      </c>
      <c r="BJ11" s="121">
        <f t="shared" si="21"/>
        <v>0</v>
      </c>
      <c r="BK11" s="121">
        <f t="shared" si="22"/>
        <v>0</v>
      </c>
      <c r="BL11" s="121">
        <f t="shared" si="23"/>
        <v>0</v>
      </c>
      <c r="BM11" s="121">
        <f t="shared" si="24"/>
        <v>0</v>
      </c>
      <c r="BN11" s="121">
        <f t="shared" si="25"/>
        <v>0</v>
      </c>
      <c r="BO11" s="121">
        <f t="shared" si="26"/>
        <v>0</v>
      </c>
      <c r="BP11" s="121">
        <f t="shared" si="27"/>
        <v>933341</v>
      </c>
      <c r="BQ11" s="121">
        <f t="shared" si="28"/>
        <v>87219</v>
      </c>
      <c r="BR11" s="121">
        <f t="shared" si="29"/>
        <v>80233</v>
      </c>
      <c r="BS11" s="121">
        <f t="shared" si="30"/>
        <v>6986</v>
      </c>
      <c r="BT11" s="121">
        <f t="shared" si="31"/>
        <v>0</v>
      </c>
      <c r="BU11" s="121">
        <f t="shared" si="32"/>
        <v>0</v>
      </c>
      <c r="BV11" s="121">
        <f t="shared" si="33"/>
        <v>135969</v>
      </c>
      <c r="BW11" s="121">
        <f t="shared" si="34"/>
        <v>0</v>
      </c>
      <c r="BX11" s="121">
        <f t="shared" si="35"/>
        <v>135969</v>
      </c>
      <c r="BY11" s="121">
        <f t="shared" si="36"/>
        <v>0</v>
      </c>
      <c r="BZ11" s="121">
        <f t="shared" si="37"/>
        <v>0</v>
      </c>
      <c r="CA11" s="121">
        <f t="shared" si="38"/>
        <v>706049</v>
      </c>
      <c r="CB11" s="121">
        <f t="shared" si="39"/>
        <v>392185</v>
      </c>
      <c r="CC11" s="121">
        <f t="shared" si="40"/>
        <v>165703</v>
      </c>
      <c r="CD11" s="121">
        <f t="shared" si="41"/>
        <v>142386</v>
      </c>
      <c r="CE11" s="121">
        <f t="shared" si="42"/>
        <v>5775</v>
      </c>
      <c r="CF11" s="121">
        <f t="shared" si="43"/>
        <v>522334</v>
      </c>
      <c r="CG11" s="121">
        <f t="shared" si="44"/>
        <v>4104</v>
      </c>
      <c r="CH11" s="121">
        <f t="shared" si="45"/>
        <v>21686</v>
      </c>
      <c r="CI11" s="121">
        <f t="shared" si="46"/>
        <v>955027</v>
      </c>
    </row>
    <row r="12" spans="1:87" s="136" customFormat="1" ht="13.5" customHeight="1" x14ac:dyDescent="0.15">
      <c r="A12" s="119" t="s">
        <v>10</v>
      </c>
      <c r="B12" s="120" t="s">
        <v>348</v>
      </c>
      <c r="C12" s="119" t="s">
        <v>349</v>
      </c>
      <c r="D12" s="121">
        <f t="shared" si="5"/>
        <v>0</v>
      </c>
      <c r="E12" s="121">
        <f t="shared" si="6"/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39500</v>
      </c>
      <c r="L12" s="121">
        <f t="shared" si="7"/>
        <v>258368</v>
      </c>
      <c r="M12" s="121">
        <f t="shared" si="8"/>
        <v>63005</v>
      </c>
      <c r="N12" s="121">
        <v>63005</v>
      </c>
      <c r="O12" s="121">
        <v>0</v>
      </c>
      <c r="P12" s="121">
        <v>0</v>
      </c>
      <c r="Q12" s="121">
        <v>0</v>
      </c>
      <c r="R12" s="121">
        <f t="shared" si="9"/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 t="shared" si="10"/>
        <v>195363</v>
      </c>
      <c r="X12" s="121">
        <v>193797</v>
      </c>
      <c r="Y12" s="121">
        <v>0</v>
      </c>
      <c r="Z12" s="121">
        <v>0</v>
      </c>
      <c r="AA12" s="121">
        <v>1566</v>
      </c>
      <c r="AB12" s="121">
        <v>375375</v>
      </c>
      <c r="AC12" s="121">
        <v>0</v>
      </c>
      <c r="AD12" s="121">
        <v>35185</v>
      </c>
      <c r="AE12" s="121">
        <f t="shared" si="11"/>
        <v>293553</v>
      </c>
      <c r="AF12" s="121">
        <f t="shared" si="12"/>
        <v>0</v>
      </c>
      <c r="AG12" s="121">
        <f t="shared" si="13"/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 t="shared" si="14"/>
        <v>12530</v>
      </c>
      <c r="AO12" s="121">
        <f t="shared" si="15"/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 t="shared" si="16"/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 t="shared" si="17"/>
        <v>12530</v>
      </c>
      <c r="AZ12" s="121">
        <v>12530</v>
      </c>
      <c r="BA12" s="121">
        <v>0</v>
      </c>
      <c r="BB12" s="121">
        <v>0</v>
      </c>
      <c r="BC12" s="121">
        <v>0</v>
      </c>
      <c r="BD12" s="121">
        <v>216407</v>
      </c>
      <c r="BE12" s="121">
        <v>0</v>
      </c>
      <c r="BF12" s="121">
        <v>1112</v>
      </c>
      <c r="BG12" s="121">
        <f t="shared" si="18"/>
        <v>13642</v>
      </c>
      <c r="BH12" s="121">
        <f t="shared" si="19"/>
        <v>0</v>
      </c>
      <c r="BI12" s="121">
        <f t="shared" si="20"/>
        <v>0</v>
      </c>
      <c r="BJ12" s="121">
        <f t="shared" si="21"/>
        <v>0</v>
      </c>
      <c r="BK12" s="121">
        <f t="shared" si="22"/>
        <v>0</v>
      </c>
      <c r="BL12" s="121">
        <f t="shared" si="23"/>
        <v>0</v>
      </c>
      <c r="BM12" s="121">
        <f t="shared" si="24"/>
        <v>0</v>
      </c>
      <c r="BN12" s="121">
        <f t="shared" si="25"/>
        <v>0</v>
      </c>
      <c r="BO12" s="121">
        <f t="shared" si="26"/>
        <v>39500</v>
      </c>
      <c r="BP12" s="121">
        <f t="shared" si="27"/>
        <v>270898</v>
      </c>
      <c r="BQ12" s="121">
        <f t="shared" si="28"/>
        <v>63005</v>
      </c>
      <c r="BR12" s="121">
        <f t="shared" si="29"/>
        <v>63005</v>
      </c>
      <c r="BS12" s="121">
        <f t="shared" si="30"/>
        <v>0</v>
      </c>
      <c r="BT12" s="121">
        <f t="shared" si="31"/>
        <v>0</v>
      </c>
      <c r="BU12" s="121">
        <f t="shared" si="32"/>
        <v>0</v>
      </c>
      <c r="BV12" s="121">
        <f t="shared" si="33"/>
        <v>0</v>
      </c>
      <c r="BW12" s="121">
        <f t="shared" si="34"/>
        <v>0</v>
      </c>
      <c r="BX12" s="121">
        <f t="shared" si="35"/>
        <v>0</v>
      </c>
      <c r="BY12" s="121">
        <f t="shared" si="36"/>
        <v>0</v>
      </c>
      <c r="BZ12" s="121">
        <f t="shared" si="37"/>
        <v>0</v>
      </c>
      <c r="CA12" s="121">
        <f t="shared" si="38"/>
        <v>207893</v>
      </c>
      <c r="CB12" s="121">
        <f t="shared" si="39"/>
        <v>206327</v>
      </c>
      <c r="CC12" s="121">
        <f t="shared" si="40"/>
        <v>0</v>
      </c>
      <c r="CD12" s="121">
        <f t="shared" si="41"/>
        <v>0</v>
      </c>
      <c r="CE12" s="121">
        <f t="shared" si="42"/>
        <v>1566</v>
      </c>
      <c r="CF12" s="121">
        <f t="shared" si="43"/>
        <v>591782</v>
      </c>
      <c r="CG12" s="121">
        <f t="shared" si="44"/>
        <v>0</v>
      </c>
      <c r="CH12" s="121">
        <f t="shared" si="45"/>
        <v>36297</v>
      </c>
      <c r="CI12" s="121">
        <f t="shared" si="46"/>
        <v>307195</v>
      </c>
    </row>
    <row r="13" spans="1:87" s="136" customFormat="1" ht="13.5" customHeight="1" x14ac:dyDescent="0.15">
      <c r="A13" s="119" t="s">
        <v>10</v>
      </c>
      <c r="B13" s="120" t="s">
        <v>353</v>
      </c>
      <c r="C13" s="119" t="s">
        <v>354</v>
      </c>
      <c r="D13" s="121">
        <f t="shared" si="5"/>
        <v>576</v>
      </c>
      <c r="E13" s="121">
        <f t="shared" si="6"/>
        <v>576</v>
      </c>
      <c r="F13" s="121">
        <v>0</v>
      </c>
      <c r="G13" s="121">
        <v>576</v>
      </c>
      <c r="H13" s="121">
        <v>0</v>
      </c>
      <c r="I13" s="121">
        <v>0</v>
      </c>
      <c r="J13" s="121">
        <v>0</v>
      </c>
      <c r="K13" s="121">
        <v>0</v>
      </c>
      <c r="L13" s="121">
        <f t="shared" si="7"/>
        <v>152675</v>
      </c>
      <c r="M13" s="121">
        <f t="shared" si="8"/>
        <v>33028</v>
      </c>
      <c r="N13" s="121">
        <v>17505</v>
      </c>
      <c r="O13" s="121">
        <v>15523</v>
      </c>
      <c r="P13" s="121">
        <v>0</v>
      </c>
      <c r="Q13" s="121">
        <v>0</v>
      </c>
      <c r="R13" s="121">
        <f t="shared" si="9"/>
        <v>2286</v>
      </c>
      <c r="S13" s="121">
        <v>2146</v>
      </c>
      <c r="T13" s="121">
        <v>140</v>
      </c>
      <c r="U13" s="121">
        <v>0</v>
      </c>
      <c r="V13" s="121">
        <v>0</v>
      </c>
      <c r="W13" s="121">
        <f t="shared" si="10"/>
        <v>117361</v>
      </c>
      <c r="X13" s="121">
        <v>116435</v>
      </c>
      <c r="Y13" s="121">
        <v>926</v>
      </c>
      <c r="Z13" s="121">
        <v>0</v>
      </c>
      <c r="AA13" s="121">
        <v>0</v>
      </c>
      <c r="AB13" s="121">
        <v>403389</v>
      </c>
      <c r="AC13" s="121">
        <v>0</v>
      </c>
      <c r="AD13" s="121">
        <v>0</v>
      </c>
      <c r="AE13" s="121">
        <f t="shared" si="11"/>
        <v>153251</v>
      </c>
      <c r="AF13" s="121">
        <f t="shared" si="12"/>
        <v>0</v>
      </c>
      <c r="AG13" s="121">
        <f t="shared" si="13"/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 t="shared" si="14"/>
        <v>3501</v>
      </c>
      <c r="AO13" s="121">
        <f t="shared" si="15"/>
        <v>3501</v>
      </c>
      <c r="AP13" s="121">
        <v>3501</v>
      </c>
      <c r="AQ13" s="121">
        <v>0</v>
      </c>
      <c r="AR13" s="121">
        <v>0</v>
      </c>
      <c r="AS13" s="121">
        <v>0</v>
      </c>
      <c r="AT13" s="121">
        <f t="shared" si="16"/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 t="shared" si="17"/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36249</v>
      </c>
      <c r="BE13" s="121">
        <v>0</v>
      </c>
      <c r="BF13" s="121">
        <v>0</v>
      </c>
      <c r="BG13" s="121">
        <f t="shared" si="18"/>
        <v>3501</v>
      </c>
      <c r="BH13" s="121">
        <f t="shared" si="19"/>
        <v>576</v>
      </c>
      <c r="BI13" s="121">
        <f t="shared" si="20"/>
        <v>576</v>
      </c>
      <c r="BJ13" s="121">
        <f t="shared" si="21"/>
        <v>0</v>
      </c>
      <c r="BK13" s="121">
        <f t="shared" si="22"/>
        <v>576</v>
      </c>
      <c r="BL13" s="121">
        <f t="shared" si="23"/>
        <v>0</v>
      </c>
      <c r="BM13" s="121">
        <f t="shared" si="24"/>
        <v>0</v>
      </c>
      <c r="BN13" s="121">
        <f t="shared" si="25"/>
        <v>0</v>
      </c>
      <c r="BO13" s="121">
        <f t="shared" si="26"/>
        <v>0</v>
      </c>
      <c r="BP13" s="121">
        <f t="shared" si="27"/>
        <v>156176</v>
      </c>
      <c r="BQ13" s="121">
        <f t="shared" si="28"/>
        <v>36529</v>
      </c>
      <c r="BR13" s="121">
        <f t="shared" si="29"/>
        <v>21006</v>
      </c>
      <c r="BS13" s="121">
        <f t="shared" si="30"/>
        <v>15523</v>
      </c>
      <c r="BT13" s="121">
        <f t="shared" si="31"/>
        <v>0</v>
      </c>
      <c r="BU13" s="121">
        <f t="shared" si="32"/>
        <v>0</v>
      </c>
      <c r="BV13" s="121">
        <f t="shared" si="33"/>
        <v>2286</v>
      </c>
      <c r="BW13" s="121">
        <f t="shared" si="34"/>
        <v>2146</v>
      </c>
      <c r="BX13" s="121">
        <f t="shared" si="35"/>
        <v>140</v>
      </c>
      <c r="BY13" s="121">
        <f t="shared" si="36"/>
        <v>0</v>
      </c>
      <c r="BZ13" s="121">
        <f t="shared" si="37"/>
        <v>0</v>
      </c>
      <c r="CA13" s="121">
        <f t="shared" si="38"/>
        <v>117361</v>
      </c>
      <c r="CB13" s="121">
        <f t="shared" si="39"/>
        <v>116435</v>
      </c>
      <c r="CC13" s="121">
        <f t="shared" si="40"/>
        <v>926</v>
      </c>
      <c r="CD13" s="121">
        <f t="shared" si="41"/>
        <v>0</v>
      </c>
      <c r="CE13" s="121">
        <f t="shared" si="42"/>
        <v>0</v>
      </c>
      <c r="CF13" s="121">
        <f t="shared" si="43"/>
        <v>439638</v>
      </c>
      <c r="CG13" s="121">
        <f t="shared" si="44"/>
        <v>0</v>
      </c>
      <c r="CH13" s="121">
        <f t="shared" si="45"/>
        <v>0</v>
      </c>
      <c r="CI13" s="121">
        <f t="shared" si="46"/>
        <v>156752</v>
      </c>
    </row>
    <row r="14" spans="1:87" s="136" customFormat="1" ht="13.5" customHeight="1" x14ac:dyDescent="0.15">
      <c r="A14" s="119" t="s">
        <v>10</v>
      </c>
      <c r="B14" s="120" t="s">
        <v>358</v>
      </c>
      <c r="C14" s="119" t="s">
        <v>359</v>
      </c>
      <c r="D14" s="121">
        <f t="shared" si="5"/>
        <v>0</v>
      </c>
      <c r="E14" s="121">
        <f t="shared" si="6"/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853446</v>
      </c>
      <c r="L14" s="121">
        <f t="shared" si="7"/>
        <v>374291</v>
      </c>
      <c r="M14" s="121">
        <f t="shared" si="8"/>
        <v>71523</v>
      </c>
      <c r="N14" s="121">
        <v>39200</v>
      </c>
      <c r="O14" s="121">
        <v>32323</v>
      </c>
      <c r="P14" s="121">
        <v>0</v>
      </c>
      <c r="Q14" s="121">
        <v>0</v>
      </c>
      <c r="R14" s="121">
        <f t="shared" si="9"/>
        <v>6662</v>
      </c>
      <c r="S14" s="121">
        <v>6662</v>
      </c>
      <c r="T14" s="121">
        <v>0</v>
      </c>
      <c r="U14" s="121">
        <v>0</v>
      </c>
      <c r="V14" s="121">
        <v>0</v>
      </c>
      <c r="W14" s="121">
        <f t="shared" si="10"/>
        <v>294594</v>
      </c>
      <c r="X14" s="121">
        <v>244403</v>
      </c>
      <c r="Y14" s="121">
        <v>0</v>
      </c>
      <c r="Z14" s="121">
        <v>0</v>
      </c>
      <c r="AA14" s="121">
        <v>50191</v>
      </c>
      <c r="AB14" s="121">
        <v>616926</v>
      </c>
      <c r="AC14" s="121">
        <v>1512</v>
      </c>
      <c r="AD14" s="121">
        <v>0</v>
      </c>
      <c r="AE14" s="121">
        <f t="shared" si="11"/>
        <v>374291</v>
      </c>
      <c r="AF14" s="121">
        <f t="shared" si="12"/>
        <v>0</v>
      </c>
      <c r="AG14" s="121">
        <f t="shared" si="13"/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 t="shared" si="14"/>
        <v>0</v>
      </c>
      <c r="AO14" s="121">
        <f t="shared" si="15"/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 t="shared" si="16"/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 t="shared" si="17"/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59029</v>
      </c>
      <c r="BE14" s="121">
        <v>0</v>
      </c>
      <c r="BF14" s="121">
        <v>0</v>
      </c>
      <c r="BG14" s="121">
        <f t="shared" si="18"/>
        <v>0</v>
      </c>
      <c r="BH14" s="121">
        <f t="shared" si="19"/>
        <v>0</v>
      </c>
      <c r="BI14" s="121">
        <f t="shared" si="20"/>
        <v>0</v>
      </c>
      <c r="BJ14" s="121">
        <f t="shared" si="21"/>
        <v>0</v>
      </c>
      <c r="BK14" s="121">
        <f t="shared" si="22"/>
        <v>0</v>
      </c>
      <c r="BL14" s="121">
        <f t="shared" si="23"/>
        <v>0</v>
      </c>
      <c r="BM14" s="121">
        <f t="shared" si="24"/>
        <v>0</v>
      </c>
      <c r="BN14" s="121">
        <f t="shared" si="25"/>
        <v>0</v>
      </c>
      <c r="BO14" s="121">
        <f t="shared" si="26"/>
        <v>853446</v>
      </c>
      <c r="BP14" s="121">
        <f t="shared" si="27"/>
        <v>374291</v>
      </c>
      <c r="BQ14" s="121">
        <f t="shared" si="28"/>
        <v>71523</v>
      </c>
      <c r="BR14" s="121">
        <f t="shared" si="29"/>
        <v>39200</v>
      </c>
      <c r="BS14" s="121">
        <f t="shared" si="30"/>
        <v>32323</v>
      </c>
      <c r="BT14" s="121">
        <f t="shared" si="31"/>
        <v>0</v>
      </c>
      <c r="BU14" s="121">
        <f t="shared" si="32"/>
        <v>0</v>
      </c>
      <c r="BV14" s="121">
        <f t="shared" si="33"/>
        <v>6662</v>
      </c>
      <c r="BW14" s="121">
        <f t="shared" si="34"/>
        <v>6662</v>
      </c>
      <c r="BX14" s="121">
        <f t="shared" si="35"/>
        <v>0</v>
      </c>
      <c r="BY14" s="121">
        <f t="shared" si="36"/>
        <v>0</v>
      </c>
      <c r="BZ14" s="121">
        <f t="shared" si="37"/>
        <v>0</v>
      </c>
      <c r="CA14" s="121">
        <f t="shared" si="38"/>
        <v>294594</v>
      </c>
      <c r="CB14" s="121">
        <f t="shared" si="39"/>
        <v>244403</v>
      </c>
      <c r="CC14" s="121">
        <f t="shared" si="40"/>
        <v>0</v>
      </c>
      <c r="CD14" s="121">
        <f t="shared" si="41"/>
        <v>0</v>
      </c>
      <c r="CE14" s="121">
        <f t="shared" si="42"/>
        <v>50191</v>
      </c>
      <c r="CF14" s="121">
        <f t="shared" si="43"/>
        <v>675955</v>
      </c>
      <c r="CG14" s="121">
        <f t="shared" si="44"/>
        <v>1512</v>
      </c>
      <c r="CH14" s="121">
        <f t="shared" si="45"/>
        <v>0</v>
      </c>
      <c r="CI14" s="121">
        <f t="shared" si="46"/>
        <v>374291</v>
      </c>
    </row>
    <row r="15" spans="1:87" s="136" customFormat="1" ht="13.5" customHeight="1" x14ac:dyDescent="0.15">
      <c r="A15" s="119" t="s">
        <v>10</v>
      </c>
      <c r="B15" s="120" t="s">
        <v>365</v>
      </c>
      <c r="C15" s="119" t="s">
        <v>366</v>
      </c>
      <c r="D15" s="121">
        <f t="shared" si="5"/>
        <v>0</v>
      </c>
      <c r="E15" s="121">
        <f t="shared" si="6"/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 t="shared" si="7"/>
        <v>161491</v>
      </c>
      <c r="M15" s="121">
        <f t="shared" si="8"/>
        <v>37745</v>
      </c>
      <c r="N15" s="121">
        <v>13200</v>
      </c>
      <c r="O15" s="121">
        <v>16900</v>
      </c>
      <c r="P15" s="121">
        <v>7645</v>
      </c>
      <c r="Q15" s="121">
        <v>0</v>
      </c>
      <c r="R15" s="121">
        <f t="shared" si="9"/>
        <v>20651</v>
      </c>
      <c r="S15" s="121">
        <v>20044</v>
      </c>
      <c r="T15" s="121">
        <v>607</v>
      </c>
      <c r="U15" s="121">
        <v>0</v>
      </c>
      <c r="V15" s="121">
        <v>0</v>
      </c>
      <c r="W15" s="121">
        <f t="shared" si="10"/>
        <v>103095</v>
      </c>
      <c r="X15" s="121">
        <v>101235</v>
      </c>
      <c r="Y15" s="121">
        <v>715</v>
      </c>
      <c r="Z15" s="121">
        <v>0</v>
      </c>
      <c r="AA15" s="121">
        <v>1145</v>
      </c>
      <c r="AB15" s="121">
        <v>399443</v>
      </c>
      <c r="AC15" s="121">
        <v>0</v>
      </c>
      <c r="AD15" s="121">
        <v>6107</v>
      </c>
      <c r="AE15" s="121">
        <f t="shared" si="11"/>
        <v>167598</v>
      </c>
      <c r="AF15" s="121">
        <f t="shared" si="12"/>
        <v>0</v>
      </c>
      <c r="AG15" s="121">
        <f t="shared" si="13"/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 t="shared" si="14"/>
        <v>0</v>
      </c>
      <c r="AO15" s="121">
        <f t="shared" si="15"/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 t="shared" si="16"/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 t="shared" si="17"/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67421</v>
      </c>
      <c r="BE15" s="121">
        <v>0</v>
      </c>
      <c r="BF15" s="121">
        <v>0</v>
      </c>
      <c r="BG15" s="121">
        <f t="shared" si="18"/>
        <v>0</v>
      </c>
      <c r="BH15" s="121">
        <f t="shared" si="19"/>
        <v>0</v>
      </c>
      <c r="BI15" s="121">
        <f t="shared" si="20"/>
        <v>0</v>
      </c>
      <c r="BJ15" s="121">
        <f t="shared" si="21"/>
        <v>0</v>
      </c>
      <c r="BK15" s="121">
        <f t="shared" si="22"/>
        <v>0</v>
      </c>
      <c r="BL15" s="121">
        <f t="shared" si="23"/>
        <v>0</v>
      </c>
      <c r="BM15" s="121">
        <f t="shared" si="24"/>
        <v>0</v>
      </c>
      <c r="BN15" s="121">
        <f t="shared" si="25"/>
        <v>0</v>
      </c>
      <c r="BO15" s="121">
        <f t="shared" si="26"/>
        <v>0</v>
      </c>
      <c r="BP15" s="121">
        <f t="shared" si="27"/>
        <v>161491</v>
      </c>
      <c r="BQ15" s="121">
        <f t="shared" si="28"/>
        <v>37745</v>
      </c>
      <c r="BR15" s="121">
        <f t="shared" si="29"/>
        <v>13200</v>
      </c>
      <c r="BS15" s="121">
        <f t="shared" si="30"/>
        <v>16900</v>
      </c>
      <c r="BT15" s="121">
        <f t="shared" si="31"/>
        <v>7645</v>
      </c>
      <c r="BU15" s="121">
        <f t="shared" si="32"/>
        <v>0</v>
      </c>
      <c r="BV15" s="121">
        <f t="shared" si="33"/>
        <v>20651</v>
      </c>
      <c r="BW15" s="121">
        <f t="shared" si="34"/>
        <v>20044</v>
      </c>
      <c r="BX15" s="121">
        <f t="shared" si="35"/>
        <v>607</v>
      </c>
      <c r="BY15" s="121">
        <f t="shared" si="36"/>
        <v>0</v>
      </c>
      <c r="BZ15" s="121">
        <f t="shared" si="37"/>
        <v>0</v>
      </c>
      <c r="CA15" s="121">
        <f t="shared" si="38"/>
        <v>103095</v>
      </c>
      <c r="CB15" s="121">
        <f t="shared" si="39"/>
        <v>101235</v>
      </c>
      <c r="CC15" s="121">
        <f t="shared" si="40"/>
        <v>715</v>
      </c>
      <c r="CD15" s="121">
        <f t="shared" si="41"/>
        <v>0</v>
      </c>
      <c r="CE15" s="121">
        <f t="shared" si="42"/>
        <v>1145</v>
      </c>
      <c r="CF15" s="121">
        <f t="shared" si="43"/>
        <v>466864</v>
      </c>
      <c r="CG15" s="121">
        <f t="shared" si="44"/>
        <v>0</v>
      </c>
      <c r="CH15" s="121">
        <f t="shared" si="45"/>
        <v>6107</v>
      </c>
      <c r="CI15" s="121">
        <f t="shared" si="46"/>
        <v>167598</v>
      </c>
    </row>
    <row r="16" spans="1:87" s="136" customFormat="1" ht="13.5" customHeight="1" x14ac:dyDescent="0.15">
      <c r="A16" s="119" t="s">
        <v>10</v>
      </c>
      <c r="B16" s="120" t="s">
        <v>370</v>
      </c>
      <c r="C16" s="119" t="s">
        <v>371</v>
      </c>
      <c r="D16" s="121">
        <f t="shared" si="5"/>
        <v>0</v>
      </c>
      <c r="E16" s="121">
        <f t="shared" si="6"/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 t="shared" si="7"/>
        <v>0</v>
      </c>
      <c r="M16" s="121">
        <f t="shared" si="8"/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 t="shared" si="9"/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 t="shared" si="10"/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411056</v>
      </c>
      <c r="AC16" s="121">
        <v>0</v>
      </c>
      <c r="AD16" s="121">
        <v>0</v>
      </c>
      <c r="AE16" s="121">
        <f t="shared" si="11"/>
        <v>0</v>
      </c>
      <c r="AF16" s="121">
        <f t="shared" si="12"/>
        <v>0</v>
      </c>
      <c r="AG16" s="121">
        <f t="shared" si="13"/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 t="shared" si="14"/>
        <v>0</v>
      </c>
      <c r="AO16" s="121">
        <f t="shared" si="15"/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 t="shared" si="16"/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 t="shared" si="17"/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158963</v>
      </c>
      <c r="BE16" s="121">
        <v>0</v>
      </c>
      <c r="BF16" s="121">
        <v>0</v>
      </c>
      <c r="BG16" s="121">
        <f t="shared" si="18"/>
        <v>0</v>
      </c>
      <c r="BH16" s="121">
        <f t="shared" si="19"/>
        <v>0</v>
      </c>
      <c r="BI16" s="121">
        <f t="shared" si="20"/>
        <v>0</v>
      </c>
      <c r="BJ16" s="121">
        <f t="shared" si="21"/>
        <v>0</v>
      </c>
      <c r="BK16" s="121">
        <f t="shared" si="22"/>
        <v>0</v>
      </c>
      <c r="BL16" s="121">
        <f t="shared" si="23"/>
        <v>0</v>
      </c>
      <c r="BM16" s="121">
        <f t="shared" si="24"/>
        <v>0</v>
      </c>
      <c r="BN16" s="121">
        <f t="shared" si="25"/>
        <v>0</v>
      </c>
      <c r="BO16" s="121">
        <f t="shared" si="26"/>
        <v>0</v>
      </c>
      <c r="BP16" s="121">
        <f t="shared" si="27"/>
        <v>0</v>
      </c>
      <c r="BQ16" s="121">
        <f t="shared" si="28"/>
        <v>0</v>
      </c>
      <c r="BR16" s="121">
        <f t="shared" si="29"/>
        <v>0</v>
      </c>
      <c r="BS16" s="121">
        <f t="shared" si="30"/>
        <v>0</v>
      </c>
      <c r="BT16" s="121">
        <f t="shared" si="31"/>
        <v>0</v>
      </c>
      <c r="BU16" s="121">
        <f t="shared" si="32"/>
        <v>0</v>
      </c>
      <c r="BV16" s="121">
        <f t="shared" si="33"/>
        <v>0</v>
      </c>
      <c r="BW16" s="121">
        <f t="shared" si="34"/>
        <v>0</v>
      </c>
      <c r="BX16" s="121">
        <f t="shared" si="35"/>
        <v>0</v>
      </c>
      <c r="BY16" s="121">
        <f t="shared" si="36"/>
        <v>0</v>
      </c>
      <c r="BZ16" s="121">
        <f t="shared" si="37"/>
        <v>0</v>
      </c>
      <c r="CA16" s="121">
        <f t="shared" si="38"/>
        <v>0</v>
      </c>
      <c r="CB16" s="121">
        <f t="shared" si="39"/>
        <v>0</v>
      </c>
      <c r="CC16" s="121">
        <f t="shared" si="40"/>
        <v>0</v>
      </c>
      <c r="CD16" s="121">
        <f t="shared" si="41"/>
        <v>0</v>
      </c>
      <c r="CE16" s="121">
        <f t="shared" si="42"/>
        <v>0</v>
      </c>
      <c r="CF16" s="121">
        <f t="shared" si="43"/>
        <v>570019</v>
      </c>
      <c r="CG16" s="121">
        <f t="shared" si="44"/>
        <v>0</v>
      </c>
      <c r="CH16" s="121">
        <f t="shared" si="45"/>
        <v>0</v>
      </c>
      <c r="CI16" s="121">
        <f t="shared" si="46"/>
        <v>0</v>
      </c>
    </row>
    <row r="17" spans="1:87" s="136" customFormat="1" ht="13.5" customHeight="1" x14ac:dyDescent="0.15">
      <c r="A17" s="119" t="s">
        <v>10</v>
      </c>
      <c r="B17" s="120" t="s">
        <v>377</v>
      </c>
      <c r="C17" s="119" t="s">
        <v>378</v>
      </c>
      <c r="D17" s="121">
        <f t="shared" si="5"/>
        <v>175232</v>
      </c>
      <c r="E17" s="121">
        <f t="shared" si="6"/>
        <v>171236</v>
      </c>
      <c r="F17" s="121">
        <v>0</v>
      </c>
      <c r="G17" s="121">
        <v>171236</v>
      </c>
      <c r="H17" s="121">
        <v>0</v>
      </c>
      <c r="I17" s="121">
        <v>0</v>
      </c>
      <c r="J17" s="121">
        <v>3996</v>
      </c>
      <c r="K17" s="121">
        <v>0</v>
      </c>
      <c r="L17" s="121">
        <f t="shared" si="7"/>
        <v>496748</v>
      </c>
      <c r="M17" s="121">
        <f t="shared" si="8"/>
        <v>32877</v>
      </c>
      <c r="N17" s="121">
        <v>25338</v>
      </c>
      <c r="O17" s="121">
        <v>0</v>
      </c>
      <c r="P17" s="121">
        <v>7539</v>
      </c>
      <c r="Q17" s="121">
        <v>0</v>
      </c>
      <c r="R17" s="121">
        <f t="shared" si="9"/>
        <v>122605</v>
      </c>
      <c r="S17" s="121">
        <v>0</v>
      </c>
      <c r="T17" s="121">
        <v>122605</v>
      </c>
      <c r="U17" s="121">
        <v>0</v>
      </c>
      <c r="V17" s="121">
        <v>0</v>
      </c>
      <c r="W17" s="121">
        <f t="shared" si="10"/>
        <v>341266</v>
      </c>
      <c r="X17" s="121">
        <v>114058</v>
      </c>
      <c r="Y17" s="121">
        <v>170777</v>
      </c>
      <c r="Z17" s="121">
        <v>48405</v>
      </c>
      <c r="AA17" s="121">
        <v>8026</v>
      </c>
      <c r="AB17" s="121">
        <v>0</v>
      </c>
      <c r="AC17" s="121">
        <v>0</v>
      </c>
      <c r="AD17" s="121">
        <v>3854</v>
      </c>
      <c r="AE17" s="121">
        <f t="shared" si="11"/>
        <v>675834</v>
      </c>
      <c r="AF17" s="121">
        <f t="shared" si="12"/>
        <v>56875</v>
      </c>
      <c r="AG17" s="121">
        <f t="shared" si="13"/>
        <v>53333</v>
      </c>
      <c r="AH17" s="121">
        <v>0</v>
      </c>
      <c r="AI17" s="121">
        <v>53333</v>
      </c>
      <c r="AJ17" s="121">
        <v>0</v>
      </c>
      <c r="AK17" s="121">
        <v>0</v>
      </c>
      <c r="AL17" s="121">
        <v>3542</v>
      </c>
      <c r="AM17" s="121">
        <v>0</v>
      </c>
      <c r="AN17" s="121">
        <f t="shared" si="14"/>
        <v>113898</v>
      </c>
      <c r="AO17" s="121">
        <f t="shared" si="15"/>
        <v>8533</v>
      </c>
      <c r="AP17" s="121">
        <v>8533</v>
      </c>
      <c r="AQ17" s="121">
        <v>0</v>
      </c>
      <c r="AR17" s="121">
        <v>0</v>
      </c>
      <c r="AS17" s="121">
        <v>0</v>
      </c>
      <c r="AT17" s="121">
        <f t="shared" si="16"/>
        <v>38136</v>
      </c>
      <c r="AU17" s="121">
        <v>0</v>
      </c>
      <c r="AV17" s="121">
        <v>38136</v>
      </c>
      <c r="AW17" s="121">
        <v>0</v>
      </c>
      <c r="AX17" s="121">
        <v>0</v>
      </c>
      <c r="AY17" s="121">
        <f t="shared" si="17"/>
        <v>67229</v>
      </c>
      <c r="AZ17" s="121">
        <v>0</v>
      </c>
      <c r="BA17" s="121">
        <v>63772</v>
      </c>
      <c r="BB17" s="121">
        <v>1944</v>
      </c>
      <c r="BC17" s="121">
        <v>1513</v>
      </c>
      <c r="BD17" s="121">
        <v>0</v>
      </c>
      <c r="BE17" s="121">
        <v>0</v>
      </c>
      <c r="BF17" s="121">
        <v>839</v>
      </c>
      <c r="BG17" s="121">
        <f t="shared" si="18"/>
        <v>171612</v>
      </c>
      <c r="BH17" s="121">
        <f t="shared" si="19"/>
        <v>232107</v>
      </c>
      <c r="BI17" s="121">
        <f t="shared" si="20"/>
        <v>224569</v>
      </c>
      <c r="BJ17" s="121">
        <f t="shared" si="21"/>
        <v>0</v>
      </c>
      <c r="BK17" s="121">
        <f t="shared" si="22"/>
        <v>224569</v>
      </c>
      <c r="BL17" s="121">
        <f t="shared" si="23"/>
        <v>0</v>
      </c>
      <c r="BM17" s="121">
        <f t="shared" si="24"/>
        <v>0</v>
      </c>
      <c r="BN17" s="121">
        <f t="shared" si="25"/>
        <v>7538</v>
      </c>
      <c r="BO17" s="121">
        <f t="shared" si="26"/>
        <v>0</v>
      </c>
      <c r="BP17" s="121">
        <f t="shared" si="27"/>
        <v>610646</v>
      </c>
      <c r="BQ17" s="121">
        <f t="shared" si="28"/>
        <v>41410</v>
      </c>
      <c r="BR17" s="121">
        <f t="shared" si="29"/>
        <v>33871</v>
      </c>
      <c r="BS17" s="121">
        <f t="shared" si="30"/>
        <v>0</v>
      </c>
      <c r="BT17" s="121">
        <f t="shared" si="31"/>
        <v>7539</v>
      </c>
      <c r="BU17" s="121">
        <f t="shared" si="32"/>
        <v>0</v>
      </c>
      <c r="BV17" s="121">
        <f t="shared" si="33"/>
        <v>160741</v>
      </c>
      <c r="BW17" s="121">
        <f t="shared" si="34"/>
        <v>0</v>
      </c>
      <c r="BX17" s="121">
        <f t="shared" si="35"/>
        <v>160741</v>
      </c>
      <c r="BY17" s="121">
        <f t="shared" si="36"/>
        <v>0</v>
      </c>
      <c r="BZ17" s="121">
        <f t="shared" si="37"/>
        <v>0</v>
      </c>
      <c r="CA17" s="121">
        <f t="shared" si="38"/>
        <v>408495</v>
      </c>
      <c r="CB17" s="121">
        <f t="shared" si="39"/>
        <v>114058</v>
      </c>
      <c r="CC17" s="121">
        <f t="shared" si="40"/>
        <v>234549</v>
      </c>
      <c r="CD17" s="121">
        <f t="shared" si="41"/>
        <v>50349</v>
      </c>
      <c r="CE17" s="121">
        <f t="shared" si="42"/>
        <v>9539</v>
      </c>
      <c r="CF17" s="121">
        <f t="shared" si="43"/>
        <v>0</v>
      </c>
      <c r="CG17" s="121">
        <f t="shared" si="44"/>
        <v>0</v>
      </c>
      <c r="CH17" s="121">
        <f t="shared" si="45"/>
        <v>4693</v>
      </c>
      <c r="CI17" s="121">
        <f t="shared" si="46"/>
        <v>847446</v>
      </c>
    </row>
    <row r="18" spans="1:87" s="136" customFormat="1" ht="13.5" customHeight="1" x14ac:dyDescent="0.15">
      <c r="A18" s="119" t="s">
        <v>10</v>
      </c>
      <c r="B18" s="120" t="s">
        <v>380</v>
      </c>
      <c r="C18" s="119" t="s">
        <v>381</v>
      </c>
      <c r="D18" s="121">
        <f t="shared" si="5"/>
        <v>0</v>
      </c>
      <c r="E18" s="121">
        <f t="shared" si="6"/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 t="shared" si="7"/>
        <v>416453</v>
      </c>
      <c r="M18" s="121">
        <f t="shared" si="8"/>
        <v>40089</v>
      </c>
      <c r="N18" s="121">
        <v>40089</v>
      </c>
      <c r="O18" s="121">
        <v>0</v>
      </c>
      <c r="P18" s="121">
        <v>0</v>
      </c>
      <c r="Q18" s="121">
        <v>0</v>
      </c>
      <c r="R18" s="121">
        <f t="shared" si="9"/>
        <v>51844</v>
      </c>
      <c r="S18" s="121">
        <v>0</v>
      </c>
      <c r="T18" s="121">
        <v>51572</v>
      </c>
      <c r="U18" s="121">
        <v>272</v>
      </c>
      <c r="V18" s="121">
        <v>0</v>
      </c>
      <c r="W18" s="121">
        <f t="shared" si="10"/>
        <v>320265</v>
      </c>
      <c r="X18" s="121">
        <v>100717</v>
      </c>
      <c r="Y18" s="121">
        <v>197912</v>
      </c>
      <c r="Z18" s="121">
        <v>19689</v>
      </c>
      <c r="AA18" s="121">
        <v>1947</v>
      </c>
      <c r="AB18" s="121">
        <v>0</v>
      </c>
      <c r="AC18" s="121">
        <v>4255</v>
      </c>
      <c r="AD18" s="121">
        <v>21868</v>
      </c>
      <c r="AE18" s="121">
        <f t="shared" si="11"/>
        <v>438321</v>
      </c>
      <c r="AF18" s="121">
        <f t="shared" si="12"/>
        <v>0</v>
      </c>
      <c r="AG18" s="121">
        <f t="shared" si="13"/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 t="shared" si="14"/>
        <v>36641</v>
      </c>
      <c r="AO18" s="121">
        <f t="shared" si="15"/>
        <v>4468</v>
      </c>
      <c r="AP18" s="121">
        <v>4468</v>
      </c>
      <c r="AQ18" s="121">
        <v>0</v>
      </c>
      <c r="AR18" s="121">
        <v>0</v>
      </c>
      <c r="AS18" s="121">
        <v>0</v>
      </c>
      <c r="AT18" s="121">
        <f t="shared" si="16"/>
        <v>18902</v>
      </c>
      <c r="AU18" s="121">
        <v>0</v>
      </c>
      <c r="AV18" s="121">
        <v>18899</v>
      </c>
      <c r="AW18" s="121">
        <v>3</v>
      </c>
      <c r="AX18" s="121">
        <v>0</v>
      </c>
      <c r="AY18" s="121">
        <f t="shared" si="17"/>
        <v>13271</v>
      </c>
      <c r="AZ18" s="121">
        <v>0</v>
      </c>
      <c r="BA18" s="121">
        <v>10741</v>
      </c>
      <c r="BB18" s="121">
        <v>232</v>
      </c>
      <c r="BC18" s="121">
        <v>2298</v>
      </c>
      <c r="BD18" s="121">
        <v>0</v>
      </c>
      <c r="BE18" s="121">
        <v>0</v>
      </c>
      <c r="BF18" s="121">
        <v>20675</v>
      </c>
      <c r="BG18" s="121">
        <f t="shared" si="18"/>
        <v>57316</v>
      </c>
      <c r="BH18" s="121">
        <f t="shared" si="19"/>
        <v>0</v>
      </c>
      <c r="BI18" s="121">
        <f t="shared" si="20"/>
        <v>0</v>
      </c>
      <c r="BJ18" s="121">
        <f t="shared" si="21"/>
        <v>0</v>
      </c>
      <c r="BK18" s="121">
        <f t="shared" si="22"/>
        <v>0</v>
      </c>
      <c r="BL18" s="121">
        <f t="shared" si="23"/>
        <v>0</v>
      </c>
      <c r="BM18" s="121">
        <f t="shared" si="24"/>
        <v>0</v>
      </c>
      <c r="BN18" s="121">
        <f t="shared" si="25"/>
        <v>0</v>
      </c>
      <c r="BO18" s="121">
        <f t="shared" si="26"/>
        <v>0</v>
      </c>
      <c r="BP18" s="121">
        <f t="shared" si="27"/>
        <v>453094</v>
      </c>
      <c r="BQ18" s="121">
        <f t="shared" si="28"/>
        <v>44557</v>
      </c>
      <c r="BR18" s="121">
        <f t="shared" si="29"/>
        <v>44557</v>
      </c>
      <c r="BS18" s="121">
        <f t="shared" si="30"/>
        <v>0</v>
      </c>
      <c r="BT18" s="121">
        <f t="shared" si="31"/>
        <v>0</v>
      </c>
      <c r="BU18" s="121">
        <f t="shared" si="32"/>
        <v>0</v>
      </c>
      <c r="BV18" s="121">
        <f t="shared" si="33"/>
        <v>70746</v>
      </c>
      <c r="BW18" s="121">
        <f t="shared" si="34"/>
        <v>0</v>
      </c>
      <c r="BX18" s="121">
        <f t="shared" si="35"/>
        <v>70471</v>
      </c>
      <c r="BY18" s="121">
        <f t="shared" si="36"/>
        <v>275</v>
      </c>
      <c r="BZ18" s="121">
        <f t="shared" si="37"/>
        <v>0</v>
      </c>
      <c r="CA18" s="121">
        <f t="shared" si="38"/>
        <v>333536</v>
      </c>
      <c r="CB18" s="121">
        <f t="shared" si="39"/>
        <v>100717</v>
      </c>
      <c r="CC18" s="121">
        <f t="shared" si="40"/>
        <v>208653</v>
      </c>
      <c r="CD18" s="121">
        <f t="shared" si="41"/>
        <v>19921</v>
      </c>
      <c r="CE18" s="121">
        <f t="shared" si="42"/>
        <v>4245</v>
      </c>
      <c r="CF18" s="121">
        <f t="shared" si="43"/>
        <v>0</v>
      </c>
      <c r="CG18" s="121">
        <f t="shared" si="44"/>
        <v>4255</v>
      </c>
      <c r="CH18" s="121">
        <f t="shared" si="45"/>
        <v>42543</v>
      </c>
      <c r="CI18" s="121">
        <f t="shared" si="46"/>
        <v>495637</v>
      </c>
    </row>
    <row r="19" spans="1:87" s="136" customFormat="1" ht="13.5" customHeight="1" x14ac:dyDescent="0.15">
      <c r="A19" s="119" t="s">
        <v>10</v>
      </c>
      <c r="B19" s="120" t="s">
        <v>383</v>
      </c>
      <c r="C19" s="119" t="s">
        <v>384</v>
      </c>
      <c r="D19" s="121">
        <f t="shared" si="5"/>
        <v>0</v>
      </c>
      <c r="E19" s="121">
        <f t="shared" si="6"/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 t="shared" si="7"/>
        <v>522251</v>
      </c>
      <c r="M19" s="121">
        <f t="shared" si="8"/>
        <v>75277</v>
      </c>
      <c r="N19" s="121">
        <v>34100</v>
      </c>
      <c r="O19" s="121">
        <v>41177</v>
      </c>
      <c r="P19" s="121">
        <v>0</v>
      </c>
      <c r="Q19" s="121">
        <v>0</v>
      </c>
      <c r="R19" s="121">
        <f t="shared" si="9"/>
        <v>210091</v>
      </c>
      <c r="S19" s="121">
        <v>8423</v>
      </c>
      <c r="T19" s="121">
        <v>201668</v>
      </c>
      <c r="U19" s="121">
        <v>0</v>
      </c>
      <c r="V19" s="121">
        <v>0</v>
      </c>
      <c r="W19" s="121">
        <f t="shared" si="10"/>
        <v>236883</v>
      </c>
      <c r="X19" s="121">
        <v>80096</v>
      </c>
      <c r="Y19" s="121">
        <v>133920</v>
      </c>
      <c r="Z19" s="121">
        <v>13589</v>
      </c>
      <c r="AA19" s="121">
        <v>9278</v>
      </c>
      <c r="AB19" s="121">
        <v>0</v>
      </c>
      <c r="AC19" s="121">
        <v>0</v>
      </c>
      <c r="AD19" s="121">
        <v>0</v>
      </c>
      <c r="AE19" s="121">
        <f t="shared" si="11"/>
        <v>522251</v>
      </c>
      <c r="AF19" s="121">
        <f t="shared" si="12"/>
        <v>0</v>
      </c>
      <c r="AG19" s="121">
        <f t="shared" si="13"/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 t="shared" si="14"/>
        <v>225193</v>
      </c>
      <c r="AO19" s="121">
        <f t="shared" si="15"/>
        <v>4344</v>
      </c>
      <c r="AP19" s="121">
        <v>4344</v>
      </c>
      <c r="AQ19" s="121">
        <v>0</v>
      </c>
      <c r="AR19" s="121">
        <v>0</v>
      </c>
      <c r="AS19" s="121">
        <v>0</v>
      </c>
      <c r="AT19" s="121">
        <f t="shared" si="16"/>
        <v>153357</v>
      </c>
      <c r="AU19" s="121">
        <v>0</v>
      </c>
      <c r="AV19" s="121">
        <v>153357</v>
      </c>
      <c r="AW19" s="121">
        <v>0</v>
      </c>
      <c r="AX19" s="121">
        <v>0</v>
      </c>
      <c r="AY19" s="121">
        <f t="shared" si="17"/>
        <v>67492</v>
      </c>
      <c r="AZ19" s="121">
        <v>0</v>
      </c>
      <c r="BA19" s="121">
        <v>67281</v>
      </c>
      <c r="BB19" s="121">
        <v>0</v>
      </c>
      <c r="BC19" s="121">
        <v>211</v>
      </c>
      <c r="BD19" s="121">
        <v>0</v>
      </c>
      <c r="BE19" s="121">
        <v>0</v>
      </c>
      <c r="BF19" s="121">
        <v>0</v>
      </c>
      <c r="BG19" s="121">
        <f t="shared" si="18"/>
        <v>225193</v>
      </c>
      <c r="BH19" s="121">
        <f t="shared" si="19"/>
        <v>0</v>
      </c>
      <c r="BI19" s="121">
        <f t="shared" si="20"/>
        <v>0</v>
      </c>
      <c r="BJ19" s="121">
        <f t="shared" si="21"/>
        <v>0</v>
      </c>
      <c r="BK19" s="121">
        <f t="shared" si="22"/>
        <v>0</v>
      </c>
      <c r="BL19" s="121">
        <f t="shared" si="23"/>
        <v>0</v>
      </c>
      <c r="BM19" s="121">
        <f t="shared" si="24"/>
        <v>0</v>
      </c>
      <c r="BN19" s="121">
        <f t="shared" si="25"/>
        <v>0</v>
      </c>
      <c r="BO19" s="121">
        <f t="shared" si="26"/>
        <v>0</v>
      </c>
      <c r="BP19" s="121">
        <f t="shared" si="27"/>
        <v>747444</v>
      </c>
      <c r="BQ19" s="121">
        <f t="shared" si="28"/>
        <v>79621</v>
      </c>
      <c r="BR19" s="121">
        <f t="shared" si="29"/>
        <v>38444</v>
      </c>
      <c r="BS19" s="121">
        <f t="shared" si="30"/>
        <v>41177</v>
      </c>
      <c r="BT19" s="121">
        <f t="shared" si="31"/>
        <v>0</v>
      </c>
      <c r="BU19" s="121">
        <f t="shared" si="32"/>
        <v>0</v>
      </c>
      <c r="BV19" s="121">
        <f t="shared" si="33"/>
        <v>363448</v>
      </c>
      <c r="BW19" s="121">
        <f t="shared" si="34"/>
        <v>8423</v>
      </c>
      <c r="BX19" s="121">
        <f t="shared" si="35"/>
        <v>355025</v>
      </c>
      <c r="BY19" s="121">
        <f t="shared" si="36"/>
        <v>0</v>
      </c>
      <c r="BZ19" s="121">
        <f t="shared" si="37"/>
        <v>0</v>
      </c>
      <c r="CA19" s="121">
        <f t="shared" si="38"/>
        <v>304375</v>
      </c>
      <c r="CB19" s="121">
        <f t="shared" si="39"/>
        <v>80096</v>
      </c>
      <c r="CC19" s="121">
        <f t="shared" si="40"/>
        <v>201201</v>
      </c>
      <c r="CD19" s="121">
        <f t="shared" si="41"/>
        <v>13589</v>
      </c>
      <c r="CE19" s="121">
        <f t="shared" si="42"/>
        <v>9489</v>
      </c>
      <c r="CF19" s="121">
        <f t="shared" si="43"/>
        <v>0</v>
      </c>
      <c r="CG19" s="121">
        <f t="shared" si="44"/>
        <v>0</v>
      </c>
      <c r="CH19" s="121">
        <f t="shared" si="45"/>
        <v>0</v>
      </c>
      <c r="CI19" s="121">
        <f t="shared" si="46"/>
        <v>747444</v>
      </c>
    </row>
    <row r="20" spans="1:87" s="136" customFormat="1" ht="13.5" customHeight="1" x14ac:dyDescent="0.15">
      <c r="A20" s="119" t="s">
        <v>10</v>
      </c>
      <c r="B20" s="120" t="s">
        <v>386</v>
      </c>
      <c r="C20" s="119" t="s">
        <v>387</v>
      </c>
      <c r="D20" s="121">
        <f t="shared" si="5"/>
        <v>0</v>
      </c>
      <c r="E20" s="121">
        <f t="shared" si="6"/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54294</v>
      </c>
      <c r="L20" s="121">
        <f t="shared" si="7"/>
        <v>765059</v>
      </c>
      <c r="M20" s="121">
        <f t="shared" si="8"/>
        <v>43823</v>
      </c>
      <c r="N20" s="121">
        <v>43823</v>
      </c>
      <c r="O20" s="121">
        <v>0</v>
      </c>
      <c r="P20" s="121">
        <v>0</v>
      </c>
      <c r="Q20" s="121">
        <v>0</v>
      </c>
      <c r="R20" s="121">
        <f t="shared" si="9"/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 t="shared" si="10"/>
        <v>721236</v>
      </c>
      <c r="X20" s="121">
        <v>150783</v>
      </c>
      <c r="Y20" s="121">
        <v>570453</v>
      </c>
      <c r="Z20" s="121">
        <v>0</v>
      </c>
      <c r="AA20" s="121">
        <v>0</v>
      </c>
      <c r="AB20" s="121">
        <v>285043</v>
      </c>
      <c r="AC20" s="121">
        <v>0</v>
      </c>
      <c r="AD20" s="121">
        <v>0</v>
      </c>
      <c r="AE20" s="121">
        <f t="shared" si="11"/>
        <v>765059</v>
      </c>
      <c r="AF20" s="121">
        <f t="shared" si="12"/>
        <v>0</v>
      </c>
      <c r="AG20" s="121">
        <f t="shared" si="13"/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 t="shared" si="14"/>
        <v>18494</v>
      </c>
      <c r="AO20" s="121">
        <f t="shared" si="15"/>
        <v>18494</v>
      </c>
      <c r="AP20" s="121">
        <v>18494</v>
      </c>
      <c r="AQ20" s="121">
        <v>0</v>
      </c>
      <c r="AR20" s="121">
        <v>0</v>
      </c>
      <c r="AS20" s="121">
        <v>0</v>
      </c>
      <c r="AT20" s="121">
        <f t="shared" si="16"/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 t="shared" si="17"/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148555</v>
      </c>
      <c r="BE20" s="121">
        <v>0</v>
      </c>
      <c r="BF20" s="121">
        <v>0</v>
      </c>
      <c r="BG20" s="121">
        <f t="shared" si="18"/>
        <v>18494</v>
      </c>
      <c r="BH20" s="121">
        <f t="shared" si="19"/>
        <v>0</v>
      </c>
      <c r="BI20" s="121">
        <f t="shared" si="20"/>
        <v>0</v>
      </c>
      <c r="BJ20" s="121">
        <f t="shared" si="21"/>
        <v>0</v>
      </c>
      <c r="BK20" s="121">
        <f t="shared" si="22"/>
        <v>0</v>
      </c>
      <c r="BL20" s="121">
        <f t="shared" si="23"/>
        <v>0</v>
      </c>
      <c r="BM20" s="121">
        <f t="shared" si="24"/>
        <v>0</v>
      </c>
      <c r="BN20" s="121">
        <f t="shared" si="25"/>
        <v>0</v>
      </c>
      <c r="BO20" s="121">
        <f t="shared" si="26"/>
        <v>54294</v>
      </c>
      <c r="BP20" s="121">
        <f t="shared" si="27"/>
        <v>783553</v>
      </c>
      <c r="BQ20" s="121">
        <f t="shared" si="28"/>
        <v>62317</v>
      </c>
      <c r="BR20" s="121">
        <f t="shared" si="29"/>
        <v>62317</v>
      </c>
      <c r="BS20" s="121">
        <f t="shared" si="30"/>
        <v>0</v>
      </c>
      <c r="BT20" s="121">
        <f t="shared" si="31"/>
        <v>0</v>
      </c>
      <c r="BU20" s="121">
        <f t="shared" si="32"/>
        <v>0</v>
      </c>
      <c r="BV20" s="121">
        <f t="shared" si="33"/>
        <v>0</v>
      </c>
      <c r="BW20" s="121">
        <f t="shared" si="34"/>
        <v>0</v>
      </c>
      <c r="BX20" s="121">
        <f t="shared" si="35"/>
        <v>0</v>
      </c>
      <c r="BY20" s="121">
        <f t="shared" si="36"/>
        <v>0</v>
      </c>
      <c r="BZ20" s="121">
        <f t="shared" si="37"/>
        <v>0</v>
      </c>
      <c r="CA20" s="121">
        <f t="shared" si="38"/>
        <v>721236</v>
      </c>
      <c r="CB20" s="121">
        <f t="shared" si="39"/>
        <v>150783</v>
      </c>
      <c r="CC20" s="121">
        <f t="shared" si="40"/>
        <v>570453</v>
      </c>
      <c r="CD20" s="121">
        <f t="shared" si="41"/>
        <v>0</v>
      </c>
      <c r="CE20" s="121">
        <f t="shared" si="42"/>
        <v>0</v>
      </c>
      <c r="CF20" s="121">
        <f t="shared" si="43"/>
        <v>433598</v>
      </c>
      <c r="CG20" s="121">
        <f t="shared" si="44"/>
        <v>0</v>
      </c>
      <c r="CH20" s="121">
        <f t="shared" si="45"/>
        <v>0</v>
      </c>
      <c r="CI20" s="121">
        <f t="shared" si="46"/>
        <v>783553</v>
      </c>
    </row>
    <row r="21" spans="1:87" s="136" customFormat="1" ht="13.5" customHeight="1" x14ac:dyDescent="0.15">
      <c r="A21" s="119" t="s">
        <v>10</v>
      </c>
      <c r="B21" s="120" t="s">
        <v>392</v>
      </c>
      <c r="C21" s="119" t="s">
        <v>393</v>
      </c>
      <c r="D21" s="121">
        <f t="shared" si="5"/>
        <v>0</v>
      </c>
      <c r="E21" s="121">
        <f t="shared" si="6"/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 t="shared" si="7"/>
        <v>385030</v>
      </c>
      <c r="M21" s="121">
        <f t="shared" si="8"/>
        <v>33762</v>
      </c>
      <c r="N21" s="121">
        <v>28606</v>
      </c>
      <c r="O21" s="121">
        <v>5156</v>
      </c>
      <c r="P21" s="121">
        <v>0</v>
      </c>
      <c r="Q21" s="121">
        <v>0</v>
      </c>
      <c r="R21" s="121">
        <f t="shared" si="9"/>
        <v>3443</v>
      </c>
      <c r="S21" s="121">
        <v>3443</v>
      </c>
      <c r="T21" s="121">
        <v>0</v>
      </c>
      <c r="U21" s="121">
        <v>0</v>
      </c>
      <c r="V21" s="121">
        <v>0</v>
      </c>
      <c r="W21" s="121">
        <f t="shared" si="10"/>
        <v>347825</v>
      </c>
      <c r="X21" s="121">
        <v>347825</v>
      </c>
      <c r="Y21" s="121">
        <v>0</v>
      </c>
      <c r="Z21" s="121">
        <v>0</v>
      </c>
      <c r="AA21" s="121">
        <v>0</v>
      </c>
      <c r="AB21" s="121">
        <v>572238</v>
      </c>
      <c r="AC21" s="121">
        <v>0</v>
      </c>
      <c r="AD21" s="121">
        <v>0</v>
      </c>
      <c r="AE21" s="121">
        <f t="shared" si="11"/>
        <v>385030</v>
      </c>
      <c r="AF21" s="121">
        <f t="shared" si="12"/>
        <v>0</v>
      </c>
      <c r="AG21" s="121">
        <f t="shared" si="13"/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 t="shared" si="14"/>
        <v>50224</v>
      </c>
      <c r="AO21" s="121">
        <f t="shared" si="15"/>
        <v>19243</v>
      </c>
      <c r="AP21" s="121">
        <v>19243</v>
      </c>
      <c r="AQ21" s="121">
        <v>0</v>
      </c>
      <c r="AR21" s="121">
        <v>0</v>
      </c>
      <c r="AS21" s="121">
        <v>0</v>
      </c>
      <c r="AT21" s="121">
        <f t="shared" si="16"/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 t="shared" si="17"/>
        <v>30981</v>
      </c>
      <c r="AZ21" s="121">
        <v>30981</v>
      </c>
      <c r="BA21" s="121">
        <v>0</v>
      </c>
      <c r="BB21" s="121">
        <v>0</v>
      </c>
      <c r="BC21" s="121">
        <v>0</v>
      </c>
      <c r="BD21" s="121">
        <v>107208</v>
      </c>
      <c r="BE21" s="121">
        <v>0</v>
      </c>
      <c r="BF21" s="121">
        <v>0</v>
      </c>
      <c r="BG21" s="121">
        <f t="shared" si="18"/>
        <v>50224</v>
      </c>
      <c r="BH21" s="121">
        <f t="shared" si="19"/>
        <v>0</v>
      </c>
      <c r="BI21" s="121">
        <f t="shared" si="20"/>
        <v>0</v>
      </c>
      <c r="BJ21" s="121">
        <f t="shared" si="21"/>
        <v>0</v>
      </c>
      <c r="BK21" s="121">
        <f t="shared" si="22"/>
        <v>0</v>
      </c>
      <c r="BL21" s="121">
        <f t="shared" si="23"/>
        <v>0</v>
      </c>
      <c r="BM21" s="121">
        <f t="shared" si="24"/>
        <v>0</v>
      </c>
      <c r="BN21" s="121">
        <f t="shared" si="25"/>
        <v>0</v>
      </c>
      <c r="BO21" s="121">
        <f t="shared" si="26"/>
        <v>0</v>
      </c>
      <c r="BP21" s="121">
        <f t="shared" si="27"/>
        <v>435254</v>
      </c>
      <c r="BQ21" s="121">
        <f t="shared" si="28"/>
        <v>53005</v>
      </c>
      <c r="BR21" s="121">
        <f t="shared" si="29"/>
        <v>47849</v>
      </c>
      <c r="BS21" s="121">
        <f t="shared" si="30"/>
        <v>5156</v>
      </c>
      <c r="BT21" s="121">
        <f t="shared" si="31"/>
        <v>0</v>
      </c>
      <c r="BU21" s="121">
        <f t="shared" si="32"/>
        <v>0</v>
      </c>
      <c r="BV21" s="121">
        <f t="shared" si="33"/>
        <v>3443</v>
      </c>
      <c r="BW21" s="121">
        <f t="shared" si="34"/>
        <v>3443</v>
      </c>
      <c r="BX21" s="121">
        <f t="shared" si="35"/>
        <v>0</v>
      </c>
      <c r="BY21" s="121">
        <f t="shared" si="36"/>
        <v>0</v>
      </c>
      <c r="BZ21" s="121">
        <f t="shared" si="37"/>
        <v>0</v>
      </c>
      <c r="CA21" s="121">
        <f t="shared" si="38"/>
        <v>378806</v>
      </c>
      <c r="CB21" s="121">
        <f t="shared" si="39"/>
        <v>378806</v>
      </c>
      <c r="CC21" s="121">
        <f t="shared" si="40"/>
        <v>0</v>
      </c>
      <c r="CD21" s="121">
        <f t="shared" si="41"/>
        <v>0</v>
      </c>
      <c r="CE21" s="121">
        <f t="shared" si="42"/>
        <v>0</v>
      </c>
      <c r="CF21" s="121">
        <f t="shared" si="43"/>
        <v>679446</v>
      </c>
      <c r="CG21" s="121">
        <f t="shared" si="44"/>
        <v>0</v>
      </c>
      <c r="CH21" s="121">
        <f t="shared" si="45"/>
        <v>0</v>
      </c>
      <c r="CI21" s="121">
        <f t="shared" si="46"/>
        <v>435254</v>
      </c>
    </row>
    <row r="22" spans="1:87" s="136" customFormat="1" ht="13.5" customHeight="1" x14ac:dyDescent="0.15">
      <c r="A22" s="119" t="s">
        <v>10</v>
      </c>
      <c r="B22" s="120" t="s">
        <v>396</v>
      </c>
      <c r="C22" s="119" t="s">
        <v>397</v>
      </c>
      <c r="D22" s="121">
        <f t="shared" si="5"/>
        <v>276351</v>
      </c>
      <c r="E22" s="121">
        <f t="shared" si="6"/>
        <v>276351</v>
      </c>
      <c r="F22" s="121">
        <v>0</v>
      </c>
      <c r="G22" s="121">
        <v>276351</v>
      </c>
      <c r="H22" s="121">
        <v>0</v>
      </c>
      <c r="I22" s="121">
        <v>0</v>
      </c>
      <c r="J22" s="121">
        <v>0</v>
      </c>
      <c r="K22" s="121">
        <v>0</v>
      </c>
      <c r="L22" s="121">
        <f t="shared" si="7"/>
        <v>1002108</v>
      </c>
      <c r="M22" s="121">
        <f t="shared" si="8"/>
        <v>92666</v>
      </c>
      <c r="N22" s="121">
        <v>90263</v>
      </c>
      <c r="O22" s="121">
        <v>0</v>
      </c>
      <c r="P22" s="121">
        <v>2403</v>
      </c>
      <c r="Q22" s="121">
        <v>0</v>
      </c>
      <c r="R22" s="121">
        <f t="shared" si="9"/>
        <v>185600</v>
      </c>
      <c r="S22" s="121">
        <v>1931</v>
      </c>
      <c r="T22" s="121">
        <v>183669</v>
      </c>
      <c r="U22" s="121">
        <v>0</v>
      </c>
      <c r="V22" s="121">
        <v>0</v>
      </c>
      <c r="W22" s="121">
        <f t="shared" si="10"/>
        <v>723842</v>
      </c>
      <c r="X22" s="121">
        <v>229206</v>
      </c>
      <c r="Y22" s="121">
        <v>425437</v>
      </c>
      <c r="Z22" s="121">
        <v>16936</v>
      </c>
      <c r="AA22" s="121">
        <v>52263</v>
      </c>
      <c r="AB22" s="121">
        <v>0</v>
      </c>
      <c r="AC22" s="121">
        <v>0</v>
      </c>
      <c r="AD22" s="121">
        <v>160338</v>
      </c>
      <c r="AE22" s="121">
        <f t="shared" si="11"/>
        <v>1438797</v>
      </c>
      <c r="AF22" s="121">
        <f t="shared" si="12"/>
        <v>0</v>
      </c>
      <c r="AG22" s="121">
        <f t="shared" si="13"/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 t="shared" si="14"/>
        <v>7941</v>
      </c>
      <c r="AO22" s="121">
        <f t="shared" si="15"/>
        <v>5433</v>
      </c>
      <c r="AP22" s="121">
        <v>5433</v>
      </c>
      <c r="AQ22" s="121">
        <v>0</v>
      </c>
      <c r="AR22" s="121">
        <v>0</v>
      </c>
      <c r="AS22" s="121">
        <v>0</v>
      </c>
      <c r="AT22" s="121">
        <f t="shared" si="16"/>
        <v>2508</v>
      </c>
      <c r="AU22" s="121">
        <v>0</v>
      </c>
      <c r="AV22" s="121">
        <v>2508</v>
      </c>
      <c r="AW22" s="121">
        <v>0</v>
      </c>
      <c r="AX22" s="121">
        <v>0</v>
      </c>
      <c r="AY22" s="121">
        <f t="shared" si="17"/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35809</v>
      </c>
      <c r="BE22" s="121">
        <v>0</v>
      </c>
      <c r="BF22" s="121">
        <v>22728</v>
      </c>
      <c r="BG22" s="121">
        <f t="shared" si="18"/>
        <v>30669</v>
      </c>
      <c r="BH22" s="121">
        <f t="shared" si="19"/>
        <v>276351</v>
      </c>
      <c r="BI22" s="121">
        <f t="shared" si="20"/>
        <v>276351</v>
      </c>
      <c r="BJ22" s="121">
        <f t="shared" si="21"/>
        <v>0</v>
      </c>
      <c r="BK22" s="121">
        <f t="shared" si="22"/>
        <v>276351</v>
      </c>
      <c r="BL22" s="121">
        <f t="shared" si="23"/>
        <v>0</v>
      </c>
      <c r="BM22" s="121">
        <f t="shared" si="24"/>
        <v>0</v>
      </c>
      <c r="BN22" s="121">
        <f t="shared" si="25"/>
        <v>0</v>
      </c>
      <c r="BO22" s="121">
        <f t="shared" si="26"/>
        <v>0</v>
      </c>
      <c r="BP22" s="121">
        <f t="shared" si="27"/>
        <v>1010049</v>
      </c>
      <c r="BQ22" s="121">
        <f t="shared" si="28"/>
        <v>98099</v>
      </c>
      <c r="BR22" s="121">
        <f t="shared" si="29"/>
        <v>95696</v>
      </c>
      <c r="BS22" s="121">
        <f t="shared" si="30"/>
        <v>0</v>
      </c>
      <c r="BT22" s="121">
        <f t="shared" si="31"/>
        <v>2403</v>
      </c>
      <c r="BU22" s="121">
        <f t="shared" si="32"/>
        <v>0</v>
      </c>
      <c r="BV22" s="121">
        <f t="shared" si="33"/>
        <v>188108</v>
      </c>
      <c r="BW22" s="121">
        <f t="shared" si="34"/>
        <v>1931</v>
      </c>
      <c r="BX22" s="121">
        <f t="shared" si="35"/>
        <v>186177</v>
      </c>
      <c r="BY22" s="121">
        <f t="shared" si="36"/>
        <v>0</v>
      </c>
      <c r="BZ22" s="121">
        <f t="shared" si="37"/>
        <v>0</v>
      </c>
      <c r="CA22" s="121">
        <f t="shared" si="38"/>
        <v>723842</v>
      </c>
      <c r="CB22" s="121">
        <f t="shared" si="39"/>
        <v>229206</v>
      </c>
      <c r="CC22" s="121">
        <f t="shared" si="40"/>
        <v>425437</v>
      </c>
      <c r="CD22" s="121">
        <f t="shared" si="41"/>
        <v>16936</v>
      </c>
      <c r="CE22" s="121">
        <f t="shared" si="42"/>
        <v>52263</v>
      </c>
      <c r="CF22" s="121">
        <f t="shared" si="43"/>
        <v>35809</v>
      </c>
      <c r="CG22" s="121">
        <f t="shared" si="44"/>
        <v>0</v>
      </c>
      <c r="CH22" s="121">
        <f t="shared" si="45"/>
        <v>183066</v>
      </c>
      <c r="CI22" s="121">
        <f t="shared" si="46"/>
        <v>1469466</v>
      </c>
    </row>
    <row r="23" spans="1:87" s="137" customFormat="1" ht="13.5" customHeight="1" x14ac:dyDescent="0.15">
      <c r="A23" s="206" t="s">
        <v>10</v>
      </c>
      <c r="B23" s="207" t="s">
        <v>399</v>
      </c>
      <c r="C23" s="206" t="s">
        <v>400</v>
      </c>
      <c r="D23" s="208">
        <f t="shared" si="5"/>
        <v>201074</v>
      </c>
      <c r="E23" s="208">
        <f t="shared" si="6"/>
        <v>196160</v>
      </c>
      <c r="F23" s="208">
        <v>1274</v>
      </c>
      <c r="G23" s="208">
        <v>194886</v>
      </c>
      <c r="H23" s="208">
        <v>0</v>
      </c>
      <c r="I23" s="208">
        <v>0</v>
      </c>
      <c r="J23" s="208">
        <v>4914</v>
      </c>
      <c r="K23" s="208">
        <v>0</v>
      </c>
      <c r="L23" s="208">
        <f t="shared" si="7"/>
        <v>1726443</v>
      </c>
      <c r="M23" s="208">
        <f t="shared" si="8"/>
        <v>122351</v>
      </c>
      <c r="N23" s="208">
        <v>76827</v>
      </c>
      <c r="O23" s="208">
        <v>0</v>
      </c>
      <c r="P23" s="208">
        <v>45524</v>
      </c>
      <c r="Q23" s="208">
        <v>0</v>
      </c>
      <c r="R23" s="208">
        <f t="shared" si="9"/>
        <v>50133</v>
      </c>
      <c r="S23" s="208">
        <v>2681</v>
      </c>
      <c r="T23" s="208">
        <v>47452</v>
      </c>
      <c r="U23" s="208">
        <v>0</v>
      </c>
      <c r="V23" s="208">
        <v>0</v>
      </c>
      <c r="W23" s="208">
        <f t="shared" si="10"/>
        <v>1553376</v>
      </c>
      <c r="X23" s="208">
        <v>560768</v>
      </c>
      <c r="Y23" s="208">
        <v>670560</v>
      </c>
      <c r="Z23" s="208">
        <v>308519</v>
      </c>
      <c r="AA23" s="208">
        <v>13529</v>
      </c>
      <c r="AB23" s="208">
        <v>0</v>
      </c>
      <c r="AC23" s="208">
        <v>583</v>
      </c>
      <c r="AD23" s="208">
        <v>97406</v>
      </c>
      <c r="AE23" s="208">
        <f t="shared" si="11"/>
        <v>2024923</v>
      </c>
      <c r="AF23" s="208">
        <f t="shared" si="12"/>
        <v>0</v>
      </c>
      <c r="AG23" s="208">
        <f t="shared" si="13"/>
        <v>0</v>
      </c>
      <c r="AH23" s="208">
        <v>0</v>
      </c>
      <c r="AI23" s="208">
        <v>0</v>
      </c>
      <c r="AJ23" s="208">
        <v>0</v>
      </c>
      <c r="AK23" s="208">
        <v>0</v>
      </c>
      <c r="AL23" s="208">
        <v>0</v>
      </c>
      <c r="AM23" s="208">
        <v>0</v>
      </c>
      <c r="AN23" s="208">
        <f t="shared" si="14"/>
        <v>139006</v>
      </c>
      <c r="AO23" s="208">
        <f t="shared" si="15"/>
        <v>41654</v>
      </c>
      <c r="AP23" s="208">
        <v>30740</v>
      </c>
      <c r="AQ23" s="208">
        <v>0</v>
      </c>
      <c r="AR23" s="208">
        <v>10914</v>
      </c>
      <c r="AS23" s="208">
        <v>0</v>
      </c>
      <c r="AT23" s="208">
        <f t="shared" si="16"/>
        <v>76992</v>
      </c>
      <c r="AU23" s="208">
        <v>0</v>
      </c>
      <c r="AV23" s="208">
        <v>76992</v>
      </c>
      <c r="AW23" s="208">
        <v>0</v>
      </c>
      <c r="AX23" s="208">
        <v>0</v>
      </c>
      <c r="AY23" s="208">
        <f t="shared" si="17"/>
        <v>19442</v>
      </c>
      <c r="AZ23" s="208">
        <v>0</v>
      </c>
      <c r="BA23" s="208">
        <v>19442</v>
      </c>
      <c r="BB23" s="208">
        <v>0</v>
      </c>
      <c r="BC23" s="208">
        <v>0</v>
      </c>
      <c r="BD23" s="208">
        <v>0</v>
      </c>
      <c r="BE23" s="208">
        <v>918</v>
      </c>
      <c r="BF23" s="208">
        <v>0</v>
      </c>
      <c r="BG23" s="208">
        <f t="shared" si="18"/>
        <v>139006</v>
      </c>
      <c r="BH23" s="208">
        <f t="shared" si="19"/>
        <v>201074</v>
      </c>
      <c r="BI23" s="208">
        <f t="shared" si="20"/>
        <v>196160</v>
      </c>
      <c r="BJ23" s="208">
        <f t="shared" si="21"/>
        <v>1274</v>
      </c>
      <c r="BK23" s="208">
        <f t="shared" si="22"/>
        <v>194886</v>
      </c>
      <c r="BL23" s="208">
        <f t="shared" si="23"/>
        <v>0</v>
      </c>
      <c r="BM23" s="208">
        <f t="shared" si="24"/>
        <v>0</v>
      </c>
      <c r="BN23" s="208">
        <f t="shared" si="25"/>
        <v>4914</v>
      </c>
      <c r="BO23" s="208">
        <f t="shared" si="26"/>
        <v>0</v>
      </c>
      <c r="BP23" s="208">
        <f t="shared" si="27"/>
        <v>1865449</v>
      </c>
      <c r="BQ23" s="208">
        <f t="shared" si="28"/>
        <v>164005</v>
      </c>
      <c r="BR23" s="208">
        <f t="shared" si="29"/>
        <v>107567</v>
      </c>
      <c r="BS23" s="208">
        <f t="shared" si="30"/>
        <v>0</v>
      </c>
      <c r="BT23" s="208">
        <f t="shared" si="31"/>
        <v>56438</v>
      </c>
      <c r="BU23" s="208">
        <f t="shared" si="32"/>
        <v>0</v>
      </c>
      <c r="BV23" s="208">
        <f t="shared" si="33"/>
        <v>127125</v>
      </c>
      <c r="BW23" s="208">
        <f t="shared" si="34"/>
        <v>2681</v>
      </c>
      <c r="BX23" s="208">
        <f t="shared" si="35"/>
        <v>124444</v>
      </c>
      <c r="BY23" s="208">
        <f t="shared" si="36"/>
        <v>0</v>
      </c>
      <c r="BZ23" s="208">
        <f t="shared" si="37"/>
        <v>0</v>
      </c>
      <c r="CA23" s="208">
        <f t="shared" si="38"/>
        <v>1572818</v>
      </c>
      <c r="CB23" s="208">
        <f t="shared" si="39"/>
        <v>560768</v>
      </c>
      <c r="CC23" s="208">
        <f t="shared" si="40"/>
        <v>690002</v>
      </c>
      <c r="CD23" s="208">
        <f t="shared" si="41"/>
        <v>308519</v>
      </c>
      <c r="CE23" s="208">
        <f t="shared" si="42"/>
        <v>13529</v>
      </c>
      <c r="CF23" s="208">
        <f t="shared" si="43"/>
        <v>0</v>
      </c>
      <c r="CG23" s="208">
        <f t="shared" si="44"/>
        <v>1501</v>
      </c>
      <c r="CH23" s="208">
        <f t="shared" si="45"/>
        <v>97406</v>
      </c>
      <c r="CI23" s="208">
        <f t="shared" si="46"/>
        <v>2163929</v>
      </c>
    </row>
    <row r="24" spans="1:87" s="136" customFormat="1" ht="13.5" customHeight="1" x14ac:dyDescent="0.15">
      <c r="A24" s="119" t="s">
        <v>10</v>
      </c>
      <c r="B24" s="120" t="s">
        <v>402</v>
      </c>
      <c r="C24" s="119" t="s">
        <v>403</v>
      </c>
      <c r="D24" s="121">
        <f t="shared" si="5"/>
        <v>19895</v>
      </c>
      <c r="E24" s="121">
        <f t="shared" si="6"/>
        <v>19895</v>
      </c>
      <c r="F24" s="121">
        <v>0</v>
      </c>
      <c r="G24" s="121">
        <v>0</v>
      </c>
      <c r="H24" s="121">
        <v>19818</v>
      </c>
      <c r="I24" s="121">
        <v>77</v>
      </c>
      <c r="J24" s="121">
        <v>0</v>
      </c>
      <c r="K24" s="121">
        <v>0</v>
      </c>
      <c r="L24" s="121">
        <f t="shared" si="7"/>
        <v>759830</v>
      </c>
      <c r="M24" s="121">
        <f t="shared" si="8"/>
        <v>156117</v>
      </c>
      <c r="N24" s="121">
        <v>129560</v>
      </c>
      <c r="O24" s="121">
        <v>2740</v>
      </c>
      <c r="P24" s="121">
        <v>23817</v>
      </c>
      <c r="Q24" s="121">
        <v>0</v>
      </c>
      <c r="R24" s="121">
        <f t="shared" si="9"/>
        <v>153709</v>
      </c>
      <c r="S24" s="121">
        <v>97059</v>
      </c>
      <c r="T24" s="121">
        <v>15881</v>
      </c>
      <c r="U24" s="121">
        <v>40769</v>
      </c>
      <c r="V24" s="121">
        <v>0</v>
      </c>
      <c r="W24" s="121">
        <f t="shared" si="10"/>
        <v>450004</v>
      </c>
      <c r="X24" s="121">
        <v>312443</v>
      </c>
      <c r="Y24" s="121">
        <v>90746</v>
      </c>
      <c r="Z24" s="121">
        <v>46815</v>
      </c>
      <c r="AA24" s="121">
        <v>0</v>
      </c>
      <c r="AB24" s="121">
        <v>195869</v>
      </c>
      <c r="AC24" s="121">
        <v>0</v>
      </c>
      <c r="AD24" s="121">
        <v>75135</v>
      </c>
      <c r="AE24" s="121">
        <f t="shared" si="11"/>
        <v>854860</v>
      </c>
      <c r="AF24" s="121">
        <f t="shared" si="12"/>
        <v>69336</v>
      </c>
      <c r="AG24" s="121">
        <f t="shared" si="13"/>
        <v>69336</v>
      </c>
      <c r="AH24" s="121">
        <v>0</v>
      </c>
      <c r="AI24" s="121">
        <v>69336</v>
      </c>
      <c r="AJ24" s="121">
        <v>0</v>
      </c>
      <c r="AK24" s="121">
        <v>0</v>
      </c>
      <c r="AL24" s="121">
        <v>0</v>
      </c>
      <c r="AM24" s="121">
        <v>0</v>
      </c>
      <c r="AN24" s="121">
        <f t="shared" si="14"/>
        <v>359359</v>
      </c>
      <c r="AO24" s="121">
        <f t="shared" si="15"/>
        <v>24559</v>
      </c>
      <c r="AP24" s="121">
        <v>24559</v>
      </c>
      <c r="AQ24" s="121">
        <v>0</v>
      </c>
      <c r="AR24" s="121">
        <v>0</v>
      </c>
      <c r="AS24" s="121">
        <v>0</v>
      </c>
      <c r="AT24" s="121">
        <f t="shared" si="16"/>
        <v>145320</v>
      </c>
      <c r="AU24" s="121">
        <v>135</v>
      </c>
      <c r="AV24" s="121">
        <v>145185</v>
      </c>
      <c r="AW24" s="121">
        <v>0</v>
      </c>
      <c r="AX24" s="121">
        <v>0</v>
      </c>
      <c r="AY24" s="121">
        <f t="shared" si="17"/>
        <v>189480</v>
      </c>
      <c r="AZ24" s="121">
        <v>97680</v>
      </c>
      <c r="BA24" s="121">
        <v>91800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f t="shared" si="18"/>
        <v>428695</v>
      </c>
      <c r="BH24" s="121">
        <f t="shared" si="19"/>
        <v>89231</v>
      </c>
      <c r="BI24" s="121">
        <f t="shared" si="20"/>
        <v>89231</v>
      </c>
      <c r="BJ24" s="121">
        <f t="shared" si="21"/>
        <v>0</v>
      </c>
      <c r="BK24" s="121">
        <f t="shared" si="22"/>
        <v>69336</v>
      </c>
      <c r="BL24" s="121">
        <f t="shared" si="23"/>
        <v>19818</v>
      </c>
      <c r="BM24" s="121">
        <f t="shared" si="24"/>
        <v>77</v>
      </c>
      <c r="BN24" s="121">
        <f t="shared" si="25"/>
        <v>0</v>
      </c>
      <c r="BO24" s="121">
        <f t="shared" si="26"/>
        <v>0</v>
      </c>
      <c r="BP24" s="121">
        <f t="shared" si="27"/>
        <v>1119189</v>
      </c>
      <c r="BQ24" s="121">
        <f t="shared" si="28"/>
        <v>180676</v>
      </c>
      <c r="BR24" s="121">
        <f t="shared" si="29"/>
        <v>154119</v>
      </c>
      <c r="BS24" s="121">
        <f t="shared" si="30"/>
        <v>2740</v>
      </c>
      <c r="BT24" s="121">
        <f t="shared" si="31"/>
        <v>23817</v>
      </c>
      <c r="BU24" s="121">
        <f t="shared" si="32"/>
        <v>0</v>
      </c>
      <c r="BV24" s="121">
        <f t="shared" si="33"/>
        <v>299029</v>
      </c>
      <c r="BW24" s="121">
        <f t="shared" si="34"/>
        <v>97194</v>
      </c>
      <c r="BX24" s="121">
        <f t="shared" si="35"/>
        <v>161066</v>
      </c>
      <c r="BY24" s="121">
        <f t="shared" si="36"/>
        <v>40769</v>
      </c>
      <c r="BZ24" s="121">
        <f t="shared" si="37"/>
        <v>0</v>
      </c>
      <c r="CA24" s="121">
        <f t="shared" si="38"/>
        <v>639484</v>
      </c>
      <c r="CB24" s="121">
        <f t="shared" si="39"/>
        <v>410123</v>
      </c>
      <c r="CC24" s="121">
        <f t="shared" si="40"/>
        <v>182546</v>
      </c>
      <c r="CD24" s="121">
        <f t="shared" si="41"/>
        <v>46815</v>
      </c>
      <c r="CE24" s="121">
        <f t="shared" si="42"/>
        <v>0</v>
      </c>
      <c r="CF24" s="121">
        <f t="shared" si="43"/>
        <v>195869</v>
      </c>
      <c r="CG24" s="121">
        <f t="shared" si="44"/>
        <v>0</v>
      </c>
      <c r="CH24" s="121">
        <f t="shared" si="45"/>
        <v>75135</v>
      </c>
      <c r="CI24" s="121">
        <f t="shared" si="46"/>
        <v>1283555</v>
      </c>
    </row>
    <row r="25" spans="1:87" s="136" customFormat="1" ht="13.5" customHeight="1" x14ac:dyDescent="0.15">
      <c r="A25" s="119" t="s">
        <v>10</v>
      </c>
      <c r="B25" s="120" t="s">
        <v>407</v>
      </c>
      <c r="C25" s="119" t="s">
        <v>408</v>
      </c>
      <c r="D25" s="121">
        <f t="shared" si="5"/>
        <v>10378</v>
      </c>
      <c r="E25" s="121">
        <f t="shared" si="6"/>
        <v>10378</v>
      </c>
      <c r="F25" s="121">
        <v>0</v>
      </c>
      <c r="G25" s="121">
        <v>10378</v>
      </c>
      <c r="H25" s="121">
        <v>0</v>
      </c>
      <c r="I25" s="121">
        <v>0</v>
      </c>
      <c r="J25" s="121">
        <v>0</v>
      </c>
      <c r="K25" s="121">
        <v>0</v>
      </c>
      <c r="L25" s="121">
        <f t="shared" si="7"/>
        <v>466975</v>
      </c>
      <c r="M25" s="121">
        <f t="shared" si="8"/>
        <v>23084</v>
      </c>
      <c r="N25" s="121">
        <v>23084</v>
      </c>
      <c r="O25" s="121">
        <v>0</v>
      </c>
      <c r="P25" s="121">
        <v>0</v>
      </c>
      <c r="Q25" s="121">
        <v>0</v>
      </c>
      <c r="R25" s="121">
        <f t="shared" si="9"/>
        <v>28817</v>
      </c>
      <c r="S25" s="121">
        <v>0</v>
      </c>
      <c r="T25" s="121">
        <v>28817</v>
      </c>
      <c r="U25" s="121">
        <v>0</v>
      </c>
      <c r="V25" s="121">
        <v>0</v>
      </c>
      <c r="W25" s="121">
        <f t="shared" si="10"/>
        <v>415074</v>
      </c>
      <c r="X25" s="121">
        <v>125496</v>
      </c>
      <c r="Y25" s="121">
        <v>277115</v>
      </c>
      <c r="Z25" s="121">
        <v>6253</v>
      </c>
      <c r="AA25" s="121">
        <v>6210</v>
      </c>
      <c r="AB25" s="121">
        <v>490740</v>
      </c>
      <c r="AC25" s="121">
        <v>0</v>
      </c>
      <c r="AD25" s="121">
        <v>0</v>
      </c>
      <c r="AE25" s="121">
        <f t="shared" si="11"/>
        <v>477353</v>
      </c>
      <c r="AF25" s="121">
        <f t="shared" si="12"/>
        <v>10118</v>
      </c>
      <c r="AG25" s="121">
        <f t="shared" si="13"/>
        <v>10118</v>
      </c>
      <c r="AH25" s="121">
        <v>0</v>
      </c>
      <c r="AI25" s="121">
        <v>10118</v>
      </c>
      <c r="AJ25" s="121">
        <v>0</v>
      </c>
      <c r="AK25" s="121">
        <v>0</v>
      </c>
      <c r="AL25" s="121">
        <v>0</v>
      </c>
      <c r="AM25" s="121">
        <v>0</v>
      </c>
      <c r="AN25" s="121">
        <f t="shared" si="14"/>
        <v>93862</v>
      </c>
      <c r="AO25" s="121">
        <f t="shared" si="15"/>
        <v>5252</v>
      </c>
      <c r="AP25" s="121">
        <v>5252</v>
      </c>
      <c r="AQ25" s="121">
        <v>0</v>
      </c>
      <c r="AR25" s="121">
        <v>0</v>
      </c>
      <c r="AS25" s="121">
        <v>0</v>
      </c>
      <c r="AT25" s="121">
        <f t="shared" si="16"/>
        <v>49067</v>
      </c>
      <c r="AU25" s="121">
        <v>0</v>
      </c>
      <c r="AV25" s="121">
        <v>49067</v>
      </c>
      <c r="AW25" s="121">
        <v>0</v>
      </c>
      <c r="AX25" s="121">
        <v>0</v>
      </c>
      <c r="AY25" s="121">
        <f t="shared" si="17"/>
        <v>39543</v>
      </c>
      <c r="AZ25" s="121">
        <v>0</v>
      </c>
      <c r="BA25" s="121">
        <v>34080</v>
      </c>
      <c r="BB25" s="121">
        <v>0</v>
      </c>
      <c r="BC25" s="121">
        <v>5463</v>
      </c>
      <c r="BD25" s="121">
        <v>0</v>
      </c>
      <c r="BE25" s="121">
        <v>0</v>
      </c>
      <c r="BF25" s="121">
        <v>0</v>
      </c>
      <c r="BG25" s="121">
        <f t="shared" si="18"/>
        <v>103980</v>
      </c>
      <c r="BH25" s="121">
        <f t="shared" si="19"/>
        <v>20496</v>
      </c>
      <c r="BI25" s="121">
        <f t="shared" si="20"/>
        <v>20496</v>
      </c>
      <c r="BJ25" s="121">
        <f t="shared" si="21"/>
        <v>0</v>
      </c>
      <c r="BK25" s="121">
        <f t="shared" si="22"/>
        <v>20496</v>
      </c>
      <c r="BL25" s="121">
        <f t="shared" si="23"/>
        <v>0</v>
      </c>
      <c r="BM25" s="121">
        <f t="shared" si="24"/>
        <v>0</v>
      </c>
      <c r="BN25" s="121">
        <f t="shared" si="25"/>
        <v>0</v>
      </c>
      <c r="BO25" s="121">
        <f t="shared" si="26"/>
        <v>0</v>
      </c>
      <c r="BP25" s="121">
        <f t="shared" si="27"/>
        <v>560837</v>
      </c>
      <c r="BQ25" s="121">
        <f t="shared" si="28"/>
        <v>28336</v>
      </c>
      <c r="BR25" s="121">
        <f t="shared" si="29"/>
        <v>28336</v>
      </c>
      <c r="BS25" s="121">
        <f t="shared" si="30"/>
        <v>0</v>
      </c>
      <c r="BT25" s="121">
        <f t="shared" si="31"/>
        <v>0</v>
      </c>
      <c r="BU25" s="121">
        <f t="shared" si="32"/>
        <v>0</v>
      </c>
      <c r="BV25" s="121">
        <f t="shared" si="33"/>
        <v>77884</v>
      </c>
      <c r="BW25" s="121">
        <f t="shared" si="34"/>
        <v>0</v>
      </c>
      <c r="BX25" s="121">
        <f t="shared" si="35"/>
        <v>77884</v>
      </c>
      <c r="BY25" s="121">
        <f t="shared" si="36"/>
        <v>0</v>
      </c>
      <c r="BZ25" s="121">
        <f t="shared" si="37"/>
        <v>0</v>
      </c>
      <c r="CA25" s="121">
        <f t="shared" si="38"/>
        <v>454617</v>
      </c>
      <c r="CB25" s="121">
        <f t="shared" si="39"/>
        <v>125496</v>
      </c>
      <c r="CC25" s="121">
        <f t="shared" si="40"/>
        <v>311195</v>
      </c>
      <c r="CD25" s="121">
        <f t="shared" si="41"/>
        <v>6253</v>
      </c>
      <c r="CE25" s="121">
        <f t="shared" si="42"/>
        <v>11673</v>
      </c>
      <c r="CF25" s="121">
        <f t="shared" si="43"/>
        <v>490740</v>
      </c>
      <c r="CG25" s="121">
        <f t="shared" si="44"/>
        <v>0</v>
      </c>
      <c r="CH25" s="121">
        <f t="shared" si="45"/>
        <v>0</v>
      </c>
      <c r="CI25" s="121">
        <f t="shared" si="46"/>
        <v>581333</v>
      </c>
    </row>
    <row r="26" spans="1:87" s="136" customFormat="1" ht="13.5" customHeight="1" x14ac:dyDescent="0.15">
      <c r="A26" s="119" t="s">
        <v>10</v>
      </c>
      <c r="B26" s="120" t="s">
        <v>412</v>
      </c>
      <c r="C26" s="119" t="s">
        <v>413</v>
      </c>
      <c r="D26" s="121">
        <f t="shared" si="5"/>
        <v>101828</v>
      </c>
      <c r="E26" s="121">
        <f t="shared" si="6"/>
        <v>101828</v>
      </c>
      <c r="F26" s="121">
        <v>0</v>
      </c>
      <c r="G26" s="121">
        <v>101828</v>
      </c>
      <c r="H26" s="121">
        <v>0</v>
      </c>
      <c r="I26" s="121">
        <v>0</v>
      </c>
      <c r="J26" s="121">
        <v>0</v>
      </c>
      <c r="K26" s="121">
        <v>0</v>
      </c>
      <c r="L26" s="121">
        <f t="shared" si="7"/>
        <v>506400</v>
      </c>
      <c r="M26" s="121">
        <f t="shared" si="8"/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 t="shared" si="9"/>
        <v>60693</v>
      </c>
      <c r="S26" s="121">
        <v>0</v>
      </c>
      <c r="T26" s="121">
        <v>60693</v>
      </c>
      <c r="U26" s="121">
        <v>0</v>
      </c>
      <c r="V26" s="121">
        <v>0</v>
      </c>
      <c r="W26" s="121">
        <f t="shared" si="10"/>
        <v>445707</v>
      </c>
      <c r="X26" s="121">
        <v>70591</v>
      </c>
      <c r="Y26" s="121">
        <v>244790</v>
      </c>
      <c r="Z26" s="121">
        <v>65088</v>
      </c>
      <c r="AA26" s="121">
        <v>65238</v>
      </c>
      <c r="AB26" s="121">
        <v>0</v>
      </c>
      <c r="AC26" s="121">
        <v>0</v>
      </c>
      <c r="AD26" s="121">
        <v>10000</v>
      </c>
      <c r="AE26" s="121">
        <f t="shared" si="11"/>
        <v>618228</v>
      </c>
      <c r="AF26" s="121">
        <f t="shared" si="12"/>
        <v>14807</v>
      </c>
      <c r="AG26" s="121">
        <f t="shared" si="13"/>
        <v>14807</v>
      </c>
      <c r="AH26" s="121">
        <v>0</v>
      </c>
      <c r="AI26" s="121">
        <v>14807</v>
      </c>
      <c r="AJ26" s="121">
        <v>0</v>
      </c>
      <c r="AK26" s="121">
        <v>0</v>
      </c>
      <c r="AL26" s="121">
        <v>0</v>
      </c>
      <c r="AM26" s="121">
        <v>0</v>
      </c>
      <c r="AN26" s="121">
        <f t="shared" si="14"/>
        <v>62030</v>
      </c>
      <c r="AO26" s="121">
        <f t="shared" si="15"/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 t="shared" si="16"/>
        <v>23381</v>
      </c>
      <c r="AU26" s="121">
        <v>0</v>
      </c>
      <c r="AV26" s="121">
        <v>23381</v>
      </c>
      <c r="AW26" s="121">
        <v>0</v>
      </c>
      <c r="AX26" s="121">
        <v>0</v>
      </c>
      <c r="AY26" s="121">
        <f t="shared" si="17"/>
        <v>38649</v>
      </c>
      <c r="AZ26" s="121">
        <v>0</v>
      </c>
      <c r="BA26" s="121">
        <v>31493</v>
      </c>
      <c r="BB26" s="121">
        <v>0</v>
      </c>
      <c r="BC26" s="121">
        <v>7156</v>
      </c>
      <c r="BD26" s="121">
        <v>0</v>
      </c>
      <c r="BE26" s="121">
        <v>0</v>
      </c>
      <c r="BF26" s="121">
        <v>0</v>
      </c>
      <c r="BG26" s="121">
        <f t="shared" si="18"/>
        <v>76837</v>
      </c>
      <c r="BH26" s="121">
        <f t="shared" si="19"/>
        <v>116635</v>
      </c>
      <c r="BI26" s="121">
        <f t="shared" si="20"/>
        <v>116635</v>
      </c>
      <c r="BJ26" s="121">
        <f t="shared" si="21"/>
        <v>0</v>
      </c>
      <c r="BK26" s="121">
        <f t="shared" si="22"/>
        <v>116635</v>
      </c>
      <c r="BL26" s="121">
        <f t="shared" si="23"/>
        <v>0</v>
      </c>
      <c r="BM26" s="121">
        <f t="shared" si="24"/>
        <v>0</v>
      </c>
      <c r="BN26" s="121">
        <f t="shared" si="25"/>
        <v>0</v>
      </c>
      <c r="BO26" s="121">
        <f t="shared" si="26"/>
        <v>0</v>
      </c>
      <c r="BP26" s="121">
        <f t="shared" si="27"/>
        <v>568430</v>
      </c>
      <c r="BQ26" s="121">
        <f t="shared" si="28"/>
        <v>0</v>
      </c>
      <c r="BR26" s="121">
        <f t="shared" si="29"/>
        <v>0</v>
      </c>
      <c r="BS26" s="121">
        <f t="shared" si="30"/>
        <v>0</v>
      </c>
      <c r="BT26" s="121">
        <f t="shared" si="31"/>
        <v>0</v>
      </c>
      <c r="BU26" s="121">
        <f t="shared" si="32"/>
        <v>0</v>
      </c>
      <c r="BV26" s="121">
        <f t="shared" si="33"/>
        <v>84074</v>
      </c>
      <c r="BW26" s="121">
        <f t="shared" si="34"/>
        <v>0</v>
      </c>
      <c r="BX26" s="121">
        <f t="shared" si="35"/>
        <v>84074</v>
      </c>
      <c r="BY26" s="121">
        <f t="shared" si="36"/>
        <v>0</v>
      </c>
      <c r="BZ26" s="121">
        <f t="shared" si="37"/>
        <v>0</v>
      </c>
      <c r="CA26" s="121">
        <f t="shared" si="38"/>
        <v>484356</v>
      </c>
      <c r="CB26" s="121">
        <f t="shared" si="39"/>
        <v>70591</v>
      </c>
      <c r="CC26" s="121">
        <f t="shared" si="40"/>
        <v>276283</v>
      </c>
      <c r="CD26" s="121">
        <f t="shared" si="41"/>
        <v>65088</v>
      </c>
      <c r="CE26" s="121">
        <f t="shared" si="42"/>
        <v>72394</v>
      </c>
      <c r="CF26" s="121">
        <f t="shared" si="43"/>
        <v>0</v>
      </c>
      <c r="CG26" s="121">
        <f t="shared" si="44"/>
        <v>0</v>
      </c>
      <c r="CH26" s="121">
        <f t="shared" si="45"/>
        <v>10000</v>
      </c>
      <c r="CI26" s="121">
        <f t="shared" si="46"/>
        <v>695065</v>
      </c>
    </row>
    <row r="27" spans="1:87" s="136" customFormat="1" ht="13.5" customHeight="1" x14ac:dyDescent="0.15">
      <c r="A27" s="119" t="s">
        <v>10</v>
      </c>
      <c r="B27" s="120" t="s">
        <v>415</v>
      </c>
      <c r="C27" s="119" t="s">
        <v>416</v>
      </c>
      <c r="D27" s="121">
        <f t="shared" si="5"/>
        <v>0</v>
      </c>
      <c r="E27" s="121">
        <f t="shared" si="6"/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 t="shared" si="7"/>
        <v>234725</v>
      </c>
      <c r="M27" s="121">
        <f t="shared" si="8"/>
        <v>11646</v>
      </c>
      <c r="N27" s="121">
        <v>11646</v>
      </c>
      <c r="O27" s="121">
        <v>0</v>
      </c>
      <c r="P27" s="121">
        <v>0</v>
      </c>
      <c r="Q27" s="121">
        <v>0</v>
      </c>
      <c r="R27" s="121">
        <f t="shared" si="9"/>
        <v>223079</v>
      </c>
      <c r="S27" s="121">
        <v>223079</v>
      </c>
      <c r="T27" s="121">
        <v>0</v>
      </c>
      <c r="U27" s="121">
        <v>0</v>
      </c>
      <c r="V27" s="121">
        <v>0</v>
      </c>
      <c r="W27" s="121">
        <f t="shared" si="10"/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347264</v>
      </c>
      <c r="AC27" s="121">
        <v>0</v>
      </c>
      <c r="AD27" s="121">
        <v>0</v>
      </c>
      <c r="AE27" s="121">
        <f t="shared" si="11"/>
        <v>234725</v>
      </c>
      <c r="AF27" s="121">
        <f t="shared" si="12"/>
        <v>0</v>
      </c>
      <c r="AG27" s="121">
        <f t="shared" si="13"/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 t="shared" si="14"/>
        <v>14688</v>
      </c>
      <c r="AO27" s="121">
        <f t="shared" si="15"/>
        <v>873</v>
      </c>
      <c r="AP27" s="121">
        <v>873</v>
      </c>
      <c r="AQ27" s="121">
        <v>0</v>
      </c>
      <c r="AR27" s="121">
        <v>0</v>
      </c>
      <c r="AS27" s="121">
        <v>0</v>
      </c>
      <c r="AT27" s="121">
        <f t="shared" si="16"/>
        <v>13815</v>
      </c>
      <c r="AU27" s="121">
        <v>1503</v>
      </c>
      <c r="AV27" s="121">
        <v>12312</v>
      </c>
      <c r="AW27" s="121">
        <v>0</v>
      </c>
      <c r="AX27" s="121">
        <v>0</v>
      </c>
      <c r="AY27" s="121">
        <f t="shared" si="17"/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13042</v>
      </c>
      <c r="BE27" s="121">
        <v>0</v>
      </c>
      <c r="BF27" s="121">
        <v>0</v>
      </c>
      <c r="BG27" s="121">
        <f t="shared" si="18"/>
        <v>14688</v>
      </c>
      <c r="BH27" s="121">
        <f t="shared" si="19"/>
        <v>0</v>
      </c>
      <c r="BI27" s="121">
        <f t="shared" si="20"/>
        <v>0</v>
      </c>
      <c r="BJ27" s="121">
        <f t="shared" si="21"/>
        <v>0</v>
      </c>
      <c r="BK27" s="121">
        <f t="shared" si="22"/>
        <v>0</v>
      </c>
      <c r="BL27" s="121">
        <f t="shared" si="23"/>
        <v>0</v>
      </c>
      <c r="BM27" s="121">
        <f t="shared" si="24"/>
        <v>0</v>
      </c>
      <c r="BN27" s="121">
        <f t="shared" si="25"/>
        <v>0</v>
      </c>
      <c r="BO27" s="121">
        <f t="shared" si="26"/>
        <v>0</v>
      </c>
      <c r="BP27" s="121">
        <f t="shared" si="27"/>
        <v>249413</v>
      </c>
      <c r="BQ27" s="121">
        <f t="shared" si="28"/>
        <v>12519</v>
      </c>
      <c r="BR27" s="121">
        <f t="shared" si="29"/>
        <v>12519</v>
      </c>
      <c r="BS27" s="121">
        <f t="shared" si="30"/>
        <v>0</v>
      </c>
      <c r="BT27" s="121">
        <f t="shared" si="31"/>
        <v>0</v>
      </c>
      <c r="BU27" s="121">
        <f t="shared" si="32"/>
        <v>0</v>
      </c>
      <c r="BV27" s="121">
        <f t="shared" si="33"/>
        <v>236894</v>
      </c>
      <c r="BW27" s="121">
        <f t="shared" si="34"/>
        <v>224582</v>
      </c>
      <c r="BX27" s="121">
        <f t="shared" si="35"/>
        <v>12312</v>
      </c>
      <c r="BY27" s="121">
        <f t="shared" si="36"/>
        <v>0</v>
      </c>
      <c r="BZ27" s="121">
        <f t="shared" si="37"/>
        <v>0</v>
      </c>
      <c r="CA27" s="121">
        <f t="shared" si="38"/>
        <v>0</v>
      </c>
      <c r="CB27" s="121">
        <f t="shared" si="39"/>
        <v>0</v>
      </c>
      <c r="CC27" s="121">
        <f t="shared" si="40"/>
        <v>0</v>
      </c>
      <c r="CD27" s="121">
        <f t="shared" si="41"/>
        <v>0</v>
      </c>
      <c r="CE27" s="121">
        <f t="shared" si="42"/>
        <v>0</v>
      </c>
      <c r="CF27" s="121">
        <f t="shared" si="43"/>
        <v>360306</v>
      </c>
      <c r="CG27" s="121">
        <f t="shared" si="44"/>
        <v>0</v>
      </c>
      <c r="CH27" s="121">
        <f t="shared" si="45"/>
        <v>0</v>
      </c>
      <c r="CI27" s="121">
        <f t="shared" si="46"/>
        <v>249413</v>
      </c>
    </row>
    <row r="28" spans="1:87" s="136" customFormat="1" ht="13.5" customHeight="1" x14ac:dyDescent="0.15">
      <c r="A28" s="119" t="s">
        <v>10</v>
      </c>
      <c r="B28" s="120" t="s">
        <v>419</v>
      </c>
      <c r="C28" s="119" t="s">
        <v>420</v>
      </c>
      <c r="D28" s="121">
        <f t="shared" si="5"/>
        <v>0</v>
      </c>
      <c r="E28" s="121">
        <f t="shared" si="6"/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 t="shared" si="7"/>
        <v>0</v>
      </c>
      <c r="M28" s="121">
        <f t="shared" si="8"/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 t="shared" si="9"/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 t="shared" si="10"/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348885</v>
      </c>
      <c r="AC28" s="121">
        <v>0</v>
      </c>
      <c r="AD28" s="121">
        <v>0</v>
      </c>
      <c r="AE28" s="121">
        <f t="shared" si="11"/>
        <v>0</v>
      </c>
      <c r="AF28" s="121">
        <f t="shared" si="12"/>
        <v>0</v>
      </c>
      <c r="AG28" s="121">
        <f t="shared" si="13"/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8505</v>
      </c>
      <c r="AN28" s="121">
        <f t="shared" si="14"/>
        <v>0</v>
      </c>
      <c r="AO28" s="121">
        <f t="shared" si="15"/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 t="shared" si="16"/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 t="shared" si="17"/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80086</v>
      </c>
      <c r="BE28" s="121">
        <v>0</v>
      </c>
      <c r="BF28" s="121">
        <v>0</v>
      </c>
      <c r="BG28" s="121">
        <f t="shared" si="18"/>
        <v>0</v>
      </c>
      <c r="BH28" s="121">
        <f t="shared" si="19"/>
        <v>0</v>
      </c>
      <c r="BI28" s="121">
        <f t="shared" si="20"/>
        <v>0</v>
      </c>
      <c r="BJ28" s="121">
        <f t="shared" si="21"/>
        <v>0</v>
      </c>
      <c r="BK28" s="121">
        <f t="shared" si="22"/>
        <v>0</v>
      </c>
      <c r="BL28" s="121">
        <f t="shared" si="23"/>
        <v>0</v>
      </c>
      <c r="BM28" s="121">
        <f t="shared" si="24"/>
        <v>0</v>
      </c>
      <c r="BN28" s="121">
        <f t="shared" si="25"/>
        <v>0</v>
      </c>
      <c r="BO28" s="121">
        <f t="shared" si="26"/>
        <v>8505</v>
      </c>
      <c r="BP28" s="121">
        <f t="shared" si="27"/>
        <v>0</v>
      </c>
      <c r="BQ28" s="121">
        <f t="shared" si="28"/>
        <v>0</v>
      </c>
      <c r="BR28" s="121">
        <f t="shared" si="29"/>
        <v>0</v>
      </c>
      <c r="BS28" s="121">
        <f t="shared" si="30"/>
        <v>0</v>
      </c>
      <c r="BT28" s="121">
        <f t="shared" si="31"/>
        <v>0</v>
      </c>
      <c r="BU28" s="121">
        <f t="shared" si="32"/>
        <v>0</v>
      </c>
      <c r="BV28" s="121">
        <f t="shared" si="33"/>
        <v>0</v>
      </c>
      <c r="BW28" s="121">
        <f t="shared" si="34"/>
        <v>0</v>
      </c>
      <c r="BX28" s="121">
        <f t="shared" si="35"/>
        <v>0</v>
      </c>
      <c r="BY28" s="121">
        <f t="shared" si="36"/>
        <v>0</v>
      </c>
      <c r="BZ28" s="121">
        <f t="shared" si="37"/>
        <v>0</v>
      </c>
      <c r="CA28" s="121">
        <f t="shared" si="38"/>
        <v>0</v>
      </c>
      <c r="CB28" s="121">
        <f t="shared" si="39"/>
        <v>0</v>
      </c>
      <c r="CC28" s="121">
        <f t="shared" si="40"/>
        <v>0</v>
      </c>
      <c r="CD28" s="121">
        <f t="shared" si="41"/>
        <v>0</v>
      </c>
      <c r="CE28" s="121">
        <f t="shared" si="42"/>
        <v>0</v>
      </c>
      <c r="CF28" s="121">
        <f t="shared" si="43"/>
        <v>428971</v>
      </c>
      <c r="CG28" s="121">
        <f t="shared" si="44"/>
        <v>0</v>
      </c>
      <c r="CH28" s="121">
        <f t="shared" si="45"/>
        <v>0</v>
      </c>
      <c r="CI28" s="121">
        <f t="shared" si="46"/>
        <v>0</v>
      </c>
    </row>
    <row r="29" spans="1:87" s="136" customFormat="1" ht="13.5" customHeight="1" x14ac:dyDescent="0.15">
      <c r="A29" s="119" t="s">
        <v>10</v>
      </c>
      <c r="B29" s="120" t="s">
        <v>424</v>
      </c>
      <c r="C29" s="119" t="s">
        <v>425</v>
      </c>
      <c r="D29" s="121">
        <f t="shared" si="5"/>
        <v>0</v>
      </c>
      <c r="E29" s="121">
        <f t="shared" si="6"/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 t="shared" si="7"/>
        <v>106256</v>
      </c>
      <c r="M29" s="121">
        <f t="shared" si="8"/>
        <v>6090</v>
      </c>
      <c r="N29" s="121">
        <v>1472</v>
      </c>
      <c r="O29" s="121">
        <v>4618</v>
      </c>
      <c r="P29" s="121">
        <v>0</v>
      </c>
      <c r="Q29" s="121">
        <v>0</v>
      </c>
      <c r="R29" s="121">
        <f t="shared" si="9"/>
        <v>190</v>
      </c>
      <c r="S29" s="121">
        <v>190</v>
      </c>
      <c r="T29" s="121">
        <v>0</v>
      </c>
      <c r="U29" s="121">
        <v>0</v>
      </c>
      <c r="V29" s="121">
        <v>0</v>
      </c>
      <c r="W29" s="121">
        <f t="shared" si="10"/>
        <v>99976</v>
      </c>
      <c r="X29" s="121">
        <v>99976</v>
      </c>
      <c r="Y29" s="121">
        <v>0</v>
      </c>
      <c r="Z29" s="121">
        <v>0</v>
      </c>
      <c r="AA29" s="121">
        <v>0</v>
      </c>
      <c r="AB29" s="121">
        <v>374480</v>
      </c>
      <c r="AC29" s="121">
        <v>0</v>
      </c>
      <c r="AD29" s="121">
        <v>0</v>
      </c>
      <c r="AE29" s="121">
        <f t="shared" si="11"/>
        <v>106256</v>
      </c>
      <c r="AF29" s="121">
        <f t="shared" si="12"/>
        <v>0</v>
      </c>
      <c r="AG29" s="121">
        <f t="shared" si="13"/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7275</v>
      </c>
      <c r="AN29" s="121">
        <f t="shared" si="14"/>
        <v>0</v>
      </c>
      <c r="AO29" s="121">
        <f t="shared" si="15"/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 t="shared" si="16"/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 t="shared" si="17"/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68503</v>
      </c>
      <c r="BE29" s="121">
        <v>0</v>
      </c>
      <c r="BF29" s="121">
        <v>0</v>
      </c>
      <c r="BG29" s="121">
        <f t="shared" si="18"/>
        <v>0</v>
      </c>
      <c r="BH29" s="121">
        <f t="shared" si="19"/>
        <v>0</v>
      </c>
      <c r="BI29" s="121">
        <f t="shared" si="20"/>
        <v>0</v>
      </c>
      <c r="BJ29" s="121">
        <f t="shared" si="21"/>
        <v>0</v>
      </c>
      <c r="BK29" s="121">
        <f t="shared" si="22"/>
        <v>0</v>
      </c>
      <c r="BL29" s="121">
        <f t="shared" si="23"/>
        <v>0</v>
      </c>
      <c r="BM29" s="121">
        <f t="shared" si="24"/>
        <v>0</v>
      </c>
      <c r="BN29" s="121">
        <f t="shared" si="25"/>
        <v>0</v>
      </c>
      <c r="BO29" s="121">
        <f t="shared" si="26"/>
        <v>7275</v>
      </c>
      <c r="BP29" s="121">
        <f t="shared" si="27"/>
        <v>106256</v>
      </c>
      <c r="BQ29" s="121">
        <f t="shared" si="28"/>
        <v>6090</v>
      </c>
      <c r="BR29" s="121">
        <f t="shared" si="29"/>
        <v>1472</v>
      </c>
      <c r="BS29" s="121">
        <f t="shared" si="30"/>
        <v>4618</v>
      </c>
      <c r="BT29" s="121">
        <f t="shared" si="31"/>
        <v>0</v>
      </c>
      <c r="BU29" s="121">
        <f t="shared" si="32"/>
        <v>0</v>
      </c>
      <c r="BV29" s="121">
        <f t="shared" si="33"/>
        <v>190</v>
      </c>
      <c r="BW29" s="121">
        <f t="shared" si="34"/>
        <v>190</v>
      </c>
      <c r="BX29" s="121">
        <f t="shared" si="35"/>
        <v>0</v>
      </c>
      <c r="BY29" s="121">
        <f t="shared" si="36"/>
        <v>0</v>
      </c>
      <c r="BZ29" s="121">
        <f t="shared" si="37"/>
        <v>0</v>
      </c>
      <c r="CA29" s="121">
        <f t="shared" si="38"/>
        <v>99976</v>
      </c>
      <c r="CB29" s="121">
        <f t="shared" si="39"/>
        <v>99976</v>
      </c>
      <c r="CC29" s="121">
        <f t="shared" si="40"/>
        <v>0</v>
      </c>
      <c r="CD29" s="121">
        <f t="shared" si="41"/>
        <v>0</v>
      </c>
      <c r="CE29" s="121">
        <f t="shared" si="42"/>
        <v>0</v>
      </c>
      <c r="CF29" s="121">
        <f t="shared" si="43"/>
        <v>442983</v>
      </c>
      <c r="CG29" s="121">
        <f t="shared" si="44"/>
        <v>0</v>
      </c>
      <c r="CH29" s="121">
        <f t="shared" si="45"/>
        <v>0</v>
      </c>
      <c r="CI29" s="121">
        <f t="shared" si="46"/>
        <v>106256</v>
      </c>
    </row>
    <row r="30" spans="1:87" s="136" customFormat="1" ht="13.5" customHeight="1" x14ac:dyDescent="0.15">
      <c r="A30" s="119" t="s">
        <v>10</v>
      </c>
      <c r="B30" s="120" t="s">
        <v>427</v>
      </c>
      <c r="C30" s="119" t="s">
        <v>428</v>
      </c>
      <c r="D30" s="121">
        <f t="shared" si="5"/>
        <v>0</v>
      </c>
      <c r="E30" s="121">
        <f t="shared" si="6"/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 t="shared" si="7"/>
        <v>269413</v>
      </c>
      <c r="M30" s="121">
        <f t="shared" si="8"/>
        <v>46435</v>
      </c>
      <c r="N30" s="121">
        <v>46435</v>
      </c>
      <c r="O30" s="121">
        <v>0</v>
      </c>
      <c r="P30" s="121">
        <v>0</v>
      </c>
      <c r="Q30" s="121">
        <v>0</v>
      </c>
      <c r="R30" s="121">
        <f t="shared" si="9"/>
        <v>772</v>
      </c>
      <c r="S30" s="121">
        <v>772</v>
      </c>
      <c r="T30" s="121">
        <v>0</v>
      </c>
      <c r="U30" s="121">
        <v>0</v>
      </c>
      <c r="V30" s="121">
        <v>0</v>
      </c>
      <c r="W30" s="121">
        <f t="shared" si="10"/>
        <v>222167</v>
      </c>
      <c r="X30" s="121">
        <v>221798</v>
      </c>
      <c r="Y30" s="121">
        <v>369</v>
      </c>
      <c r="Z30" s="121">
        <v>0</v>
      </c>
      <c r="AA30" s="121">
        <v>0</v>
      </c>
      <c r="AB30" s="121">
        <v>840319</v>
      </c>
      <c r="AC30" s="121">
        <v>39</v>
      </c>
      <c r="AD30" s="121">
        <v>1638</v>
      </c>
      <c r="AE30" s="121">
        <f t="shared" si="11"/>
        <v>271051</v>
      </c>
      <c r="AF30" s="121">
        <f t="shared" si="12"/>
        <v>0</v>
      </c>
      <c r="AG30" s="121">
        <f t="shared" si="13"/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 t="shared" si="14"/>
        <v>0</v>
      </c>
      <c r="AO30" s="121">
        <f t="shared" si="15"/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 t="shared" si="16"/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 t="shared" si="17"/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94697</v>
      </c>
      <c r="BE30" s="121">
        <v>0</v>
      </c>
      <c r="BF30" s="121">
        <v>0</v>
      </c>
      <c r="BG30" s="121">
        <f t="shared" si="18"/>
        <v>0</v>
      </c>
      <c r="BH30" s="121">
        <f t="shared" si="19"/>
        <v>0</v>
      </c>
      <c r="BI30" s="121">
        <f t="shared" si="20"/>
        <v>0</v>
      </c>
      <c r="BJ30" s="121">
        <f t="shared" si="21"/>
        <v>0</v>
      </c>
      <c r="BK30" s="121">
        <f t="shared" si="22"/>
        <v>0</v>
      </c>
      <c r="BL30" s="121">
        <f t="shared" si="23"/>
        <v>0</v>
      </c>
      <c r="BM30" s="121">
        <f t="shared" si="24"/>
        <v>0</v>
      </c>
      <c r="BN30" s="121">
        <f t="shared" si="25"/>
        <v>0</v>
      </c>
      <c r="BO30" s="121">
        <f t="shared" si="26"/>
        <v>0</v>
      </c>
      <c r="BP30" s="121">
        <f t="shared" si="27"/>
        <v>269413</v>
      </c>
      <c r="BQ30" s="121">
        <f t="shared" si="28"/>
        <v>46435</v>
      </c>
      <c r="BR30" s="121">
        <f t="shared" si="29"/>
        <v>46435</v>
      </c>
      <c r="BS30" s="121">
        <f t="shared" si="30"/>
        <v>0</v>
      </c>
      <c r="BT30" s="121">
        <f t="shared" si="31"/>
        <v>0</v>
      </c>
      <c r="BU30" s="121">
        <f t="shared" si="32"/>
        <v>0</v>
      </c>
      <c r="BV30" s="121">
        <f t="shared" si="33"/>
        <v>772</v>
      </c>
      <c r="BW30" s="121">
        <f t="shared" si="34"/>
        <v>772</v>
      </c>
      <c r="BX30" s="121">
        <f t="shared" si="35"/>
        <v>0</v>
      </c>
      <c r="BY30" s="121">
        <f t="shared" si="36"/>
        <v>0</v>
      </c>
      <c r="BZ30" s="121">
        <f t="shared" si="37"/>
        <v>0</v>
      </c>
      <c r="CA30" s="121">
        <f t="shared" si="38"/>
        <v>222167</v>
      </c>
      <c r="CB30" s="121">
        <f t="shared" si="39"/>
        <v>221798</v>
      </c>
      <c r="CC30" s="121">
        <f t="shared" si="40"/>
        <v>369</v>
      </c>
      <c r="CD30" s="121">
        <f t="shared" si="41"/>
        <v>0</v>
      </c>
      <c r="CE30" s="121">
        <f t="shared" si="42"/>
        <v>0</v>
      </c>
      <c r="CF30" s="121">
        <f t="shared" si="43"/>
        <v>935016</v>
      </c>
      <c r="CG30" s="121">
        <f t="shared" si="44"/>
        <v>39</v>
      </c>
      <c r="CH30" s="121">
        <f t="shared" si="45"/>
        <v>1638</v>
      </c>
      <c r="CI30" s="121">
        <f t="shared" si="46"/>
        <v>271051</v>
      </c>
    </row>
    <row r="31" spans="1:87" s="136" customFormat="1" ht="13.5" customHeight="1" x14ac:dyDescent="0.15">
      <c r="A31" s="119" t="s">
        <v>10</v>
      </c>
      <c r="B31" s="120" t="s">
        <v>431</v>
      </c>
      <c r="C31" s="119" t="s">
        <v>432</v>
      </c>
      <c r="D31" s="121">
        <f t="shared" si="5"/>
        <v>0</v>
      </c>
      <c r="E31" s="121">
        <f t="shared" si="6"/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 t="shared" si="7"/>
        <v>189033</v>
      </c>
      <c r="M31" s="121">
        <f t="shared" si="8"/>
        <v>36920</v>
      </c>
      <c r="N31" s="121">
        <v>36920</v>
      </c>
      <c r="O31" s="121">
        <v>0</v>
      </c>
      <c r="P31" s="121">
        <v>0</v>
      </c>
      <c r="Q31" s="121">
        <v>0</v>
      </c>
      <c r="R31" s="121">
        <f t="shared" si="9"/>
        <v>602</v>
      </c>
      <c r="S31" s="121">
        <v>602</v>
      </c>
      <c r="T31" s="121">
        <v>0</v>
      </c>
      <c r="U31" s="121">
        <v>0</v>
      </c>
      <c r="V31" s="121">
        <v>0</v>
      </c>
      <c r="W31" s="121">
        <f t="shared" si="10"/>
        <v>151511</v>
      </c>
      <c r="X31" s="121">
        <v>149822</v>
      </c>
      <c r="Y31" s="121">
        <v>1689</v>
      </c>
      <c r="Z31" s="121">
        <v>0</v>
      </c>
      <c r="AA31" s="121">
        <v>0</v>
      </c>
      <c r="AB31" s="121">
        <v>251392</v>
      </c>
      <c r="AC31" s="121">
        <v>0</v>
      </c>
      <c r="AD31" s="121">
        <v>0</v>
      </c>
      <c r="AE31" s="121">
        <f t="shared" si="11"/>
        <v>189033</v>
      </c>
      <c r="AF31" s="121">
        <f t="shared" si="12"/>
        <v>0</v>
      </c>
      <c r="AG31" s="121">
        <f t="shared" si="13"/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 t="shared" si="14"/>
        <v>12306</v>
      </c>
      <c r="AO31" s="121">
        <f t="shared" si="15"/>
        <v>12306</v>
      </c>
      <c r="AP31" s="121">
        <v>12306</v>
      </c>
      <c r="AQ31" s="121">
        <v>0</v>
      </c>
      <c r="AR31" s="121">
        <v>0</v>
      </c>
      <c r="AS31" s="121">
        <v>0</v>
      </c>
      <c r="AT31" s="121">
        <f t="shared" si="16"/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 t="shared" si="17"/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128503</v>
      </c>
      <c r="BE31" s="121">
        <v>0</v>
      </c>
      <c r="BF31" s="121">
        <v>0</v>
      </c>
      <c r="BG31" s="121">
        <f t="shared" si="18"/>
        <v>12306</v>
      </c>
      <c r="BH31" s="121">
        <f t="shared" si="19"/>
        <v>0</v>
      </c>
      <c r="BI31" s="121">
        <f t="shared" si="20"/>
        <v>0</v>
      </c>
      <c r="BJ31" s="121">
        <f t="shared" si="21"/>
        <v>0</v>
      </c>
      <c r="BK31" s="121">
        <f t="shared" si="22"/>
        <v>0</v>
      </c>
      <c r="BL31" s="121">
        <f t="shared" si="23"/>
        <v>0</v>
      </c>
      <c r="BM31" s="121">
        <f t="shared" si="24"/>
        <v>0</v>
      </c>
      <c r="BN31" s="121">
        <f t="shared" si="25"/>
        <v>0</v>
      </c>
      <c r="BO31" s="121">
        <f t="shared" si="26"/>
        <v>0</v>
      </c>
      <c r="BP31" s="121">
        <f t="shared" si="27"/>
        <v>201339</v>
      </c>
      <c r="BQ31" s="121">
        <f t="shared" si="28"/>
        <v>49226</v>
      </c>
      <c r="BR31" s="121">
        <f t="shared" si="29"/>
        <v>49226</v>
      </c>
      <c r="BS31" s="121">
        <f t="shared" si="30"/>
        <v>0</v>
      </c>
      <c r="BT31" s="121">
        <f t="shared" si="31"/>
        <v>0</v>
      </c>
      <c r="BU31" s="121">
        <f t="shared" si="32"/>
        <v>0</v>
      </c>
      <c r="BV31" s="121">
        <f t="shared" si="33"/>
        <v>602</v>
      </c>
      <c r="BW31" s="121">
        <f t="shared" si="34"/>
        <v>602</v>
      </c>
      <c r="BX31" s="121">
        <f t="shared" si="35"/>
        <v>0</v>
      </c>
      <c r="BY31" s="121">
        <f t="shared" si="36"/>
        <v>0</v>
      </c>
      <c r="BZ31" s="121">
        <f t="shared" si="37"/>
        <v>0</v>
      </c>
      <c r="CA31" s="121">
        <f t="shared" si="38"/>
        <v>151511</v>
      </c>
      <c r="CB31" s="121">
        <f t="shared" si="39"/>
        <v>149822</v>
      </c>
      <c r="CC31" s="121">
        <f t="shared" si="40"/>
        <v>1689</v>
      </c>
      <c r="CD31" s="121">
        <f t="shared" si="41"/>
        <v>0</v>
      </c>
      <c r="CE31" s="121">
        <f t="shared" si="42"/>
        <v>0</v>
      </c>
      <c r="CF31" s="121">
        <f t="shared" si="43"/>
        <v>379895</v>
      </c>
      <c r="CG31" s="121">
        <f t="shared" si="44"/>
        <v>0</v>
      </c>
      <c r="CH31" s="121">
        <f t="shared" si="45"/>
        <v>0</v>
      </c>
      <c r="CI31" s="121">
        <f t="shared" si="46"/>
        <v>201339</v>
      </c>
    </row>
    <row r="32" spans="1:87" s="136" customFormat="1" ht="13.5" customHeight="1" x14ac:dyDescent="0.15">
      <c r="A32" s="119" t="s">
        <v>10</v>
      </c>
      <c r="B32" s="120" t="s">
        <v>434</v>
      </c>
      <c r="C32" s="119" t="s">
        <v>435</v>
      </c>
      <c r="D32" s="121">
        <f t="shared" si="5"/>
        <v>0</v>
      </c>
      <c r="E32" s="121">
        <f t="shared" si="6"/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7"/>
        <v>0</v>
      </c>
      <c r="M32" s="121">
        <f t="shared" si="8"/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 t="shared" si="9"/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 t="shared" si="10"/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470652</v>
      </c>
      <c r="AC32" s="121">
        <v>0</v>
      </c>
      <c r="AD32" s="121">
        <v>0</v>
      </c>
      <c r="AE32" s="121">
        <f t="shared" si="11"/>
        <v>0</v>
      </c>
      <c r="AF32" s="121">
        <f t="shared" si="12"/>
        <v>0</v>
      </c>
      <c r="AG32" s="121">
        <f t="shared" si="13"/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 t="shared" si="14"/>
        <v>0</v>
      </c>
      <c r="AO32" s="121">
        <f t="shared" si="15"/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 t="shared" si="16"/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 t="shared" si="17"/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59698</v>
      </c>
      <c r="BE32" s="121">
        <v>0</v>
      </c>
      <c r="BF32" s="121">
        <v>0</v>
      </c>
      <c r="BG32" s="121">
        <f t="shared" si="18"/>
        <v>0</v>
      </c>
      <c r="BH32" s="121">
        <f t="shared" si="19"/>
        <v>0</v>
      </c>
      <c r="BI32" s="121">
        <f t="shared" si="20"/>
        <v>0</v>
      </c>
      <c r="BJ32" s="121">
        <f t="shared" si="21"/>
        <v>0</v>
      </c>
      <c r="BK32" s="121">
        <f t="shared" si="22"/>
        <v>0</v>
      </c>
      <c r="BL32" s="121">
        <f t="shared" si="23"/>
        <v>0</v>
      </c>
      <c r="BM32" s="121">
        <f t="shared" si="24"/>
        <v>0</v>
      </c>
      <c r="BN32" s="121">
        <f t="shared" si="25"/>
        <v>0</v>
      </c>
      <c r="BO32" s="121">
        <f t="shared" si="26"/>
        <v>0</v>
      </c>
      <c r="BP32" s="121">
        <f t="shared" si="27"/>
        <v>0</v>
      </c>
      <c r="BQ32" s="121">
        <f t="shared" si="28"/>
        <v>0</v>
      </c>
      <c r="BR32" s="121">
        <f t="shared" si="29"/>
        <v>0</v>
      </c>
      <c r="BS32" s="121">
        <f t="shared" si="30"/>
        <v>0</v>
      </c>
      <c r="BT32" s="121">
        <f t="shared" si="31"/>
        <v>0</v>
      </c>
      <c r="BU32" s="121">
        <f t="shared" si="32"/>
        <v>0</v>
      </c>
      <c r="BV32" s="121">
        <f t="shared" si="33"/>
        <v>0</v>
      </c>
      <c r="BW32" s="121">
        <f t="shared" si="34"/>
        <v>0</v>
      </c>
      <c r="BX32" s="121">
        <f t="shared" si="35"/>
        <v>0</v>
      </c>
      <c r="BY32" s="121">
        <f t="shared" si="36"/>
        <v>0</v>
      </c>
      <c r="BZ32" s="121">
        <f t="shared" si="37"/>
        <v>0</v>
      </c>
      <c r="CA32" s="121">
        <f t="shared" si="38"/>
        <v>0</v>
      </c>
      <c r="CB32" s="121">
        <f t="shared" si="39"/>
        <v>0</v>
      </c>
      <c r="CC32" s="121">
        <f t="shared" si="40"/>
        <v>0</v>
      </c>
      <c r="CD32" s="121">
        <f t="shared" si="41"/>
        <v>0</v>
      </c>
      <c r="CE32" s="121">
        <f t="shared" si="42"/>
        <v>0</v>
      </c>
      <c r="CF32" s="121">
        <f t="shared" si="43"/>
        <v>530350</v>
      </c>
      <c r="CG32" s="121">
        <f t="shared" si="44"/>
        <v>0</v>
      </c>
      <c r="CH32" s="121">
        <f t="shared" si="45"/>
        <v>0</v>
      </c>
      <c r="CI32" s="121">
        <f t="shared" si="46"/>
        <v>0</v>
      </c>
    </row>
    <row r="33" spans="1:87" s="136" customFormat="1" ht="13.5" customHeight="1" x14ac:dyDescent="0.15">
      <c r="A33" s="119" t="s">
        <v>10</v>
      </c>
      <c r="B33" s="120" t="s">
        <v>439</v>
      </c>
      <c r="C33" s="119" t="s">
        <v>440</v>
      </c>
      <c r="D33" s="121">
        <f t="shared" si="5"/>
        <v>0</v>
      </c>
      <c r="E33" s="121">
        <f t="shared" si="6"/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39500</v>
      </c>
      <c r="L33" s="121">
        <f t="shared" si="7"/>
        <v>0</v>
      </c>
      <c r="M33" s="121">
        <f t="shared" si="8"/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 t="shared" si="9"/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 t="shared" si="10"/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236789</v>
      </c>
      <c r="AC33" s="121">
        <v>0</v>
      </c>
      <c r="AD33" s="121">
        <v>0</v>
      </c>
      <c r="AE33" s="121">
        <f t="shared" si="11"/>
        <v>0</v>
      </c>
      <c r="AF33" s="121">
        <f t="shared" si="12"/>
        <v>0</v>
      </c>
      <c r="AG33" s="121">
        <f t="shared" si="13"/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 t="shared" si="14"/>
        <v>0</v>
      </c>
      <c r="AO33" s="121">
        <f t="shared" si="15"/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 t="shared" si="16"/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 t="shared" si="17"/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68883</v>
      </c>
      <c r="BE33" s="121">
        <v>0</v>
      </c>
      <c r="BF33" s="121">
        <v>0</v>
      </c>
      <c r="BG33" s="121">
        <f t="shared" si="18"/>
        <v>0</v>
      </c>
      <c r="BH33" s="121">
        <f t="shared" si="19"/>
        <v>0</v>
      </c>
      <c r="BI33" s="121">
        <f t="shared" si="20"/>
        <v>0</v>
      </c>
      <c r="BJ33" s="121">
        <f t="shared" si="21"/>
        <v>0</v>
      </c>
      <c r="BK33" s="121">
        <f t="shared" si="22"/>
        <v>0</v>
      </c>
      <c r="BL33" s="121">
        <f t="shared" si="23"/>
        <v>0</v>
      </c>
      <c r="BM33" s="121">
        <f t="shared" si="24"/>
        <v>0</v>
      </c>
      <c r="BN33" s="121">
        <f t="shared" si="25"/>
        <v>0</v>
      </c>
      <c r="BO33" s="121">
        <f t="shared" si="26"/>
        <v>39500</v>
      </c>
      <c r="BP33" s="121">
        <f t="shared" si="27"/>
        <v>0</v>
      </c>
      <c r="BQ33" s="121">
        <f t="shared" si="28"/>
        <v>0</v>
      </c>
      <c r="BR33" s="121">
        <f t="shared" si="29"/>
        <v>0</v>
      </c>
      <c r="BS33" s="121">
        <f t="shared" si="30"/>
        <v>0</v>
      </c>
      <c r="BT33" s="121">
        <f t="shared" si="31"/>
        <v>0</v>
      </c>
      <c r="BU33" s="121">
        <f t="shared" si="32"/>
        <v>0</v>
      </c>
      <c r="BV33" s="121">
        <f t="shared" si="33"/>
        <v>0</v>
      </c>
      <c r="BW33" s="121">
        <f t="shared" si="34"/>
        <v>0</v>
      </c>
      <c r="BX33" s="121">
        <f t="shared" si="35"/>
        <v>0</v>
      </c>
      <c r="BY33" s="121">
        <f t="shared" si="36"/>
        <v>0</v>
      </c>
      <c r="BZ33" s="121">
        <f t="shared" si="37"/>
        <v>0</v>
      </c>
      <c r="CA33" s="121">
        <f t="shared" si="38"/>
        <v>0</v>
      </c>
      <c r="CB33" s="121">
        <f t="shared" si="39"/>
        <v>0</v>
      </c>
      <c r="CC33" s="121">
        <f t="shared" si="40"/>
        <v>0</v>
      </c>
      <c r="CD33" s="121">
        <f t="shared" si="41"/>
        <v>0</v>
      </c>
      <c r="CE33" s="121">
        <f t="shared" si="42"/>
        <v>0</v>
      </c>
      <c r="CF33" s="121">
        <f t="shared" si="43"/>
        <v>305672</v>
      </c>
      <c r="CG33" s="121">
        <f t="shared" si="44"/>
        <v>0</v>
      </c>
      <c r="CH33" s="121">
        <f t="shared" si="45"/>
        <v>0</v>
      </c>
      <c r="CI33" s="121">
        <f t="shared" si="46"/>
        <v>0</v>
      </c>
    </row>
    <row r="34" spans="1:87" s="136" customFormat="1" ht="13.5" customHeight="1" x14ac:dyDescent="0.15">
      <c r="A34" s="119" t="s">
        <v>10</v>
      </c>
      <c r="B34" s="120" t="s">
        <v>442</v>
      </c>
      <c r="C34" s="119" t="s">
        <v>443</v>
      </c>
      <c r="D34" s="121">
        <f t="shared" si="5"/>
        <v>0</v>
      </c>
      <c r="E34" s="121">
        <f t="shared" si="6"/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 t="shared" si="7"/>
        <v>182372</v>
      </c>
      <c r="M34" s="121">
        <f t="shared" si="8"/>
        <v>40829</v>
      </c>
      <c r="N34" s="121">
        <v>40829</v>
      </c>
      <c r="O34" s="121">
        <v>0</v>
      </c>
      <c r="P34" s="121">
        <v>0</v>
      </c>
      <c r="Q34" s="121">
        <v>0</v>
      </c>
      <c r="R34" s="121">
        <f t="shared" si="9"/>
        <v>1456</v>
      </c>
      <c r="S34" s="121">
        <v>0</v>
      </c>
      <c r="T34" s="121">
        <v>1456</v>
      </c>
      <c r="U34" s="121">
        <v>0</v>
      </c>
      <c r="V34" s="121">
        <v>0</v>
      </c>
      <c r="W34" s="121">
        <f t="shared" si="10"/>
        <v>140087</v>
      </c>
      <c r="X34" s="121">
        <v>123109</v>
      </c>
      <c r="Y34" s="121">
        <v>0</v>
      </c>
      <c r="Z34" s="121">
        <v>0</v>
      </c>
      <c r="AA34" s="121">
        <v>16978</v>
      </c>
      <c r="AB34" s="121">
        <v>333299</v>
      </c>
      <c r="AC34" s="121">
        <v>0</v>
      </c>
      <c r="AD34" s="121">
        <v>9046</v>
      </c>
      <c r="AE34" s="121">
        <f t="shared" si="11"/>
        <v>191418</v>
      </c>
      <c r="AF34" s="121">
        <f t="shared" si="12"/>
        <v>0</v>
      </c>
      <c r="AG34" s="121">
        <f t="shared" si="13"/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 t="shared" si="14"/>
        <v>0</v>
      </c>
      <c r="AO34" s="121">
        <f t="shared" si="15"/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 t="shared" si="16"/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 t="shared" si="17"/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102213</v>
      </c>
      <c r="BE34" s="121">
        <v>0</v>
      </c>
      <c r="BF34" s="121">
        <v>0</v>
      </c>
      <c r="BG34" s="121">
        <f t="shared" si="18"/>
        <v>0</v>
      </c>
      <c r="BH34" s="121">
        <f t="shared" si="19"/>
        <v>0</v>
      </c>
      <c r="BI34" s="121">
        <f t="shared" si="20"/>
        <v>0</v>
      </c>
      <c r="BJ34" s="121">
        <f t="shared" si="21"/>
        <v>0</v>
      </c>
      <c r="BK34" s="121">
        <f t="shared" si="22"/>
        <v>0</v>
      </c>
      <c r="BL34" s="121">
        <f t="shared" si="23"/>
        <v>0</v>
      </c>
      <c r="BM34" s="121">
        <f t="shared" si="24"/>
        <v>0</v>
      </c>
      <c r="BN34" s="121">
        <f t="shared" si="25"/>
        <v>0</v>
      </c>
      <c r="BO34" s="121">
        <f t="shared" si="26"/>
        <v>0</v>
      </c>
      <c r="BP34" s="121">
        <f t="shared" si="27"/>
        <v>182372</v>
      </c>
      <c r="BQ34" s="121">
        <f t="shared" si="28"/>
        <v>40829</v>
      </c>
      <c r="BR34" s="121">
        <f t="shared" si="29"/>
        <v>40829</v>
      </c>
      <c r="BS34" s="121">
        <f t="shared" si="30"/>
        <v>0</v>
      </c>
      <c r="BT34" s="121">
        <f t="shared" si="31"/>
        <v>0</v>
      </c>
      <c r="BU34" s="121">
        <f t="shared" si="32"/>
        <v>0</v>
      </c>
      <c r="BV34" s="121">
        <f t="shared" si="33"/>
        <v>1456</v>
      </c>
      <c r="BW34" s="121">
        <f t="shared" si="34"/>
        <v>0</v>
      </c>
      <c r="BX34" s="121">
        <f t="shared" si="35"/>
        <v>1456</v>
      </c>
      <c r="BY34" s="121">
        <f t="shared" si="36"/>
        <v>0</v>
      </c>
      <c r="BZ34" s="121">
        <f t="shared" si="37"/>
        <v>0</v>
      </c>
      <c r="CA34" s="121">
        <f t="shared" si="38"/>
        <v>140087</v>
      </c>
      <c r="CB34" s="121">
        <f t="shared" si="39"/>
        <v>123109</v>
      </c>
      <c r="CC34" s="121">
        <f t="shared" si="40"/>
        <v>0</v>
      </c>
      <c r="CD34" s="121">
        <f t="shared" si="41"/>
        <v>0</v>
      </c>
      <c r="CE34" s="121">
        <f t="shared" si="42"/>
        <v>16978</v>
      </c>
      <c r="CF34" s="121">
        <f t="shared" si="43"/>
        <v>435512</v>
      </c>
      <c r="CG34" s="121">
        <f t="shared" si="44"/>
        <v>0</v>
      </c>
      <c r="CH34" s="121">
        <f t="shared" si="45"/>
        <v>9046</v>
      </c>
      <c r="CI34" s="121">
        <f t="shared" si="46"/>
        <v>191418</v>
      </c>
    </row>
    <row r="35" spans="1:87" s="136" customFormat="1" ht="13.5" customHeight="1" x14ac:dyDescent="0.15">
      <c r="A35" s="119" t="s">
        <v>10</v>
      </c>
      <c r="B35" s="120" t="s">
        <v>445</v>
      </c>
      <c r="C35" s="119" t="s">
        <v>446</v>
      </c>
      <c r="D35" s="121">
        <f t="shared" si="5"/>
        <v>0</v>
      </c>
      <c r="E35" s="121">
        <f t="shared" si="6"/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 t="shared" si="7"/>
        <v>823823</v>
      </c>
      <c r="M35" s="121">
        <f t="shared" si="8"/>
        <v>57395</v>
      </c>
      <c r="N35" s="121">
        <v>57395</v>
      </c>
      <c r="O35" s="121">
        <v>0</v>
      </c>
      <c r="P35" s="121">
        <v>0</v>
      </c>
      <c r="Q35" s="121">
        <v>0</v>
      </c>
      <c r="R35" s="121">
        <f t="shared" si="9"/>
        <v>165605</v>
      </c>
      <c r="S35" s="121">
        <v>659</v>
      </c>
      <c r="T35" s="121">
        <v>164946</v>
      </c>
      <c r="U35" s="121">
        <v>0</v>
      </c>
      <c r="V35" s="121">
        <v>925</v>
      </c>
      <c r="W35" s="121">
        <f t="shared" si="10"/>
        <v>599685</v>
      </c>
      <c r="X35" s="121">
        <v>277019</v>
      </c>
      <c r="Y35" s="121">
        <v>307476</v>
      </c>
      <c r="Z35" s="121">
        <v>15190</v>
      </c>
      <c r="AA35" s="121">
        <v>0</v>
      </c>
      <c r="AB35" s="121">
        <v>632401</v>
      </c>
      <c r="AC35" s="121">
        <v>213</v>
      </c>
      <c r="AD35" s="121">
        <v>0</v>
      </c>
      <c r="AE35" s="121">
        <f t="shared" si="11"/>
        <v>823823</v>
      </c>
      <c r="AF35" s="121">
        <f t="shared" si="12"/>
        <v>0</v>
      </c>
      <c r="AG35" s="121">
        <f t="shared" si="13"/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 t="shared" si="14"/>
        <v>171785</v>
      </c>
      <c r="AO35" s="121">
        <f t="shared" si="15"/>
        <v>122278</v>
      </c>
      <c r="AP35" s="121">
        <v>0</v>
      </c>
      <c r="AQ35" s="121">
        <v>0</v>
      </c>
      <c r="AR35" s="121">
        <v>122278</v>
      </c>
      <c r="AS35" s="121">
        <v>0</v>
      </c>
      <c r="AT35" s="121">
        <f t="shared" si="16"/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 t="shared" si="17"/>
        <v>49507</v>
      </c>
      <c r="AZ35" s="121">
        <v>0</v>
      </c>
      <c r="BA35" s="121">
        <v>49507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 t="shared" si="18"/>
        <v>171785</v>
      </c>
      <c r="BH35" s="121">
        <f t="shared" si="19"/>
        <v>0</v>
      </c>
      <c r="BI35" s="121">
        <f t="shared" si="20"/>
        <v>0</v>
      </c>
      <c r="BJ35" s="121">
        <f t="shared" si="21"/>
        <v>0</v>
      </c>
      <c r="BK35" s="121">
        <f t="shared" si="22"/>
        <v>0</v>
      </c>
      <c r="BL35" s="121">
        <f t="shared" si="23"/>
        <v>0</v>
      </c>
      <c r="BM35" s="121">
        <f t="shared" si="24"/>
        <v>0</v>
      </c>
      <c r="BN35" s="121">
        <f t="shared" si="25"/>
        <v>0</v>
      </c>
      <c r="BO35" s="121">
        <f t="shared" si="26"/>
        <v>0</v>
      </c>
      <c r="BP35" s="121">
        <f t="shared" si="27"/>
        <v>995608</v>
      </c>
      <c r="BQ35" s="121">
        <f t="shared" si="28"/>
        <v>179673</v>
      </c>
      <c r="BR35" s="121">
        <f t="shared" si="29"/>
        <v>57395</v>
      </c>
      <c r="BS35" s="121">
        <f t="shared" si="30"/>
        <v>0</v>
      </c>
      <c r="BT35" s="121">
        <f t="shared" si="31"/>
        <v>122278</v>
      </c>
      <c r="BU35" s="121">
        <f t="shared" si="32"/>
        <v>0</v>
      </c>
      <c r="BV35" s="121">
        <f t="shared" si="33"/>
        <v>165605</v>
      </c>
      <c r="BW35" s="121">
        <f t="shared" si="34"/>
        <v>659</v>
      </c>
      <c r="BX35" s="121">
        <f t="shared" si="35"/>
        <v>164946</v>
      </c>
      <c r="BY35" s="121">
        <f t="shared" si="36"/>
        <v>0</v>
      </c>
      <c r="BZ35" s="121">
        <f t="shared" si="37"/>
        <v>925</v>
      </c>
      <c r="CA35" s="121">
        <f t="shared" si="38"/>
        <v>649192</v>
      </c>
      <c r="CB35" s="121">
        <f t="shared" si="39"/>
        <v>277019</v>
      </c>
      <c r="CC35" s="121">
        <f t="shared" si="40"/>
        <v>356983</v>
      </c>
      <c r="CD35" s="121">
        <f t="shared" si="41"/>
        <v>15190</v>
      </c>
      <c r="CE35" s="121">
        <f t="shared" si="42"/>
        <v>0</v>
      </c>
      <c r="CF35" s="121">
        <f t="shared" si="43"/>
        <v>632401</v>
      </c>
      <c r="CG35" s="121">
        <f t="shared" si="44"/>
        <v>213</v>
      </c>
      <c r="CH35" s="121">
        <f t="shared" si="45"/>
        <v>0</v>
      </c>
      <c r="CI35" s="121">
        <f t="shared" si="46"/>
        <v>995608</v>
      </c>
    </row>
    <row r="36" spans="1:87" s="136" customFormat="1" ht="13.5" customHeight="1" x14ac:dyDescent="0.15">
      <c r="A36" s="119" t="s">
        <v>10</v>
      </c>
      <c r="B36" s="120" t="s">
        <v>448</v>
      </c>
      <c r="C36" s="119" t="s">
        <v>449</v>
      </c>
      <c r="D36" s="121">
        <f t="shared" si="5"/>
        <v>0</v>
      </c>
      <c r="E36" s="121">
        <f t="shared" si="6"/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 t="shared" si="7"/>
        <v>406799</v>
      </c>
      <c r="M36" s="121">
        <f t="shared" si="8"/>
        <v>99923</v>
      </c>
      <c r="N36" s="121">
        <v>28549</v>
      </c>
      <c r="O36" s="121">
        <v>0</v>
      </c>
      <c r="P36" s="121">
        <v>67805</v>
      </c>
      <c r="Q36" s="121">
        <v>3569</v>
      </c>
      <c r="R36" s="121">
        <f t="shared" si="9"/>
        <v>153424</v>
      </c>
      <c r="S36" s="121">
        <v>0</v>
      </c>
      <c r="T36" s="121">
        <v>151422</v>
      </c>
      <c r="U36" s="121">
        <v>2002</v>
      </c>
      <c r="V36" s="121">
        <v>0</v>
      </c>
      <c r="W36" s="121">
        <f t="shared" si="10"/>
        <v>153452</v>
      </c>
      <c r="X36" s="121">
        <v>48535</v>
      </c>
      <c r="Y36" s="121">
        <v>97824</v>
      </c>
      <c r="Z36" s="121">
        <v>7093</v>
      </c>
      <c r="AA36" s="121">
        <v>0</v>
      </c>
      <c r="AB36" s="121">
        <v>0</v>
      </c>
      <c r="AC36" s="121">
        <v>0</v>
      </c>
      <c r="AD36" s="121">
        <v>13011</v>
      </c>
      <c r="AE36" s="121">
        <f t="shared" si="11"/>
        <v>419810</v>
      </c>
      <c r="AF36" s="121">
        <f t="shared" si="12"/>
        <v>0</v>
      </c>
      <c r="AG36" s="121">
        <f t="shared" si="13"/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 t="shared" si="14"/>
        <v>116145</v>
      </c>
      <c r="AO36" s="121">
        <f t="shared" si="15"/>
        <v>48224</v>
      </c>
      <c r="AP36" s="121">
        <v>0</v>
      </c>
      <c r="AQ36" s="121">
        <v>0</v>
      </c>
      <c r="AR36" s="121">
        <v>48224</v>
      </c>
      <c r="AS36" s="121">
        <v>0</v>
      </c>
      <c r="AT36" s="121">
        <f t="shared" si="16"/>
        <v>67921</v>
      </c>
      <c r="AU36" s="121">
        <v>0</v>
      </c>
      <c r="AV36" s="121">
        <v>67921</v>
      </c>
      <c r="AW36" s="121">
        <v>0</v>
      </c>
      <c r="AX36" s="121">
        <v>0</v>
      </c>
      <c r="AY36" s="121">
        <f t="shared" si="17"/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 t="shared" si="18"/>
        <v>116145</v>
      </c>
      <c r="BH36" s="121">
        <f t="shared" si="19"/>
        <v>0</v>
      </c>
      <c r="BI36" s="121">
        <f t="shared" si="20"/>
        <v>0</v>
      </c>
      <c r="BJ36" s="121">
        <f t="shared" si="21"/>
        <v>0</v>
      </c>
      <c r="BK36" s="121">
        <f t="shared" si="22"/>
        <v>0</v>
      </c>
      <c r="BL36" s="121">
        <f t="shared" si="23"/>
        <v>0</v>
      </c>
      <c r="BM36" s="121">
        <f t="shared" si="24"/>
        <v>0</v>
      </c>
      <c r="BN36" s="121">
        <f t="shared" si="25"/>
        <v>0</v>
      </c>
      <c r="BO36" s="121">
        <f t="shared" si="26"/>
        <v>0</v>
      </c>
      <c r="BP36" s="121">
        <f t="shared" si="27"/>
        <v>522944</v>
      </c>
      <c r="BQ36" s="121">
        <f t="shared" si="28"/>
        <v>148147</v>
      </c>
      <c r="BR36" s="121">
        <f t="shared" si="29"/>
        <v>28549</v>
      </c>
      <c r="BS36" s="121">
        <f t="shared" si="30"/>
        <v>0</v>
      </c>
      <c r="BT36" s="121">
        <f t="shared" si="31"/>
        <v>116029</v>
      </c>
      <c r="BU36" s="121">
        <f t="shared" si="32"/>
        <v>3569</v>
      </c>
      <c r="BV36" s="121">
        <f t="shared" si="33"/>
        <v>221345</v>
      </c>
      <c r="BW36" s="121">
        <f t="shared" si="34"/>
        <v>0</v>
      </c>
      <c r="BX36" s="121">
        <f t="shared" si="35"/>
        <v>219343</v>
      </c>
      <c r="BY36" s="121">
        <f t="shared" si="36"/>
        <v>2002</v>
      </c>
      <c r="BZ36" s="121">
        <f t="shared" si="37"/>
        <v>0</v>
      </c>
      <c r="CA36" s="121">
        <f t="shared" si="38"/>
        <v>153452</v>
      </c>
      <c r="CB36" s="121">
        <f t="shared" si="39"/>
        <v>48535</v>
      </c>
      <c r="CC36" s="121">
        <f t="shared" si="40"/>
        <v>97824</v>
      </c>
      <c r="CD36" s="121">
        <f t="shared" si="41"/>
        <v>7093</v>
      </c>
      <c r="CE36" s="121">
        <f t="shared" si="42"/>
        <v>0</v>
      </c>
      <c r="CF36" s="121">
        <f t="shared" si="43"/>
        <v>0</v>
      </c>
      <c r="CG36" s="121">
        <f t="shared" si="44"/>
        <v>0</v>
      </c>
      <c r="CH36" s="121">
        <f t="shared" si="45"/>
        <v>13011</v>
      </c>
      <c r="CI36" s="121">
        <f t="shared" si="46"/>
        <v>535955</v>
      </c>
    </row>
    <row r="37" spans="1:87" s="136" customFormat="1" ht="13.5" customHeight="1" x14ac:dyDescent="0.15">
      <c r="A37" s="119" t="s">
        <v>10</v>
      </c>
      <c r="B37" s="120" t="s">
        <v>451</v>
      </c>
      <c r="C37" s="119" t="s">
        <v>452</v>
      </c>
      <c r="D37" s="121">
        <f t="shared" si="5"/>
        <v>76465</v>
      </c>
      <c r="E37" s="121">
        <f t="shared" si="6"/>
        <v>76465</v>
      </c>
      <c r="F37" s="121">
        <v>0</v>
      </c>
      <c r="G37" s="121">
        <v>76288</v>
      </c>
      <c r="H37" s="121">
        <v>177</v>
      </c>
      <c r="I37" s="121">
        <v>0</v>
      </c>
      <c r="J37" s="121">
        <v>0</v>
      </c>
      <c r="K37" s="121">
        <v>314</v>
      </c>
      <c r="L37" s="121">
        <f t="shared" si="7"/>
        <v>312875</v>
      </c>
      <c r="M37" s="121">
        <f t="shared" si="8"/>
        <v>92214</v>
      </c>
      <c r="N37" s="121">
        <v>29552</v>
      </c>
      <c r="O37" s="121">
        <v>0</v>
      </c>
      <c r="P37" s="121">
        <v>62662</v>
      </c>
      <c r="Q37" s="121">
        <v>0</v>
      </c>
      <c r="R37" s="121">
        <f t="shared" si="9"/>
        <v>53242</v>
      </c>
      <c r="S37" s="121">
        <v>0</v>
      </c>
      <c r="T37" s="121">
        <v>53242</v>
      </c>
      <c r="U37" s="121">
        <v>0</v>
      </c>
      <c r="V37" s="121">
        <v>0</v>
      </c>
      <c r="W37" s="121">
        <f t="shared" si="10"/>
        <v>167419</v>
      </c>
      <c r="X37" s="121">
        <v>83343</v>
      </c>
      <c r="Y37" s="121">
        <v>84076</v>
      </c>
      <c r="Z37" s="121">
        <v>0</v>
      </c>
      <c r="AA37" s="121">
        <v>0</v>
      </c>
      <c r="AB37" s="121">
        <v>109274</v>
      </c>
      <c r="AC37" s="121">
        <v>0</v>
      </c>
      <c r="AD37" s="121">
        <v>0</v>
      </c>
      <c r="AE37" s="121">
        <f t="shared" si="11"/>
        <v>389340</v>
      </c>
      <c r="AF37" s="121">
        <f t="shared" si="12"/>
        <v>20746</v>
      </c>
      <c r="AG37" s="121">
        <f t="shared" si="13"/>
        <v>20746</v>
      </c>
      <c r="AH37" s="121">
        <v>0</v>
      </c>
      <c r="AI37" s="121">
        <v>20746</v>
      </c>
      <c r="AJ37" s="121">
        <v>0</v>
      </c>
      <c r="AK37" s="121">
        <v>0</v>
      </c>
      <c r="AL37" s="121">
        <v>0</v>
      </c>
      <c r="AM37" s="121">
        <v>0</v>
      </c>
      <c r="AN37" s="121">
        <f t="shared" si="14"/>
        <v>128380</v>
      </c>
      <c r="AO37" s="121">
        <f t="shared" si="15"/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 t="shared" si="16"/>
        <v>61435</v>
      </c>
      <c r="AU37" s="121">
        <v>0</v>
      </c>
      <c r="AV37" s="121">
        <v>61435</v>
      </c>
      <c r="AW37" s="121">
        <v>0</v>
      </c>
      <c r="AX37" s="121">
        <v>0</v>
      </c>
      <c r="AY37" s="121">
        <f t="shared" si="17"/>
        <v>66945</v>
      </c>
      <c r="AZ37" s="121">
        <v>0</v>
      </c>
      <c r="BA37" s="121">
        <v>66945</v>
      </c>
      <c r="BB37" s="121">
        <v>0</v>
      </c>
      <c r="BC37" s="121">
        <v>0</v>
      </c>
      <c r="BD37" s="121">
        <v>39635</v>
      </c>
      <c r="BE37" s="121">
        <v>0</v>
      </c>
      <c r="BF37" s="121">
        <v>0</v>
      </c>
      <c r="BG37" s="121">
        <f t="shared" si="18"/>
        <v>149126</v>
      </c>
      <c r="BH37" s="121">
        <f t="shared" si="19"/>
        <v>97211</v>
      </c>
      <c r="BI37" s="121">
        <f t="shared" si="20"/>
        <v>97211</v>
      </c>
      <c r="BJ37" s="121">
        <f t="shared" si="21"/>
        <v>0</v>
      </c>
      <c r="BK37" s="121">
        <f t="shared" si="22"/>
        <v>97034</v>
      </c>
      <c r="BL37" s="121">
        <f t="shared" si="23"/>
        <v>177</v>
      </c>
      <c r="BM37" s="121">
        <f t="shared" si="24"/>
        <v>0</v>
      </c>
      <c r="BN37" s="121">
        <f t="shared" si="25"/>
        <v>0</v>
      </c>
      <c r="BO37" s="121">
        <f t="shared" si="26"/>
        <v>314</v>
      </c>
      <c r="BP37" s="121">
        <f t="shared" si="27"/>
        <v>441255</v>
      </c>
      <c r="BQ37" s="121">
        <f t="shared" si="28"/>
        <v>92214</v>
      </c>
      <c r="BR37" s="121">
        <f t="shared" si="29"/>
        <v>29552</v>
      </c>
      <c r="BS37" s="121">
        <f t="shared" si="30"/>
        <v>0</v>
      </c>
      <c r="BT37" s="121">
        <f t="shared" si="31"/>
        <v>62662</v>
      </c>
      <c r="BU37" s="121">
        <f t="shared" si="32"/>
        <v>0</v>
      </c>
      <c r="BV37" s="121">
        <f t="shared" si="33"/>
        <v>114677</v>
      </c>
      <c r="BW37" s="121">
        <f t="shared" si="34"/>
        <v>0</v>
      </c>
      <c r="BX37" s="121">
        <f t="shared" si="35"/>
        <v>114677</v>
      </c>
      <c r="BY37" s="121">
        <f t="shared" si="36"/>
        <v>0</v>
      </c>
      <c r="BZ37" s="121">
        <f t="shared" si="37"/>
        <v>0</v>
      </c>
      <c r="CA37" s="121">
        <f t="shared" si="38"/>
        <v>234364</v>
      </c>
      <c r="CB37" s="121">
        <f t="shared" si="39"/>
        <v>83343</v>
      </c>
      <c r="CC37" s="121">
        <f t="shared" si="40"/>
        <v>151021</v>
      </c>
      <c r="CD37" s="121">
        <f t="shared" si="41"/>
        <v>0</v>
      </c>
      <c r="CE37" s="121">
        <f t="shared" si="42"/>
        <v>0</v>
      </c>
      <c r="CF37" s="121">
        <f t="shared" si="43"/>
        <v>148909</v>
      </c>
      <c r="CG37" s="121">
        <f t="shared" si="44"/>
        <v>0</v>
      </c>
      <c r="CH37" s="121">
        <f t="shared" si="45"/>
        <v>0</v>
      </c>
      <c r="CI37" s="121">
        <f t="shared" si="46"/>
        <v>538466</v>
      </c>
    </row>
    <row r="38" spans="1:87" s="136" customFormat="1" ht="13.5" customHeight="1" x14ac:dyDescent="0.15">
      <c r="A38" s="119" t="s">
        <v>10</v>
      </c>
      <c r="B38" s="120" t="s">
        <v>455</v>
      </c>
      <c r="C38" s="119" t="s">
        <v>456</v>
      </c>
      <c r="D38" s="121">
        <f t="shared" si="5"/>
        <v>0</v>
      </c>
      <c r="E38" s="121">
        <f t="shared" si="6"/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 t="shared" si="7"/>
        <v>0</v>
      </c>
      <c r="M38" s="121">
        <f t="shared" si="8"/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 t="shared" si="9"/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 t="shared" si="10"/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244842</v>
      </c>
      <c r="AC38" s="121">
        <v>0</v>
      </c>
      <c r="AD38" s="121">
        <v>0</v>
      </c>
      <c r="AE38" s="121">
        <f t="shared" si="11"/>
        <v>0</v>
      </c>
      <c r="AF38" s="121">
        <f t="shared" si="12"/>
        <v>0</v>
      </c>
      <c r="AG38" s="121">
        <f t="shared" si="13"/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 t="shared" si="14"/>
        <v>0</v>
      </c>
      <c r="AO38" s="121">
        <f t="shared" si="15"/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 t="shared" si="16"/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 t="shared" si="17"/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65901</v>
      </c>
      <c r="BE38" s="121">
        <v>0</v>
      </c>
      <c r="BF38" s="121">
        <v>0</v>
      </c>
      <c r="BG38" s="121">
        <f t="shared" si="18"/>
        <v>0</v>
      </c>
      <c r="BH38" s="121">
        <f t="shared" si="19"/>
        <v>0</v>
      </c>
      <c r="BI38" s="121">
        <f t="shared" si="20"/>
        <v>0</v>
      </c>
      <c r="BJ38" s="121">
        <f t="shared" si="21"/>
        <v>0</v>
      </c>
      <c r="BK38" s="121">
        <f t="shared" si="22"/>
        <v>0</v>
      </c>
      <c r="BL38" s="121">
        <f t="shared" si="23"/>
        <v>0</v>
      </c>
      <c r="BM38" s="121">
        <f t="shared" si="24"/>
        <v>0</v>
      </c>
      <c r="BN38" s="121">
        <f t="shared" si="25"/>
        <v>0</v>
      </c>
      <c r="BO38" s="121">
        <f t="shared" si="26"/>
        <v>0</v>
      </c>
      <c r="BP38" s="121">
        <f t="shared" si="27"/>
        <v>0</v>
      </c>
      <c r="BQ38" s="121">
        <f t="shared" si="28"/>
        <v>0</v>
      </c>
      <c r="BR38" s="121">
        <f t="shared" si="29"/>
        <v>0</v>
      </c>
      <c r="BS38" s="121">
        <f t="shared" si="30"/>
        <v>0</v>
      </c>
      <c r="BT38" s="121">
        <f t="shared" si="31"/>
        <v>0</v>
      </c>
      <c r="BU38" s="121">
        <f t="shared" si="32"/>
        <v>0</v>
      </c>
      <c r="BV38" s="121">
        <f t="shared" si="33"/>
        <v>0</v>
      </c>
      <c r="BW38" s="121">
        <f t="shared" si="34"/>
        <v>0</v>
      </c>
      <c r="BX38" s="121">
        <f t="shared" si="35"/>
        <v>0</v>
      </c>
      <c r="BY38" s="121">
        <f t="shared" si="36"/>
        <v>0</v>
      </c>
      <c r="BZ38" s="121">
        <f t="shared" si="37"/>
        <v>0</v>
      </c>
      <c r="CA38" s="121">
        <f t="shared" si="38"/>
        <v>0</v>
      </c>
      <c r="CB38" s="121">
        <f t="shared" si="39"/>
        <v>0</v>
      </c>
      <c r="CC38" s="121">
        <f t="shared" si="40"/>
        <v>0</v>
      </c>
      <c r="CD38" s="121">
        <f t="shared" si="41"/>
        <v>0</v>
      </c>
      <c r="CE38" s="121">
        <f t="shared" si="42"/>
        <v>0</v>
      </c>
      <c r="CF38" s="121">
        <f t="shared" si="43"/>
        <v>310743</v>
      </c>
      <c r="CG38" s="121">
        <f t="shared" si="44"/>
        <v>0</v>
      </c>
      <c r="CH38" s="121">
        <f t="shared" si="45"/>
        <v>0</v>
      </c>
      <c r="CI38" s="121">
        <f t="shared" si="46"/>
        <v>0</v>
      </c>
    </row>
    <row r="39" spans="1:87" s="136" customFormat="1" ht="13.5" customHeight="1" x14ac:dyDescent="0.15">
      <c r="A39" s="119" t="s">
        <v>10</v>
      </c>
      <c r="B39" s="120" t="s">
        <v>458</v>
      </c>
      <c r="C39" s="119" t="s">
        <v>459</v>
      </c>
      <c r="D39" s="121">
        <f t="shared" si="5"/>
        <v>0</v>
      </c>
      <c r="E39" s="121">
        <f t="shared" si="6"/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39500</v>
      </c>
      <c r="L39" s="121">
        <f t="shared" si="7"/>
        <v>44507</v>
      </c>
      <c r="M39" s="121">
        <f t="shared" si="8"/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 t="shared" si="9"/>
        <v>44507</v>
      </c>
      <c r="S39" s="121">
        <v>44507</v>
      </c>
      <c r="T39" s="121">
        <v>0</v>
      </c>
      <c r="U39" s="121">
        <v>0</v>
      </c>
      <c r="V39" s="121">
        <v>0</v>
      </c>
      <c r="W39" s="121">
        <f t="shared" si="10"/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314546</v>
      </c>
      <c r="AC39" s="121">
        <v>0</v>
      </c>
      <c r="AD39" s="121">
        <v>0</v>
      </c>
      <c r="AE39" s="121">
        <f t="shared" si="11"/>
        <v>44507</v>
      </c>
      <c r="AF39" s="121">
        <f t="shared" si="12"/>
        <v>0</v>
      </c>
      <c r="AG39" s="121">
        <f t="shared" si="13"/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 t="shared" si="14"/>
        <v>0</v>
      </c>
      <c r="AO39" s="121">
        <f t="shared" si="15"/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 t="shared" si="16"/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 t="shared" si="17"/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129908</v>
      </c>
      <c r="BE39" s="121">
        <v>0</v>
      </c>
      <c r="BF39" s="121">
        <v>0</v>
      </c>
      <c r="BG39" s="121">
        <f t="shared" si="18"/>
        <v>0</v>
      </c>
      <c r="BH39" s="121">
        <f t="shared" si="19"/>
        <v>0</v>
      </c>
      <c r="BI39" s="121">
        <f t="shared" si="20"/>
        <v>0</v>
      </c>
      <c r="BJ39" s="121">
        <f t="shared" si="21"/>
        <v>0</v>
      </c>
      <c r="BK39" s="121">
        <f t="shared" si="22"/>
        <v>0</v>
      </c>
      <c r="BL39" s="121">
        <f t="shared" si="23"/>
        <v>0</v>
      </c>
      <c r="BM39" s="121">
        <f t="shared" si="24"/>
        <v>0</v>
      </c>
      <c r="BN39" s="121">
        <f t="shared" si="25"/>
        <v>0</v>
      </c>
      <c r="BO39" s="121">
        <f t="shared" si="26"/>
        <v>39500</v>
      </c>
      <c r="BP39" s="121">
        <f t="shared" si="27"/>
        <v>44507</v>
      </c>
      <c r="BQ39" s="121">
        <f t="shared" si="28"/>
        <v>0</v>
      </c>
      <c r="BR39" s="121">
        <f t="shared" si="29"/>
        <v>0</v>
      </c>
      <c r="BS39" s="121">
        <f t="shared" si="30"/>
        <v>0</v>
      </c>
      <c r="BT39" s="121">
        <f t="shared" si="31"/>
        <v>0</v>
      </c>
      <c r="BU39" s="121">
        <f t="shared" si="32"/>
        <v>0</v>
      </c>
      <c r="BV39" s="121">
        <f t="shared" si="33"/>
        <v>44507</v>
      </c>
      <c r="BW39" s="121">
        <f t="shared" si="34"/>
        <v>44507</v>
      </c>
      <c r="BX39" s="121">
        <f t="shared" si="35"/>
        <v>0</v>
      </c>
      <c r="BY39" s="121">
        <f t="shared" si="36"/>
        <v>0</v>
      </c>
      <c r="BZ39" s="121">
        <f t="shared" si="37"/>
        <v>0</v>
      </c>
      <c r="CA39" s="121">
        <f t="shared" si="38"/>
        <v>0</v>
      </c>
      <c r="CB39" s="121">
        <f t="shared" si="39"/>
        <v>0</v>
      </c>
      <c r="CC39" s="121">
        <f t="shared" si="40"/>
        <v>0</v>
      </c>
      <c r="CD39" s="121">
        <f t="shared" si="41"/>
        <v>0</v>
      </c>
      <c r="CE39" s="121">
        <f t="shared" si="42"/>
        <v>0</v>
      </c>
      <c r="CF39" s="121">
        <f t="shared" si="43"/>
        <v>444454</v>
      </c>
      <c r="CG39" s="121">
        <f t="shared" si="44"/>
        <v>0</v>
      </c>
      <c r="CH39" s="121">
        <f t="shared" si="45"/>
        <v>0</v>
      </c>
      <c r="CI39" s="121">
        <f t="shared" si="46"/>
        <v>44507</v>
      </c>
    </row>
    <row r="40" spans="1:87" s="136" customFormat="1" ht="13.5" customHeight="1" x14ac:dyDescent="0.15">
      <c r="A40" s="119" t="s">
        <v>10</v>
      </c>
      <c r="B40" s="120" t="s">
        <v>464</v>
      </c>
      <c r="C40" s="119" t="s">
        <v>465</v>
      </c>
      <c r="D40" s="121">
        <f t="shared" si="5"/>
        <v>0</v>
      </c>
      <c r="E40" s="121">
        <f t="shared" si="6"/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39500</v>
      </c>
      <c r="L40" s="121">
        <f t="shared" si="7"/>
        <v>0</v>
      </c>
      <c r="M40" s="121">
        <f t="shared" si="8"/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 t="shared" si="9"/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 t="shared" si="10"/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224416</v>
      </c>
      <c r="AC40" s="121">
        <v>0</v>
      </c>
      <c r="AD40" s="121">
        <v>0</v>
      </c>
      <c r="AE40" s="121">
        <f t="shared" si="11"/>
        <v>0</v>
      </c>
      <c r="AF40" s="121">
        <f t="shared" si="12"/>
        <v>0</v>
      </c>
      <c r="AG40" s="121">
        <f t="shared" si="13"/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 t="shared" si="14"/>
        <v>0</v>
      </c>
      <c r="AO40" s="121">
        <f t="shared" si="15"/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 t="shared" si="16"/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 t="shared" si="17"/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56583</v>
      </c>
      <c r="BE40" s="121">
        <v>0</v>
      </c>
      <c r="BF40" s="121">
        <v>0</v>
      </c>
      <c r="BG40" s="121">
        <f t="shared" si="18"/>
        <v>0</v>
      </c>
      <c r="BH40" s="121">
        <f t="shared" si="19"/>
        <v>0</v>
      </c>
      <c r="BI40" s="121">
        <f t="shared" si="20"/>
        <v>0</v>
      </c>
      <c r="BJ40" s="121">
        <f t="shared" si="21"/>
        <v>0</v>
      </c>
      <c r="BK40" s="121">
        <f t="shared" si="22"/>
        <v>0</v>
      </c>
      <c r="BL40" s="121">
        <f t="shared" si="23"/>
        <v>0</v>
      </c>
      <c r="BM40" s="121">
        <f t="shared" si="24"/>
        <v>0</v>
      </c>
      <c r="BN40" s="121">
        <f t="shared" si="25"/>
        <v>0</v>
      </c>
      <c r="BO40" s="121">
        <f t="shared" si="26"/>
        <v>39500</v>
      </c>
      <c r="BP40" s="121">
        <f t="shared" si="27"/>
        <v>0</v>
      </c>
      <c r="BQ40" s="121">
        <f t="shared" si="28"/>
        <v>0</v>
      </c>
      <c r="BR40" s="121">
        <f t="shared" si="29"/>
        <v>0</v>
      </c>
      <c r="BS40" s="121">
        <f t="shared" si="30"/>
        <v>0</v>
      </c>
      <c r="BT40" s="121">
        <f t="shared" si="31"/>
        <v>0</v>
      </c>
      <c r="BU40" s="121">
        <f t="shared" si="32"/>
        <v>0</v>
      </c>
      <c r="BV40" s="121">
        <f t="shared" si="33"/>
        <v>0</v>
      </c>
      <c r="BW40" s="121">
        <f t="shared" si="34"/>
        <v>0</v>
      </c>
      <c r="BX40" s="121">
        <f t="shared" si="35"/>
        <v>0</v>
      </c>
      <c r="BY40" s="121">
        <f t="shared" si="36"/>
        <v>0</v>
      </c>
      <c r="BZ40" s="121">
        <f t="shared" si="37"/>
        <v>0</v>
      </c>
      <c r="CA40" s="121">
        <f t="shared" si="38"/>
        <v>0</v>
      </c>
      <c r="CB40" s="121">
        <f t="shared" si="39"/>
        <v>0</v>
      </c>
      <c r="CC40" s="121">
        <f t="shared" si="40"/>
        <v>0</v>
      </c>
      <c r="CD40" s="121">
        <f t="shared" si="41"/>
        <v>0</v>
      </c>
      <c r="CE40" s="121">
        <f t="shared" si="42"/>
        <v>0</v>
      </c>
      <c r="CF40" s="121">
        <f t="shared" si="43"/>
        <v>280999</v>
      </c>
      <c r="CG40" s="121">
        <f t="shared" si="44"/>
        <v>0</v>
      </c>
      <c r="CH40" s="121">
        <f t="shared" si="45"/>
        <v>0</v>
      </c>
      <c r="CI40" s="121">
        <f t="shared" si="46"/>
        <v>0</v>
      </c>
    </row>
    <row r="41" spans="1:87" s="136" customFormat="1" ht="13.5" customHeight="1" x14ac:dyDescent="0.15">
      <c r="A41" s="119" t="s">
        <v>10</v>
      </c>
      <c r="B41" s="120" t="s">
        <v>467</v>
      </c>
      <c r="C41" s="119" t="s">
        <v>468</v>
      </c>
      <c r="D41" s="121">
        <f t="shared" si="5"/>
        <v>0</v>
      </c>
      <c r="E41" s="121">
        <f t="shared" si="6"/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476</v>
      </c>
      <c r="L41" s="121">
        <f t="shared" si="7"/>
        <v>110546</v>
      </c>
      <c r="M41" s="121">
        <f t="shared" si="8"/>
        <v>15368</v>
      </c>
      <c r="N41" s="121">
        <v>15368</v>
      </c>
      <c r="O41" s="121">
        <v>0</v>
      </c>
      <c r="P41" s="121">
        <v>0</v>
      </c>
      <c r="Q41" s="121">
        <v>0</v>
      </c>
      <c r="R41" s="121">
        <f t="shared" si="9"/>
        <v>10194</v>
      </c>
      <c r="S41" s="121">
        <v>0</v>
      </c>
      <c r="T41" s="121">
        <v>10194</v>
      </c>
      <c r="U41" s="121">
        <v>0</v>
      </c>
      <c r="V41" s="121">
        <v>0</v>
      </c>
      <c r="W41" s="121">
        <f t="shared" si="10"/>
        <v>84984</v>
      </c>
      <c r="X41" s="121">
        <v>81735</v>
      </c>
      <c r="Y41" s="121">
        <v>0</v>
      </c>
      <c r="Z41" s="121">
        <v>0</v>
      </c>
      <c r="AA41" s="121">
        <v>3249</v>
      </c>
      <c r="AB41" s="121">
        <v>165685</v>
      </c>
      <c r="AC41" s="121">
        <v>0</v>
      </c>
      <c r="AD41" s="121">
        <v>0</v>
      </c>
      <c r="AE41" s="121">
        <f t="shared" si="11"/>
        <v>110546</v>
      </c>
      <c r="AF41" s="121">
        <f t="shared" si="12"/>
        <v>0</v>
      </c>
      <c r="AG41" s="121">
        <f t="shared" si="13"/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 t="shared" si="14"/>
        <v>0</v>
      </c>
      <c r="AO41" s="121">
        <f t="shared" si="15"/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 t="shared" si="16"/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 t="shared" si="17"/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51461</v>
      </c>
      <c r="BE41" s="121">
        <v>0</v>
      </c>
      <c r="BF41" s="121">
        <v>0</v>
      </c>
      <c r="BG41" s="121">
        <f t="shared" si="18"/>
        <v>0</v>
      </c>
      <c r="BH41" s="121">
        <f t="shared" si="19"/>
        <v>0</v>
      </c>
      <c r="BI41" s="121">
        <f t="shared" si="20"/>
        <v>0</v>
      </c>
      <c r="BJ41" s="121">
        <f t="shared" si="21"/>
        <v>0</v>
      </c>
      <c r="BK41" s="121">
        <f t="shared" si="22"/>
        <v>0</v>
      </c>
      <c r="BL41" s="121">
        <f t="shared" si="23"/>
        <v>0</v>
      </c>
      <c r="BM41" s="121">
        <f t="shared" si="24"/>
        <v>0</v>
      </c>
      <c r="BN41" s="121">
        <f t="shared" si="25"/>
        <v>0</v>
      </c>
      <c r="BO41" s="121">
        <f t="shared" si="26"/>
        <v>476</v>
      </c>
      <c r="BP41" s="121">
        <f t="shared" si="27"/>
        <v>110546</v>
      </c>
      <c r="BQ41" s="121">
        <f t="shared" si="28"/>
        <v>15368</v>
      </c>
      <c r="BR41" s="121">
        <f t="shared" si="29"/>
        <v>15368</v>
      </c>
      <c r="BS41" s="121">
        <f t="shared" si="30"/>
        <v>0</v>
      </c>
      <c r="BT41" s="121">
        <f t="shared" si="31"/>
        <v>0</v>
      </c>
      <c r="BU41" s="121">
        <f t="shared" si="32"/>
        <v>0</v>
      </c>
      <c r="BV41" s="121">
        <f t="shared" si="33"/>
        <v>10194</v>
      </c>
      <c r="BW41" s="121">
        <f t="shared" si="34"/>
        <v>0</v>
      </c>
      <c r="BX41" s="121">
        <f t="shared" si="35"/>
        <v>10194</v>
      </c>
      <c r="BY41" s="121">
        <f t="shared" si="36"/>
        <v>0</v>
      </c>
      <c r="BZ41" s="121">
        <f t="shared" si="37"/>
        <v>0</v>
      </c>
      <c r="CA41" s="121">
        <f t="shared" si="38"/>
        <v>84984</v>
      </c>
      <c r="CB41" s="121">
        <f t="shared" si="39"/>
        <v>81735</v>
      </c>
      <c r="CC41" s="121">
        <f t="shared" si="40"/>
        <v>0</v>
      </c>
      <c r="CD41" s="121">
        <f t="shared" si="41"/>
        <v>0</v>
      </c>
      <c r="CE41" s="121">
        <f t="shared" si="42"/>
        <v>3249</v>
      </c>
      <c r="CF41" s="121">
        <f t="shared" si="43"/>
        <v>217146</v>
      </c>
      <c r="CG41" s="121">
        <f t="shared" si="44"/>
        <v>0</v>
      </c>
      <c r="CH41" s="121">
        <f t="shared" si="45"/>
        <v>0</v>
      </c>
      <c r="CI41" s="121">
        <f t="shared" si="46"/>
        <v>110546</v>
      </c>
    </row>
    <row r="42" spans="1:87" s="136" customFormat="1" ht="13.5" customHeight="1" x14ac:dyDescent="0.15">
      <c r="A42" s="119" t="s">
        <v>10</v>
      </c>
      <c r="B42" s="120" t="s">
        <v>471</v>
      </c>
      <c r="C42" s="119" t="s">
        <v>472</v>
      </c>
      <c r="D42" s="121">
        <f t="shared" si="5"/>
        <v>0</v>
      </c>
      <c r="E42" s="121">
        <f t="shared" si="6"/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 t="shared" si="7"/>
        <v>213360</v>
      </c>
      <c r="M42" s="121">
        <f t="shared" si="8"/>
        <v>47960</v>
      </c>
      <c r="N42" s="121">
        <v>8926</v>
      </c>
      <c r="O42" s="121">
        <v>0</v>
      </c>
      <c r="P42" s="121">
        <v>39034</v>
      </c>
      <c r="Q42" s="121">
        <v>0</v>
      </c>
      <c r="R42" s="121">
        <f t="shared" si="9"/>
        <v>74658</v>
      </c>
      <c r="S42" s="121">
        <v>0</v>
      </c>
      <c r="T42" s="121">
        <v>74658</v>
      </c>
      <c r="U42" s="121">
        <v>0</v>
      </c>
      <c r="V42" s="121">
        <v>0</v>
      </c>
      <c r="W42" s="121">
        <f t="shared" si="10"/>
        <v>88409</v>
      </c>
      <c r="X42" s="121">
        <v>35821</v>
      </c>
      <c r="Y42" s="121">
        <v>22968</v>
      </c>
      <c r="Z42" s="121">
        <v>20369</v>
      </c>
      <c r="AA42" s="121">
        <v>9251</v>
      </c>
      <c r="AB42" s="121">
        <v>0</v>
      </c>
      <c r="AC42" s="121">
        <v>2333</v>
      </c>
      <c r="AD42" s="121">
        <v>0</v>
      </c>
      <c r="AE42" s="121">
        <f t="shared" si="11"/>
        <v>213360</v>
      </c>
      <c r="AF42" s="121">
        <f t="shared" si="12"/>
        <v>0</v>
      </c>
      <c r="AG42" s="121">
        <f t="shared" si="13"/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 t="shared" si="14"/>
        <v>87190</v>
      </c>
      <c r="AO42" s="121">
        <f t="shared" si="15"/>
        <v>28304</v>
      </c>
      <c r="AP42" s="121">
        <v>8953</v>
      </c>
      <c r="AQ42" s="121">
        <v>0</v>
      </c>
      <c r="AR42" s="121">
        <v>19351</v>
      </c>
      <c r="AS42" s="121">
        <v>0</v>
      </c>
      <c r="AT42" s="121">
        <f t="shared" si="16"/>
        <v>37132</v>
      </c>
      <c r="AU42" s="121">
        <v>0</v>
      </c>
      <c r="AV42" s="121">
        <v>37132</v>
      </c>
      <c r="AW42" s="121">
        <v>0</v>
      </c>
      <c r="AX42" s="121">
        <v>0</v>
      </c>
      <c r="AY42" s="121">
        <f t="shared" si="17"/>
        <v>19982</v>
      </c>
      <c r="AZ42" s="121">
        <v>0</v>
      </c>
      <c r="BA42" s="121">
        <v>14492</v>
      </c>
      <c r="BB42" s="121">
        <v>587</v>
      </c>
      <c r="BC42" s="121">
        <v>4903</v>
      </c>
      <c r="BD42" s="121">
        <v>0</v>
      </c>
      <c r="BE42" s="121">
        <v>1772</v>
      </c>
      <c r="BF42" s="121">
        <v>0</v>
      </c>
      <c r="BG42" s="121">
        <f t="shared" si="18"/>
        <v>87190</v>
      </c>
      <c r="BH42" s="121">
        <f t="shared" si="19"/>
        <v>0</v>
      </c>
      <c r="BI42" s="121">
        <f t="shared" si="20"/>
        <v>0</v>
      </c>
      <c r="BJ42" s="121">
        <f t="shared" si="21"/>
        <v>0</v>
      </c>
      <c r="BK42" s="121">
        <f t="shared" si="22"/>
        <v>0</v>
      </c>
      <c r="BL42" s="121">
        <f t="shared" si="23"/>
        <v>0</v>
      </c>
      <c r="BM42" s="121">
        <f t="shared" si="24"/>
        <v>0</v>
      </c>
      <c r="BN42" s="121">
        <f t="shared" si="25"/>
        <v>0</v>
      </c>
      <c r="BO42" s="121">
        <f t="shared" si="26"/>
        <v>0</v>
      </c>
      <c r="BP42" s="121">
        <f t="shared" si="27"/>
        <v>300550</v>
      </c>
      <c r="BQ42" s="121">
        <f t="shared" si="28"/>
        <v>76264</v>
      </c>
      <c r="BR42" s="121">
        <f t="shared" si="29"/>
        <v>17879</v>
      </c>
      <c r="BS42" s="121">
        <f t="shared" si="30"/>
        <v>0</v>
      </c>
      <c r="BT42" s="121">
        <f t="shared" si="31"/>
        <v>58385</v>
      </c>
      <c r="BU42" s="121">
        <f t="shared" si="32"/>
        <v>0</v>
      </c>
      <c r="BV42" s="121">
        <f t="shared" si="33"/>
        <v>111790</v>
      </c>
      <c r="BW42" s="121">
        <f t="shared" si="34"/>
        <v>0</v>
      </c>
      <c r="BX42" s="121">
        <f t="shared" si="35"/>
        <v>111790</v>
      </c>
      <c r="BY42" s="121">
        <f t="shared" si="36"/>
        <v>0</v>
      </c>
      <c r="BZ42" s="121">
        <f t="shared" si="37"/>
        <v>0</v>
      </c>
      <c r="CA42" s="121">
        <f t="shared" si="38"/>
        <v>108391</v>
      </c>
      <c r="CB42" s="121">
        <f t="shared" si="39"/>
        <v>35821</v>
      </c>
      <c r="CC42" s="121">
        <f t="shared" si="40"/>
        <v>37460</v>
      </c>
      <c r="CD42" s="121">
        <f t="shared" si="41"/>
        <v>20956</v>
      </c>
      <c r="CE42" s="121">
        <f t="shared" si="42"/>
        <v>14154</v>
      </c>
      <c r="CF42" s="121">
        <f t="shared" si="43"/>
        <v>0</v>
      </c>
      <c r="CG42" s="121">
        <f t="shared" si="44"/>
        <v>4105</v>
      </c>
      <c r="CH42" s="121">
        <f t="shared" si="45"/>
        <v>0</v>
      </c>
      <c r="CI42" s="121">
        <f t="shared" si="46"/>
        <v>300550</v>
      </c>
    </row>
    <row r="43" spans="1:87" s="136" customFormat="1" ht="13.5" customHeight="1" x14ac:dyDescent="0.15">
      <c r="A43" s="119" t="s">
        <v>10</v>
      </c>
      <c r="B43" s="120" t="s">
        <v>474</v>
      </c>
      <c r="C43" s="119" t="s">
        <v>475</v>
      </c>
      <c r="D43" s="121">
        <f t="shared" si="5"/>
        <v>17410</v>
      </c>
      <c r="E43" s="121">
        <f t="shared" si="6"/>
        <v>17410</v>
      </c>
      <c r="F43" s="121">
        <v>0</v>
      </c>
      <c r="G43" s="121">
        <v>7971</v>
      </c>
      <c r="H43" s="121">
        <v>9439</v>
      </c>
      <c r="I43" s="121">
        <v>0</v>
      </c>
      <c r="J43" s="121">
        <v>0</v>
      </c>
      <c r="K43" s="121">
        <v>0</v>
      </c>
      <c r="L43" s="121">
        <f t="shared" si="7"/>
        <v>316655</v>
      </c>
      <c r="M43" s="121">
        <f t="shared" si="8"/>
        <v>67832</v>
      </c>
      <c r="N43" s="121">
        <v>64868</v>
      </c>
      <c r="O43" s="121">
        <v>0</v>
      </c>
      <c r="P43" s="121">
        <v>2964</v>
      </c>
      <c r="Q43" s="121">
        <v>0</v>
      </c>
      <c r="R43" s="121">
        <f t="shared" si="9"/>
        <v>29605</v>
      </c>
      <c r="S43" s="121">
        <v>1048</v>
      </c>
      <c r="T43" s="121">
        <v>15859</v>
      </c>
      <c r="U43" s="121">
        <v>12698</v>
      </c>
      <c r="V43" s="121">
        <v>0</v>
      </c>
      <c r="W43" s="121">
        <f t="shared" si="10"/>
        <v>219218</v>
      </c>
      <c r="X43" s="121">
        <v>143316</v>
      </c>
      <c r="Y43" s="121">
        <v>56971</v>
      </c>
      <c r="Z43" s="121">
        <v>12546</v>
      </c>
      <c r="AA43" s="121">
        <v>6385</v>
      </c>
      <c r="AB43" s="121">
        <v>86551</v>
      </c>
      <c r="AC43" s="121">
        <v>0</v>
      </c>
      <c r="AD43" s="121">
        <v>0</v>
      </c>
      <c r="AE43" s="121">
        <f t="shared" si="11"/>
        <v>334065</v>
      </c>
      <c r="AF43" s="121">
        <f t="shared" si="12"/>
        <v>36341</v>
      </c>
      <c r="AG43" s="121">
        <f t="shared" si="13"/>
        <v>36341</v>
      </c>
      <c r="AH43" s="121">
        <v>0</v>
      </c>
      <c r="AI43" s="121">
        <v>36341</v>
      </c>
      <c r="AJ43" s="121">
        <v>0</v>
      </c>
      <c r="AK43" s="121">
        <v>0</v>
      </c>
      <c r="AL43" s="121">
        <v>0</v>
      </c>
      <c r="AM43" s="121">
        <v>0</v>
      </c>
      <c r="AN43" s="121">
        <f t="shared" si="14"/>
        <v>77216</v>
      </c>
      <c r="AO43" s="121">
        <f t="shared" si="15"/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 t="shared" si="16"/>
        <v>32678</v>
      </c>
      <c r="AU43" s="121">
        <v>0</v>
      </c>
      <c r="AV43" s="121">
        <v>32678</v>
      </c>
      <c r="AW43" s="121">
        <v>0</v>
      </c>
      <c r="AX43" s="121">
        <v>0</v>
      </c>
      <c r="AY43" s="121">
        <f t="shared" si="17"/>
        <v>44538</v>
      </c>
      <c r="AZ43" s="121">
        <v>0</v>
      </c>
      <c r="BA43" s="121">
        <v>28382</v>
      </c>
      <c r="BB43" s="121">
        <v>6469</v>
      </c>
      <c r="BC43" s="121">
        <v>9687</v>
      </c>
      <c r="BD43" s="121">
        <v>0</v>
      </c>
      <c r="BE43" s="121">
        <v>0</v>
      </c>
      <c r="BF43" s="121">
        <v>0</v>
      </c>
      <c r="BG43" s="121">
        <f t="shared" si="18"/>
        <v>113557</v>
      </c>
      <c r="BH43" s="121">
        <f t="shared" si="19"/>
        <v>53751</v>
      </c>
      <c r="BI43" s="121">
        <f t="shared" si="20"/>
        <v>53751</v>
      </c>
      <c r="BJ43" s="121">
        <f t="shared" si="21"/>
        <v>0</v>
      </c>
      <c r="BK43" s="121">
        <f t="shared" si="22"/>
        <v>44312</v>
      </c>
      <c r="BL43" s="121">
        <f t="shared" si="23"/>
        <v>9439</v>
      </c>
      <c r="BM43" s="121">
        <f t="shared" si="24"/>
        <v>0</v>
      </c>
      <c r="BN43" s="121">
        <f t="shared" si="25"/>
        <v>0</v>
      </c>
      <c r="BO43" s="121">
        <f t="shared" si="26"/>
        <v>0</v>
      </c>
      <c r="BP43" s="121">
        <f t="shared" si="27"/>
        <v>393871</v>
      </c>
      <c r="BQ43" s="121">
        <f t="shared" si="28"/>
        <v>67832</v>
      </c>
      <c r="BR43" s="121">
        <f t="shared" si="29"/>
        <v>64868</v>
      </c>
      <c r="BS43" s="121">
        <f t="shared" si="30"/>
        <v>0</v>
      </c>
      <c r="BT43" s="121">
        <f t="shared" si="31"/>
        <v>2964</v>
      </c>
      <c r="BU43" s="121">
        <f t="shared" si="32"/>
        <v>0</v>
      </c>
      <c r="BV43" s="121">
        <f t="shared" si="33"/>
        <v>62283</v>
      </c>
      <c r="BW43" s="121">
        <f t="shared" si="34"/>
        <v>1048</v>
      </c>
      <c r="BX43" s="121">
        <f t="shared" si="35"/>
        <v>48537</v>
      </c>
      <c r="BY43" s="121">
        <f t="shared" si="36"/>
        <v>12698</v>
      </c>
      <c r="BZ43" s="121">
        <f t="shared" si="37"/>
        <v>0</v>
      </c>
      <c r="CA43" s="121">
        <f t="shared" si="38"/>
        <v>263756</v>
      </c>
      <c r="CB43" s="121">
        <f t="shared" si="39"/>
        <v>143316</v>
      </c>
      <c r="CC43" s="121">
        <f t="shared" si="40"/>
        <v>85353</v>
      </c>
      <c r="CD43" s="121">
        <f t="shared" si="41"/>
        <v>19015</v>
      </c>
      <c r="CE43" s="121">
        <f t="shared" si="42"/>
        <v>16072</v>
      </c>
      <c r="CF43" s="121">
        <f t="shared" si="43"/>
        <v>86551</v>
      </c>
      <c r="CG43" s="121">
        <f t="shared" si="44"/>
        <v>0</v>
      </c>
      <c r="CH43" s="121">
        <f t="shared" si="45"/>
        <v>0</v>
      </c>
      <c r="CI43" s="121">
        <f t="shared" si="46"/>
        <v>447622</v>
      </c>
    </row>
    <row r="44" spans="1:87" s="136" customFormat="1" ht="13.5" customHeight="1" x14ac:dyDescent="0.15">
      <c r="A44" s="119" t="s">
        <v>10</v>
      </c>
      <c r="B44" s="120" t="s">
        <v>477</v>
      </c>
      <c r="C44" s="119" t="s">
        <v>478</v>
      </c>
      <c r="D44" s="121">
        <f t="shared" si="5"/>
        <v>142211</v>
      </c>
      <c r="E44" s="121">
        <f t="shared" si="6"/>
        <v>142211</v>
      </c>
      <c r="F44" s="121">
        <v>0</v>
      </c>
      <c r="G44" s="121">
        <v>142028</v>
      </c>
      <c r="H44" s="121">
        <v>0</v>
      </c>
      <c r="I44" s="121">
        <v>183</v>
      </c>
      <c r="J44" s="121">
        <v>0</v>
      </c>
      <c r="K44" s="121">
        <v>0</v>
      </c>
      <c r="L44" s="121">
        <f t="shared" si="7"/>
        <v>219785</v>
      </c>
      <c r="M44" s="121">
        <f t="shared" si="8"/>
        <v>142391</v>
      </c>
      <c r="N44" s="121">
        <v>26455</v>
      </c>
      <c r="O44" s="121">
        <v>67262</v>
      </c>
      <c r="P44" s="121">
        <v>44841</v>
      </c>
      <c r="Q44" s="121">
        <v>3833</v>
      </c>
      <c r="R44" s="121">
        <f t="shared" si="9"/>
        <v>36255</v>
      </c>
      <c r="S44" s="121">
        <v>8063</v>
      </c>
      <c r="T44" s="121">
        <v>26754</v>
      </c>
      <c r="U44" s="121">
        <v>1438</v>
      </c>
      <c r="V44" s="121">
        <v>1501</v>
      </c>
      <c r="W44" s="121">
        <f t="shared" si="10"/>
        <v>39638</v>
      </c>
      <c r="X44" s="121">
        <v>24160</v>
      </c>
      <c r="Y44" s="121">
        <v>6012</v>
      </c>
      <c r="Z44" s="121">
        <v>1836</v>
      </c>
      <c r="AA44" s="121">
        <v>7630</v>
      </c>
      <c r="AB44" s="121">
        <v>0</v>
      </c>
      <c r="AC44" s="121">
        <v>0</v>
      </c>
      <c r="AD44" s="121">
        <v>804</v>
      </c>
      <c r="AE44" s="121">
        <f t="shared" si="11"/>
        <v>362800</v>
      </c>
      <c r="AF44" s="121">
        <f t="shared" si="12"/>
        <v>18382</v>
      </c>
      <c r="AG44" s="121">
        <f t="shared" si="13"/>
        <v>18382</v>
      </c>
      <c r="AH44" s="121">
        <v>0</v>
      </c>
      <c r="AI44" s="121">
        <v>18382</v>
      </c>
      <c r="AJ44" s="121">
        <v>0</v>
      </c>
      <c r="AK44" s="121">
        <v>0</v>
      </c>
      <c r="AL44" s="121">
        <v>0</v>
      </c>
      <c r="AM44" s="121">
        <v>0</v>
      </c>
      <c r="AN44" s="121">
        <f t="shared" si="14"/>
        <v>164096</v>
      </c>
      <c r="AO44" s="121">
        <f t="shared" si="15"/>
        <v>99313</v>
      </c>
      <c r="AP44" s="121">
        <v>28889</v>
      </c>
      <c r="AQ44" s="121">
        <v>45154</v>
      </c>
      <c r="AR44" s="121">
        <v>25270</v>
      </c>
      <c r="AS44" s="121">
        <v>0</v>
      </c>
      <c r="AT44" s="121">
        <f t="shared" si="16"/>
        <v>6825</v>
      </c>
      <c r="AU44" s="121">
        <v>2740</v>
      </c>
      <c r="AV44" s="121">
        <v>4085</v>
      </c>
      <c r="AW44" s="121">
        <v>0</v>
      </c>
      <c r="AX44" s="121">
        <v>0</v>
      </c>
      <c r="AY44" s="121">
        <f t="shared" si="17"/>
        <v>57958</v>
      </c>
      <c r="AZ44" s="121">
        <v>55080</v>
      </c>
      <c r="BA44" s="121">
        <v>2878</v>
      </c>
      <c r="BB44" s="121">
        <v>0</v>
      </c>
      <c r="BC44" s="121">
        <v>0</v>
      </c>
      <c r="BD44" s="121">
        <v>0</v>
      </c>
      <c r="BE44" s="121">
        <v>0</v>
      </c>
      <c r="BF44" s="121">
        <v>1328</v>
      </c>
      <c r="BG44" s="121">
        <f t="shared" si="18"/>
        <v>183806</v>
      </c>
      <c r="BH44" s="121">
        <f t="shared" si="19"/>
        <v>160593</v>
      </c>
      <c r="BI44" s="121">
        <f t="shared" si="20"/>
        <v>160593</v>
      </c>
      <c r="BJ44" s="121">
        <f t="shared" si="21"/>
        <v>0</v>
      </c>
      <c r="BK44" s="121">
        <f t="shared" si="22"/>
        <v>160410</v>
      </c>
      <c r="BL44" s="121">
        <f t="shared" si="23"/>
        <v>0</v>
      </c>
      <c r="BM44" s="121">
        <f t="shared" si="24"/>
        <v>183</v>
      </c>
      <c r="BN44" s="121">
        <f t="shared" si="25"/>
        <v>0</v>
      </c>
      <c r="BO44" s="121">
        <f t="shared" si="26"/>
        <v>0</v>
      </c>
      <c r="BP44" s="121">
        <f t="shared" si="27"/>
        <v>383881</v>
      </c>
      <c r="BQ44" s="121">
        <f t="shared" si="28"/>
        <v>241704</v>
      </c>
      <c r="BR44" s="121">
        <f t="shared" si="29"/>
        <v>55344</v>
      </c>
      <c r="BS44" s="121">
        <f t="shared" si="30"/>
        <v>112416</v>
      </c>
      <c r="BT44" s="121">
        <f t="shared" si="31"/>
        <v>70111</v>
      </c>
      <c r="BU44" s="121">
        <f t="shared" si="32"/>
        <v>3833</v>
      </c>
      <c r="BV44" s="121">
        <f t="shared" si="33"/>
        <v>43080</v>
      </c>
      <c r="BW44" s="121">
        <f t="shared" si="34"/>
        <v>10803</v>
      </c>
      <c r="BX44" s="121">
        <f t="shared" si="35"/>
        <v>30839</v>
      </c>
      <c r="BY44" s="121">
        <f t="shared" si="36"/>
        <v>1438</v>
      </c>
      <c r="BZ44" s="121">
        <f t="shared" si="37"/>
        <v>1501</v>
      </c>
      <c r="CA44" s="121">
        <f t="shared" si="38"/>
        <v>97596</v>
      </c>
      <c r="CB44" s="121">
        <f t="shared" si="39"/>
        <v>79240</v>
      </c>
      <c r="CC44" s="121">
        <f t="shared" si="40"/>
        <v>8890</v>
      </c>
      <c r="CD44" s="121">
        <f t="shared" si="41"/>
        <v>1836</v>
      </c>
      <c r="CE44" s="121">
        <f t="shared" si="42"/>
        <v>7630</v>
      </c>
      <c r="CF44" s="121">
        <f t="shared" si="43"/>
        <v>0</v>
      </c>
      <c r="CG44" s="121">
        <f t="shared" si="44"/>
        <v>0</v>
      </c>
      <c r="CH44" s="121">
        <f t="shared" si="45"/>
        <v>2132</v>
      </c>
      <c r="CI44" s="121">
        <f t="shared" si="46"/>
        <v>546606</v>
      </c>
    </row>
    <row r="45" spans="1:87" s="136" customFormat="1" ht="13.5" customHeight="1" x14ac:dyDescent="0.15">
      <c r="A45" s="119" t="s">
        <v>10</v>
      </c>
      <c r="B45" s="120" t="s">
        <v>480</v>
      </c>
      <c r="C45" s="119" t="s">
        <v>481</v>
      </c>
      <c r="D45" s="121">
        <f t="shared" si="5"/>
        <v>0</v>
      </c>
      <c r="E45" s="121">
        <f t="shared" si="6"/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 t="shared" si="7"/>
        <v>0</v>
      </c>
      <c r="M45" s="121">
        <f t="shared" si="8"/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 t="shared" si="9"/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 t="shared" si="10"/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183031</v>
      </c>
      <c r="AC45" s="121">
        <v>0</v>
      </c>
      <c r="AD45" s="121">
        <v>0</v>
      </c>
      <c r="AE45" s="121">
        <f t="shared" si="11"/>
        <v>0</v>
      </c>
      <c r="AF45" s="121">
        <f t="shared" si="12"/>
        <v>0</v>
      </c>
      <c r="AG45" s="121">
        <f t="shared" si="13"/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 t="shared" si="14"/>
        <v>0</v>
      </c>
      <c r="AO45" s="121">
        <f t="shared" si="15"/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 t="shared" si="16"/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 t="shared" si="17"/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16865</v>
      </c>
      <c r="BE45" s="121">
        <v>0</v>
      </c>
      <c r="BF45" s="121">
        <v>0</v>
      </c>
      <c r="BG45" s="121">
        <f t="shared" si="18"/>
        <v>0</v>
      </c>
      <c r="BH45" s="121">
        <f t="shared" si="19"/>
        <v>0</v>
      </c>
      <c r="BI45" s="121">
        <f t="shared" si="20"/>
        <v>0</v>
      </c>
      <c r="BJ45" s="121">
        <f t="shared" si="21"/>
        <v>0</v>
      </c>
      <c r="BK45" s="121">
        <f t="shared" si="22"/>
        <v>0</v>
      </c>
      <c r="BL45" s="121">
        <f t="shared" si="23"/>
        <v>0</v>
      </c>
      <c r="BM45" s="121">
        <f t="shared" si="24"/>
        <v>0</v>
      </c>
      <c r="BN45" s="121">
        <f t="shared" si="25"/>
        <v>0</v>
      </c>
      <c r="BO45" s="121">
        <f t="shared" si="26"/>
        <v>0</v>
      </c>
      <c r="BP45" s="121">
        <f t="shared" si="27"/>
        <v>0</v>
      </c>
      <c r="BQ45" s="121">
        <f t="shared" si="28"/>
        <v>0</v>
      </c>
      <c r="BR45" s="121">
        <f t="shared" si="29"/>
        <v>0</v>
      </c>
      <c r="BS45" s="121">
        <f t="shared" si="30"/>
        <v>0</v>
      </c>
      <c r="BT45" s="121">
        <f t="shared" si="31"/>
        <v>0</v>
      </c>
      <c r="BU45" s="121">
        <f t="shared" si="32"/>
        <v>0</v>
      </c>
      <c r="BV45" s="121">
        <f t="shared" si="33"/>
        <v>0</v>
      </c>
      <c r="BW45" s="121">
        <f t="shared" si="34"/>
        <v>0</v>
      </c>
      <c r="BX45" s="121">
        <f t="shared" si="35"/>
        <v>0</v>
      </c>
      <c r="BY45" s="121">
        <f t="shared" si="36"/>
        <v>0</v>
      </c>
      <c r="BZ45" s="121">
        <f t="shared" si="37"/>
        <v>0</v>
      </c>
      <c r="CA45" s="121">
        <f t="shared" si="38"/>
        <v>0</v>
      </c>
      <c r="CB45" s="121">
        <f t="shared" si="39"/>
        <v>0</v>
      </c>
      <c r="CC45" s="121">
        <f t="shared" si="40"/>
        <v>0</v>
      </c>
      <c r="CD45" s="121">
        <f t="shared" si="41"/>
        <v>0</v>
      </c>
      <c r="CE45" s="121">
        <f t="shared" si="42"/>
        <v>0</v>
      </c>
      <c r="CF45" s="121">
        <f t="shared" si="43"/>
        <v>199896</v>
      </c>
      <c r="CG45" s="121">
        <f t="shared" si="44"/>
        <v>0</v>
      </c>
      <c r="CH45" s="121">
        <f t="shared" si="45"/>
        <v>0</v>
      </c>
      <c r="CI45" s="121">
        <f t="shared" si="46"/>
        <v>0</v>
      </c>
    </row>
    <row r="46" spans="1:87" s="136" customFormat="1" ht="13.5" customHeight="1" x14ac:dyDescent="0.15">
      <c r="A46" s="119" t="s">
        <v>10</v>
      </c>
      <c r="B46" s="120" t="s">
        <v>484</v>
      </c>
      <c r="C46" s="119" t="s">
        <v>485</v>
      </c>
      <c r="D46" s="121">
        <f t="shared" si="5"/>
        <v>0</v>
      </c>
      <c r="E46" s="121">
        <f t="shared" si="6"/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 t="shared" si="7"/>
        <v>415653</v>
      </c>
      <c r="M46" s="121">
        <f t="shared" si="8"/>
        <v>8843</v>
      </c>
      <c r="N46" s="121">
        <v>8843</v>
      </c>
      <c r="O46" s="121">
        <v>0</v>
      </c>
      <c r="P46" s="121">
        <v>0</v>
      </c>
      <c r="Q46" s="121">
        <v>0</v>
      </c>
      <c r="R46" s="121">
        <f t="shared" si="9"/>
        <v>164767</v>
      </c>
      <c r="S46" s="121">
        <v>0</v>
      </c>
      <c r="T46" s="121">
        <v>160708</v>
      </c>
      <c r="U46" s="121">
        <v>4059</v>
      </c>
      <c r="V46" s="121">
        <v>0</v>
      </c>
      <c r="W46" s="121">
        <f t="shared" si="10"/>
        <v>242043</v>
      </c>
      <c r="X46" s="121">
        <v>103519</v>
      </c>
      <c r="Y46" s="121">
        <v>128093</v>
      </c>
      <c r="Z46" s="121">
        <v>10431</v>
      </c>
      <c r="AA46" s="121">
        <v>0</v>
      </c>
      <c r="AB46" s="121">
        <v>0</v>
      </c>
      <c r="AC46" s="121">
        <v>0</v>
      </c>
      <c r="AD46" s="121">
        <v>0</v>
      </c>
      <c r="AE46" s="121">
        <f t="shared" si="11"/>
        <v>415653</v>
      </c>
      <c r="AF46" s="121">
        <f t="shared" si="12"/>
        <v>0</v>
      </c>
      <c r="AG46" s="121">
        <f t="shared" si="13"/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 t="shared" si="14"/>
        <v>0</v>
      </c>
      <c r="AO46" s="121">
        <f t="shared" si="15"/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 t="shared" si="16"/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 t="shared" si="17"/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39718</v>
      </c>
      <c r="BE46" s="121">
        <v>0</v>
      </c>
      <c r="BF46" s="121">
        <v>0</v>
      </c>
      <c r="BG46" s="121">
        <f t="shared" si="18"/>
        <v>0</v>
      </c>
      <c r="BH46" s="121">
        <f t="shared" si="19"/>
        <v>0</v>
      </c>
      <c r="BI46" s="121">
        <f t="shared" si="20"/>
        <v>0</v>
      </c>
      <c r="BJ46" s="121">
        <f t="shared" si="21"/>
        <v>0</v>
      </c>
      <c r="BK46" s="121">
        <f t="shared" si="22"/>
        <v>0</v>
      </c>
      <c r="BL46" s="121">
        <f t="shared" si="23"/>
        <v>0</v>
      </c>
      <c r="BM46" s="121">
        <f t="shared" si="24"/>
        <v>0</v>
      </c>
      <c r="BN46" s="121">
        <f t="shared" si="25"/>
        <v>0</v>
      </c>
      <c r="BO46" s="121">
        <f t="shared" si="26"/>
        <v>0</v>
      </c>
      <c r="BP46" s="121">
        <f t="shared" si="27"/>
        <v>415653</v>
      </c>
      <c r="BQ46" s="121">
        <f t="shared" si="28"/>
        <v>8843</v>
      </c>
      <c r="BR46" s="121">
        <f t="shared" si="29"/>
        <v>8843</v>
      </c>
      <c r="BS46" s="121">
        <f t="shared" si="30"/>
        <v>0</v>
      </c>
      <c r="BT46" s="121">
        <f t="shared" si="31"/>
        <v>0</v>
      </c>
      <c r="BU46" s="121">
        <f t="shared" si="32"/>
        <v>0</v>
      </c>
      <c r="BV46" s="121">
        <f t="shared" si="33"/>
        <v>164767</v>
      </c>
      <c r="BW46" s="121">
        <f t="shared" si="34"/>
        <v>0</v>
      </c>
      <c r="BX46" s="121">
        <f t="shared" si="35"/>
        <v>160708</v>
      </c>
      <c r="BY46" s="121">
        <f t="shared" si="36"/>
        <v>4059</v>
      </c>
      <c r="BZ46" s="121">
        <f t="shared" si="37"/>
        <v>0</v>
      </c>
      <c r="CA46" s="121">
        <f t="shared" si="38"/>
        <v>242043</v>
      </c>
      <c r="CB46" s="121">
        <f t="shared" si="39"/>
        <v>103519</v>
      </c>
      <c r="CC46" s="121">
        <f t="shared" si="40"/>
        <v>128093</v>
      </c>
      <c r="CD46" s="121">
        <f t="shared" si="41"/>
        <v>10431</v>
      </c>
      <c r="CE46" s="121">
        <f t="shared" si="42"/>
        <v>0</v>
      </c>
      <c r="CF46" s="121">
        <f t="shared" si="43"/>
        <v>39718</v>
      </c>
      <c r="CG46" s="121">
        <f t="shared" si="44"/>
        <v>0</v>
      </c>
      <c r="CH46" s="121">
        <f t="shared" si="45"/>
        <v>0</v>
      </c>
      <c r="CI46" s="121">
        <f t="shared" si="46"/>
        <v>415653</v>
      </c>
    </row>
    <row r="47" spans="1:87" s="136" customFormat="1" ht="13.5" customHeight="1" x14ac:dyDescent="0.15">
      <c r="A47" s="119" t="s">
        <v>10</v>
      </c>
      <c r="B47" s="120" t="s">
        <v>488</v>
      </c>
      <c r="C47" s="119" t="s">
        <v>489</v>
      </c>
      <c r="D47" s="121">
        <f t="shared" si="5"/>
        <v>0</v>
      </c>
      <c r="E47" s="121">
        <f t="shared" si="6"/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158384</v>
      </c>
      <c r="L47" s="121">
        <f t="shared" si="7"/>
        <v>21058</v>
      </c>
      <c r="M47" s="121">
        <f t="shared" si="8"/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 t="shared" si="9"/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 t="shared" si="10"/>
        <v>21058</v>
      </c>
      <c r="X47" s="121">
        <v>20092</v>
      </c>
      <c r="Y47" s="121">
        <v>966</v>
      </c>
      <c r="Z47" s="121">
        <v>0</v>
      </c>
      <c r="AA47" s="121">
        <v>0</v>
      </c>
      <c r="AB47" s="121">
        <v>71159</v>
      </c>
      <c r="AC47" s="121">
        <v>0</v>
      </c>
      <c r="AD47" s="121">
        <v>3579</v>
      </c>
      <c r="AE47" s="121">
        <f t="shared" si="11"/>
        <v>24637</v>
      </c>
      <c r="AF47" s="121">
        <f t="shared" si="12"/>
        <v>0</v>
      </c>
      <c r="AG47" s="121">
        <f t="shared" si="13"/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 t="shared" si="14"/>
        <v>1387</v>
      </c>
      <c r="AO47" s="121">
        <f t="shared" si="15"/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 t="shared" si="16"/>
        <v>1387</v>
      </c>
      <c r="AU47" s="121">
        <v>0</v>
      </c>
      <c r="AV47" s="121">
        <v>1387</v>
      </c>
      <c r="AW47" s="121">
        <v>0</v>
      </c>
      <c r="AX47" s="121">
        <v>0</v>
      </c>
      <c r="AY47" s="121">
        <f t="shared" si="17"/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20741</v>
      </c>
      <c r="BE47" s="121">
        <v>0</v>
      </c>
      <c r="BF47" s="121">
        <v>0</v>
      </c>
      <c r="BG47" s="121">
        <f t="shared" si="18"/>
        <v>1387</v>
      </c>
      <c r="BH47" s="121">
        <f t="shared" si="19"/>
        <v>0</v>
      </c>
      <c r="BI47" s="121">
        <f t="shared" si="20"/>
        <v>0</v>
      </c>
      <c r="BJ47" s="121">
        <f t="shared" si="21"/>
        <v>0</v>
      </c>
      <c r="BK47" s="121">
        <f t="shared" si="22"/>
        <v>0</v>
      </c>
      <c r="BL47" s="121">
        <f t="shared" si="23"/>
        <v>0</v>
      </c>
      <c r="BM47" s="121">
        <f t="shared" si="24"/>
        <v>0</v>
      </c>
      <c r="BN47" s="121">
        <f t="shared" si="25"/>
        <v>0</v>
      </c>
      <c r="BO47" s="121">
        <f t="shared" si="26"/>
        <v>158384</v>
      </c>
      <c r="BP47" s="121">
        <f t="shared" si="27"/>
        <v>22445</v>
      </c>
      <c r="BQ47" s="121">
        <f t="shared" si="28"/>
        <v>0</v>
      </c>
      <c r="BR47" s="121">
        <f t="shared" si="29"/>
        <v>0</v>
      </c>
      <c r="BS47" s="121">
        <f t="shared" si="30"/>
        <v>0</v>
      </c>
      <c r="BT47" s="121">
        <f t="shared" si="31"/>
        <v>0</v>
      </c>
      <c r="BU47" s="121">
        <f t="shared" si="32"/>
        <v>0</v>
      </c>
      <c r="BV47" s="121">
        <f t="shared" si="33"/>
        <v>1387</v>
      </c>
      <c r="BW47" s="121">
        <f t="shared" si="34"/>
        <v>0</v>
      </c>
      <c r="BX47" s="121">
        <f t="shared" si="35"/>
        <v>1387</v>
      </c>
      <c r="BY47" s="121">
        <f t="shared" si="36"/>
        <v>0</v>
      </c>
      <c r="BZ47" s="121">
        <f t="shared" si="37"/>
        <v>0</v>
      </c>
      <c r="CA47" s="121">
        <f t="shared" si="38"/>
        <v>21058</v>
      </c>
      <c r="CB47" s="121">
        <f t="shared" si="39"/>
        <v>20092</v>
      </c>
      <c r="CC47" s="121">
        <f t="shared" si="40"/>
        <v>966</v>
      </c>
      <c r="CD47" s="121">
        <f t="shared" si="41"/>
        <v>0</v>
      </c>
      <c r="CE47" s="121">
        <f t="shared" si="42"/>
        <v>0</v>
      </c>
      <c r="CF47" s="121">
        <f t="shared" si="43"/>
        <v>91900</v>
      </c>
      <c r="CG47" s="121">
        <f t="shared" si="44"/>
        <v>0</v>
      </c>
      <c r="CH47" s="121">
        <f t="shared" si="45"/>
        <v>3579</v>
      </c>
      <c r="CI47" s="121">
        <f t="shared" si="46"/>
        <v>26024</v>
      </c>
    </row>
    <row r="48" spans="1:87" s="136" customFormat="1" ht="13.5" customHeight="1" x14ac:dyDescent="0.15">
      <c r="A48" s="119" t="s">
        <v>10</v>
      </c>
      <c r="B48" s="120" t="s">
        <v>491</v>
      </c>
      <c r="C48" s="119" t="s">
        <v>492</v>
      </c>
      <c r="D48" s="121">
        <f t="shared" si="5"/>
        <v>0</v>
      </c>
      <c r="E48" s="121">
        <f t="shared" si="6"/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 t="shared" si="7"/>
        <v>31837</v>
      </c>
      <c r="M48" s="121">
        <f t="shared" si="8"/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 t="shared" si="9"/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 t="shared" si="10"/>
        <v>31837</v>
      </c>
      <c r="X48" s="121">
        <v>31696</v>
      </c>
      <c r="Y48" s="121">
        <v>141</v>
      </c>
      <c r="Z48" s="121">
        <v>0</v>
      </c>
      <c r="AA48" s="121">
        <v>0</v>
      </c>
      <c r="AB48" s="121">
        <v>136335</v>
      </c>
      <c r="AC48" s="121">
        <v>0</v>
      </c>
      <c r="AD48" s="121">
        <v>0</v>
      </c>
      <c r="AE48" s="121">
        <f t="shared" si="11"/>
        <v>31837</v>
      </c>
      <c r="AF48" s="121">
        <f t="shared" si="12"/>
        <v>0</v>
      </c>
      <c r="AG48" s="121">
        <f t="shared" si="13"/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 t="shared" si="14"/>
        <v>0</v>
      </c>
      <c r="AO48" s="121">
        <f t="shared" si="15"/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 t="shared" si="16"/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 t="shared" si="17"/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37325</v>
      </c>
      <c r="BE48" s="121">
        <v>0</v>
      </c>
      <c r="BF48" s="121">
        <v>0</v>
      </c>
      <c r="BG48" s="121">
        <f t="shared" si="18"/>
        <v>0</v>
      </c>
      <c r="BH48" s="121">
        <f t="shared" si="19"/>
        <v>0</v>
      </c>
      <c r="BI48" s="121">
        <f t="shared" si="20"/>
        <v>0</v>
      </c>
      <c r="BJ48" s="121">
        <f t="shared" si="21"/>
        <v>0</v>
      </c>
      <c r="BK48" s="121">
        <f t="shared" si="22"/>
        <v>0</v>
      </c>
      <c r="BL48" s="121">
        <f t="shared" si="23"/>
        <v>0</v>
      </c>
      <c r="BM48" s="121">
        <f t="shared" si="24"/>
        <v>0</v>
      </c>
      <c r="BN48" s="121">
        <f t="shared" si="25"/>
        <v>0</v>
      </c>
      <c r="BO48" s="121">
        <f t="shared" si="26"/>
        <v>0</v>
      </c>
      <c r="BP48" s="121">
        <f t="shared" si="27"/>
        <v>31837</v>
      </c>
      <c r="BQ48" s="121">
        <f t="shared" si="28"/>
        <v>0</v>
      </c>
      <c r="BR48" s="121">
        <f t="shared" si="29"/>
        <v>0</v>
      </c>
      <c r="BS48" s="121">
        <f t="shared" si="30"/>
        <v>0</v>
      </c>
      <c r="BT48" s="121">
        <f t="shared" si="31"/>
        <v>0</v>
      </c>
      <c r="BU48" s="121">
        <f t="shared" si="32"/>
        <v>0</v>
      </c>
      <c r="BV48" s="121">
        <f t="shared" si="33"/>
        <v>0</v>
      </c>
      <c r="BW48" s="121">
        <f t="shared" si="34"/>
        <v>0</v>
      </c>
      <c r="BX48" s="121">
        <f t="shared" si="35"/>
        <v>0</v>
      </c>
      <c r="BY48" s="121">
        <f t="shared" si="36"/>
        <v>0</v>
      </c>
      <c r="BZ48" s="121">
        <f t="shared" si="37"/>
        <v>0</v>
      </c>
      <c r="CA48" s="121">
        <f t="shared" si="38"/>
        <v>31837</v>
      </c>
      <c r="CB48" s="121">
        <f t="shared" si="39"/>
        <v>31696</v>
      </c>
      <c r="CC48" s="121">
        <f t="shared" si="40"/>
        <v>141</v>
      </c>
      <c r="CD48" s="121">
        <f t="shared" si="41"/>
        <v>0</v>
      </c>
      <c r="CE48" s="121">
        <f t="shared" si="42"/>
        <v>0</v>
      </c>
      <c r="CF48" s="121">
        <f t="shared" si="43"/>
        <v>173660</v>
      </c>
      <c r="CG48" s="121">
        <f t="shared" si="44"/>
        <v>0</v>
      </c>
      <c r="CH48" s="121">
        <f t="shared" si="45"/>
        <v>0</v>
      </c>
      <c r="CI48" s="121">
        <f t="shared" si="46"/>
        <v>31837</v>
      </c>
    </row>
    <row r="49" spans="1:87" s="136" customFormat="1" ht="13.5" customHeight="1" x14ac:dyDescent="0.15">
      <c r="A49" s="119" t="s">
        <v>10</v>
      </c>
      <c r="B49" s="120" t="s">
        <v>494</v>
      </c>
      <c r="C49" s="119" t="s">
        <v>495</v>
      </c>
      <c r="D49" s="121">
        <f t="shared" si="5"/>
        <v>0</v>
      </c>
      <c r="E49" s="121">
        <f t="shared" si="6"/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 t="shared" si="7"/>
        <v>22723</v>
      </c>
      <c r="M49" s="121">
        <f t="shared" si="8"/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 t="shared" si="9"/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 t="shared" si="10"/>
        <v>22723</v>
      </c>
      <c r="X49" s="121">
        <v>22723</v>
      </c>
      <c r="Y49" s="121">
        <v>0</v>
      </c>
      <c r="Z49" s="121">
        <v>0</v>
      </c>
      <c r="AA49" s="121">
        <v>0</v>
      </c>
      <c r="AB49" s="121">
        <v>58826</v>
      </c>
      <c r="AC49" s="121">
        <v>0</v>
      </c>
      <c r="AD49" s="121">
        <v>0</v>
      </c>
      <c r="AE49" s="121">
        <f t="shared" si="11"/>
        <v>22723</v>
      </c>
      <c r="AF49" s="121">
        <f t="shared" si="12"/>
        <v>0</v>
      </c>
      <c r="AG49" s="121">
        <f t="shared" si="13"/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 t="shared" si="14"/>
        <v>0</v>
      </c>
      <c r="AO49" s="121">
        <f t="shared" si="15"/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 t="shared" si="16"/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 t="shared" si="17"/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16241</v>
      </c>
      <c r="BE49" s="121">
        <v>0</v>
      </c>
      <c r="BF49" s="121">
        <v>0</v>
      </c>
      <c r="BG49" s="121">
        <f t="shared" si="18"/>
        <v>0</v>
      </c>
      <c r="BH49" s="121">
        <f t="shared" si="19"/>
        <v>0</v>
      </c>
      <c r="BI49" s="121">
        <f t="shared" si="20"/>
        <v>0</v>
      </c>
      <c r="BJ49" s="121">
        <f t="shared" si="21"/>
        <v>0</v>
      </c>
      <c r="BK49" s="121">
        <f t="shared" si="22"/>
        <v>0</v>
      </c>
      <c r="BL49" s="121">
        <f t="shared" si="23"/>
        <v>0</v>
      </c>
      <c r="BM49" s="121">
        <f t="shared" si="24"/>
        <v>0</v>
      </c>
      <c r="BN49" s="121">
        <f t="shared" si="25"/>
        <v>0</v>
      </c>
      <c r="BO49" s="121">
        <f t="shared" si="26"/>
        <v>0</v>
      </c>
      <c r="BP49" s="121">
        <f t="shared" si="27"/>
        <v>22723</v>
      </c>
      <c r="BQ49" s="121">
        <f t="shared" si="28"/>
        <v>0</v>
      </c>
      <c r="BR49" s="121">
        <f t="shared" si="29"/>
        <v>0</v>
      </c>
      <c r="BS49" s="121">
        <f t="shared" si="30"/>
        <v>0</v>
      </c>
      <c r="BT49" s="121">
        <f t="shared" si="31"/>
        <v>0</v>
      </c>
      <c r="BU49" s="121">
        <f t="shared" si="32"/>
        <v>0</v>
      </c>
      <c r="BV49" s="121">
        <f t="shared" si="33"/>
        <v>0</v>
      </c>
      <c r="BW49" s="121">
        <f t="shared" si="34"/>
        <v>0</v>
      </c>
      <c r="BX49" s="121">
        <f t="shared" si="35"/>
        <v>0</v>
      </c>
      <c r="BY49" s="121">
        <f t="shared" si="36"/>
        <v>0</v>
      </c>
      <c r="BZ49" s="121">
        <f t="shared" si="37"/>
        <v>0</v>
      </c>
      <c r="CA49" s="121">
        <f t="shared" si="38"/>
        <v>22723</v>
      </c>
      <c r="CB49" s="121">
        <f t="shared" si="39"/>
        <v>22723</v>
      </c>
      <c r="CC49" s="121">
        <f t="shared" si="40"/>
        <v>0</v>
      </c>
      <c r="CD49" s="121">
        <f t="shared" si="41"/>
        <v>0</v>
      </c>
      <c r="CE49" s="121">
        <f t="shared" si="42"/>
        <v>0</v>
      </c>
      <c r="CF49" s="121">
        <f t="shared" si="43"/>
        <v>75067</v>
      </c>
      <c r="CG49" s="121">
        <f t="shared" si="44"/>
        <v>0</v>
      </c>
      <c r="CH49" s="121">
        <f t="shared" si="45"/>
        <v>0</v>
      </c>
      <c r="CI49" s="121">
        <f t="shared" si="46"/>
        <v>22723</v>
      </c>
    </row>
    <row r="50" spans="1:87" s="136" customFormat="1" ht="13.5" customHeight="1" x14ac:dyDescent="0.15">
      <c r="A50" s="119" t="s">
        <v>10</v>
      </c>
      <c r="B50" s="120" t="s">
        <v>498</v>
      </c>
      <c r="C50" s="119" t="s">
        <v>499</v>
      </c>
      <c r="D50" s="121">
        <f t="shared" si="5"/>
        <v>0</v>
      </c>
      <c r="E50" s="121">
        <f t="shared" si="6"/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 t="shared" si="7"/>
        <v>51348</v>
      </c>
      <c r="M50" s="121">
        <f t="shared" si="8"/>
        <v>12050</v>
      </c>
      <c r="N50" s="121">
        <v>12050</v>
      </c>
      <c r="O50" s="121">
        <v>0</v>
      </c>
      <c r="P50" s="121">
        <v>0</v>
      </c>
      <c r="Q50" s="121">
        <v>0</v>
      </c>
      <c r="R50" s="121">
        <f t="shared" si="9"/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 t="shared" si="10"/>
        <v>39298</v>
      </c>
      <c r="X50" s="121">
        <v>38751</v>
      </c>
      <c r="Y50" s="121">
        <v>0</v>
      </c>
      <c r="Z50" s="121">
        <v>547</v>
      </c>
      <c r="AA50" s="121">
        <v>0</v>
      </c>
      <c r="AB50" s="121">
        <v>126249</v>
      </c>
      <c r="AC50" s="121">
        <v>0</v>
      </c>
      <c r="AD50" s="121">
        <v>0</v>
      </c>
      <c r="AE50" s="121">
        <f t="shared" si="11"/>
        <v>51348</v>
      </c>
      <c r="AF50" s="121">
        <f t="shared" si="12"/>
        <v>0</v>
      </c>
      <c r="AG50" s="121">
        <f t="shared" si="13"/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 t="shared" si="14"/>
        <v>0</v>
      </c>
      <c r="AO50" s="121">
        <f t="shared" si="15"/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 t="shared" si="16"/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 t="shared" si="17"/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31131</v>
      </c>
      <c r="BE50" s="121">
        <v>0</v>
      </c>
      <c r="BF50" s="121">
        <v>0</v>
      </c>
      <c r="BG50" s="121">
        <f t="shared" si="18"/>
        <v>0</v>
      </c>
      <c r="BH50" s="121">
        <f t="shared" si="19"/>
        <v>0</v>
      </c>
      <c r="BI50" s="121">
        <f t="shared" si="20"/>
        <v>0</v>
      </c>
      <c r="BJ50" s="121">
        <f t="shared" si="21"/>
        <v>0</v>
      </c>
      <c r="BK50" s="121">
        <f t="shared" si="22"/>
        <v>0</v>
      </c>
      <c r="BL50" s="121">
        <f t="shared" si="23"/>
        <v>0</v>
      </c>
      <c r="BM50" s="121">
        <f t="shared" si="24"/>
        <v>0</v>
      </c>
      <c r="BN50" s="121">
        <f t="shared" si="25"/>
        <v>0</v>
      </c>
      <c r="BO50" s="121">
        <f t="shared" si="26"/>
        <v>0</v>
      </c>
      <c r="BP50" s="121">
        <f t="shared" si="27"/>
        <v>51348</v>
      </c>
      <c r="BQ50" s="121">
        <f t="shared" si="28"/>
        <v>12050</v>
      </c>
      <c r="BR50" s="121">
        <f t="shared" si="29"/>
        <v>12050</v>
      </c>
      <c r="BS50" s="121">
        <f t="shared" si="30"/>
        <v>0</v>
      </c>
      <c r="BT50" s="121">
        <f t="shared" si="31"/>
        <v>0</v>
      </c>
      <c r="BU50" s="121">
        <f t="shared" si="32"/>
        <v>0</v>
      </c>
      <c r="BV50" s="121">
        <f t="shared" si="33"/>
        <v>0</v>
      </c>
      <c r="BW50" s="121">
        <f t="shared" si="34"/>
        <v>0</v>
      </c>
      <c r="BX50" s="121">
        <f t="shared" si="35"/>
        <v>0</v>
      </c>
      <c r="BY50" s="121">
        <f t="shared" si="36"/>
        <v>0</v>
      </c>
      <c r="BZ50" s="121">
        <f t="shared" si="37"/>
        <v>0</v>
      </c>
      <c r="CA50" s="121">
        <f t="shared" si="38"/>
        <v>39298</v>
      </c>
      <c r="CB50" s="121">
        <f t="shared" si="39"/>
        <v>38751</v>
      </c>
      <c r="CC50" s="121">
        <f t="shared" si="40"/>
        <v>0</v>
      </c>
      <c r="CD50" s="121">
        <f t="shared" si="41"/>
        <v>547</v>
      </c>
      <c r="CE50" s="121">
        <f t="shared" si="42"/>
        <v>0</v>
      </c>
      <c r="CF50" s="121">
        <f t="shared" si="43"/>
        <v>157380</v>
      </c>
      <c r="CG50" s="121">
        <f t="shared" si="44"/>
        <v>0</v>
      </c>
      <c r="CH50" s="121">
        <f t="shared" si="45"/>
        <v>0</v>
      </c>
      <c r="CI50" s="121">
        <f t="shared" si="46"/>
        <v>51348</v>
      </c>
    </row>
    <row r="51" spans="1:87" s="136" customFormat="1" ht="13.5" customHeight="1" x14ac:dyDescent="0.15">
      <c r="A51" s="119" t="s">
        <v>10</v>
      </c>
      <c r="B51" s="120" t="s">
        <v>501</v>
      </c>
      <c r="C51" s="119" t="s">
        <v>502</v>
      </c>
      <c r="D51" s="121">
        <f t="shared" si="5"/>
        <v>0</v>
      </c>
      <c r="E51" s="121">
        <f t="shared" si="6"/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256361</v>
      </c>
      <c r="L51" s="121">
        <f t="shared" si="7"/>
        <v>68105</v>
      </c>
      <c r="M51" s="121">
        <f t="shared" si="8"/>
        <v>11865</v>
      </c>
      <c r="N51" s="121">
        <v>11865</v>
      </c>
      <c r="O51" s="121">
        <v>0</v>
      </c>
      <c r="P51" s="121">
        <v>0</v>
      </c>
      <c r="Q51" s="121">
        <v>0</v>
      </c>
      <c r="R51" s="121">
        <f t="shared" si="9"/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 t="shared" si="10"/>
        <v>56240</v>
      </c>
      <c r="X51" s="121">
        <v>56240</v>
      </c>
      <c r="Y51" s="121">
        <v>0</v>
      </c>
      <c r="Z51" s="121">
        <v>0</v>
      </c>
      <c r="AA51" s="121">
        <v>0</v>
      </c>
      <c r="AB51" s="121">
        <v>115177</v>
      </c>
      <c r="AC51" s="121">
        <v>0</v>
      </c>
      <c r="AD51" s="121">
        <v>0</v>
      </c>
      <c r="AE51" s="121">
        <f t="shared" si="11"/>
        <v>68105</v>
      </c>
      <c r="AF51" s="121">
        <f t="shared" si="12"/>
        <v>0</v>
      </c>
      <c r="AG51" s="121">
        <f t="shared" si="13"/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 t="shared" si="14"/>
        <v>12656</v>
      </c>
      <c r="AO51" s="121">
        <f t="shared" si="15"/>
        <v>11865</v>
      </c>
      <c r="AP51" s="121">
        <v>11865</v>
      </c>
      <c r="AQ51" s="121">
        <v>0</v>
      </c>
      <c r="AR51" s="121">
        <v>0</v>
      </c>
      <c r="AS51" s="121">
        <v>0</v>
      </c>
      <c r="AT51" s="121">
        <f t="shared" si="16"/>
        <v>791</v>
      </c>
      <c r="AU51" s="121">
        <v>0</v>
      </c>
      <c r="AV51" s="121">
        <v>791</v>
      </c>
      <c r="AW51" s="121">
        <v>0</v>
      </c>
      <c r="AX51" s="121">
        <v>0</v>
      </c>
      <c r="AY51" s="121">
        <f t="shared" si="17"/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12622</v>
      </c>
      <c r="BE51" s="121">
        <v>0</v>
      </c>
      <c r="BF51" s="121">
        <v>0</v>
      </c>
      <c r="BG51" s="121">
        <f t="shared" si="18"/>
        <v>12656</v>
      </c>
      <c r="BH51" s="121">
        <f t="shared" si="19"/>
        <v>0</v>
      </c>
      <c r="BI51" s="121">
        <f t="shared" si="20"/>
        <v>0</v>
      </c>
      <c r="BJ51" s="121">
        <f t="shared" si="21"/>
        <v>0</v>
      </c>
      <c r="BK51" s="121">
        <f t="shared" si="22"/>
        <v>0</v>
      </c>
      <c r="BL51" s="121">
        <f t="shared" si="23"/>
        <v>0</v>
      </c>
      <c r="BM51" s="121">
        <f t="shared" si="24"/>
        <v>0</v>
      </c>
      <c r="BN51" s="121">
        <f t="shared" si="25"/>
        <v>0</v>
      </c>
      <c r="BO51" s="121">
        <f t="shared" si="26"/>
        <v>256361</v>
      </c>
      <c r="BP51" s="121">
        <f t="shared" si="27"/>
        <v>80761</v>
      </c>
      <c r="BQ51" s="121">
        <f t="shared" si="28"/>
        <v>23730</v>
      </c>
      <c r="BR51" s="121">
        <f t="shared" si="29"/>
        <v>23730</v>
      </c>
      <c r="BS51" s="121">
        <f t="shared" si="30"/>
        <v>0</v>
      </c>
      <c r="BT51" s="121">
        <f t="shared" si="31"/>
        <v>0</v>
      </c>
      <c r="BU51" s="121">
        <f t="shared" si="32"/>
        <v>0</v>
      </c>
      <c r="BV51" s="121">
        <f t="shared" si="33"/>
        <v>791</v>
      </c>
      <c r="BW51" s="121">
        <f t="shared" si="34"/>
        <v>0</v>
      </c>
      <c r="BX51" s="121">
        <f t="shared" si="35"/>
        <v>791</v>
      </c>
      <c r="BY51" s="121">
        <f t="shared" si="36"/>
        <v>0</v>
      </c>
      <c r="BZ51" s="121">
        <f t="shared" si="37"/>
        <v>0</v>
      </c>
      <c r="CA51" s="121">
        <f t="shared" si="38"/>
        <v>56240</v>
      </c>
      <c r="CB51" s="121">
        <f t="shared" si="39"/>
        <v>56240</v>
      </c>
      <c r="CC51" s="121">
        <f t="shared" si="40"/>
        <v>0</v>
      </c>
      <c r="CD51" s="121">
        <f t="shared" si="41"/>
        <v>0</v>
      </c>
      <c r="CE51" s="121">
        <f t="shared" si="42"/>
        <v>0</v>
      </c>
      <c r="CF51" s="121">
        <f t="shared" si="43"/>
        <v>127799</v>
      </c>
      <c r="CG51" s="121">
        <f t="shared" si="44"/>
        <v>0</v>
      </c>
      <c r="CH51" s="121">
        <f t="shared" si="45"/>
        <v>0</v>
      </c>
      <c r="CI51" s="121">
        <f t="shared" si="46"/>
        <v>80761</v>
      </c>
    </row>
    <row r="52" spans="1:87" s="136" customFormat="1" ht="13.5" customHeight="1" x14ac:dyDescent="0.15">
      <c r="A52" s="119" t="s">
        <v>10</v>
      </c>
      <c r="B52" s="120" t="s">
        <v>422</v>
      </c>
      <c r="C52" s="119" t="s">
        <v>423</v>
      </c>
      <c r="D52" s="121">
        <f t="shared" si="5"/>
        <v>0</v>
      </c>
      <c r="E52" s="121">
        <f t="shared" si="6"/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 t="shared" si="7"/>
        <v>889571</v>
      </c>
      <c r="M52" s="121">
        <f t="shared" si="8"/>
        <v>120720</v>
      </c>
      <c r="N52" s="121">
        <v>88394</v>
      </c>
      <c r="O52" s="121">
        <v>0</v>
      </c>
      <c r="P52" s="121">
        <v>32326</v>
      </c>
      <c r="Q52" s="121">
        <v>0</v>
      </c>
      <c r="R52" s="121">
        <f t="shared" si="9"/>
        <v>283902</v>
      </c>
      <c r="S52" s="121">
        <v>1865</v>
      </c>
      <c r="T52" s="121">
        <v>279977</v>
      </c>
      <c r="U52" s="121">
        <v>2060</v>
      </c>
      <c r="V52" s="121">
        <v>1001</v>
      </c>
      <c r="W52" s="121">
        <f t="shared" si="10"/>
        <v>483948</v>
      </c>
      <c r="X52" s="121">
        <v>93290</v>
      </c>
      <c r="Y52" s="121">
        <v>240516</v>
      </c>
      <c r="Z52" s="121">
        <v>146310</v>
      </c>
      <c r="AA52" s="121">
        <v>3832</v>
      </c>
      <c r="AB52" s="121">
        <v>0</v>
      </c>
      <c r="AC52" s="121">
        <v>0</v>
      </c>
      <c r="AD52" s="121">
        <v>1138</v>
      </c>
      <c r="AE52" s="121">
        <f t="shared" si="11"/>
        <v>890709</v>
      </c>
      <c r="AF52" s="121">
        <f t="shared" si="12"/>
        <v>17533</v>
      </c>
      <c r="AG52" s="121">
        <f t="shared" si="13"/>
        <v>6912</v>
      </c>
      <c r="AH52" s="121">
        <v>0</v>
      </c>
      <c r="AI52" s="121">
        <v>6912</v>
      </c>
      <c r="AJ52" s="121">
        <v>0</v>
      </c>
      <c r="AK52" s="121">
        <v>0</v>
      </c>
      <c r="AL52" s="121">
        <v>10621</v>
      </c>
      <c r="AM52" s="121">
        <v>0</v>
      </c>
      <c r="AN52" s="121">
        <f t="shared" si="14"/>
        <v>165667</v>
      </c>
      <c r="AO52" s="121">
        <f t="shared" si="15"/>
        <v>36568</v>
      </c>
      <c r="AP52" s="121">
        <v>22748</v>
      </c>
      <c r="AQ52" s="121">
        <v>0</v>
      </c>
      <c r="AR52" s="121">
        <v>13820</v>
      </c>
      <c r="AS52" s="121">
        <v>0</v>
      </c>
      <c r="AT52" s="121">
        <f t="shared" si="16"/>
        <v>80571</v>
      </c>
      <c r="AU52" s="121">
        <v>0</v>
      </c>
      <c r="AV52" s="121">
        <v>80571</v>
      </c>
      <c r="AW52" s="121">
        <v>0</v>
      </c>
      <c r="AX52" s="121">
        <v>0</v>
      </c>
      <c r="AY52" s="121">
        <f t="shared" si="17"/>
        <v>48528</v>
      </c>
      <c r="AZ52" s="121">
        <v>0</v>
      </c>
      <c r="BA52" s="121">
        <v>45360</v>
      </c>
      <c r="BB52" s="121">
        <v>1846</v>
      </c>
      <c r="BC52" s="121">
        <v>1322</v>
      </c>
      <c r="BD52" s="121">
        <v>0</v>
      </c>
      <c r="BE52" s="121">
        <v>0</v>
      </c>
      <c r="BF52" s="121">
        <v>0</v>
      </c>
      <c r="BG52" s="121">
        <f t="shared" si="18"/>
        <v>183200</v>
      </c>
      <c r="BH52" s="121">
        <f t="shared" si="19"/>
        <v>17533</v>
      </c>
      <c r="BI52" s="121">
        <f t="shared" si="20"/>
        <v>6912</v>
      </c>
      <c r="BJ52" s="121">
        <f t="shared" si="21"/>
        <v>0</v>
      </c>
      <c r="BK52" s="121">
        <f t="shared" si="22"/>
        <v>6912</v>
      </c>
      <c r="BL52" s="121">
        <f t="shared" si="23"/>
        <v>0</v>
      </c>
      <c r="BM52" s="121">
        <f t="shared" si="24"/>
        <v>0</v>
      </c>
      <c r="BN52" s="121">
        <f t="shared" si="25"/>
        <v>10621</v>
      </c>
      <c r="BO52" s="121">
        <f t="shared" si="26"/>
        <v>0</v>
      </c>
      <c r="BP52" s="121">
        <f t="shared" si="27"/>
        <v>1055238</v>
      </c>
      <c r="BQ52" s="121">
        <f t="shared" si="28"/>
        <v>157288</v>
      </c>
      <c r="BR52" s="121">
        <f t="shared" si="29"/>
        <v>111142</v>
      </c>
      <c r="BS52" s="121">
        <f t="shared" si="30"/>
        <v>0</v>
      </c>
      <c r="BT52" s="121">
        <f t="shared" si="31"/>
        <v>46146</v>
      </c>
      <c r="BU52" s="121">
        <f t="shared" si="32"/>
        <v>0</v>
      </c>
      <c r="BV52" s="121">
        <f t="shared" si="33"/>
        <v>364473</v>
      </c>
      <c r="BW52" s="121">
        <f t="shared" si="34"/>
        <v>1865</v>
      </c>
      <c r="BX52" s="121">
        <f t="shared" si="35"/>
        <v>360548</v>
      </c>
      <c r="BY52" s="121">
        <f t="shared" si="36"/>
        <v>2060</v>
      </c>
      <c r="BZ52" s="121">
        <f t="shared" si="37"/>
        <v>1001</v>
      </c>
      <c r="CA52" s="121">
        <f t="shared" si="38"/>
        <v>532476</v>
      </c>
      <c r="CB52" s="121">
        <f t="shared" si="39"/>
        <v>93290</v>
      </c>
      <c r="CC52" s="121">
        <f t="shared" si="40"/>
        <v>285876</v>
      </c>
      <c r="CD52" s="121">
        <f t="shared" si="41"/>
        <v>148156</v>
      </c>
      <c r="CE52" s="121">
        <f t="shared" si="42"/>
        <v>5154</v>
      </c>
      <c r="CF52" s="121">
        <f t="shared" si="43"/>
        <v>0</v>
      </c>
      <c r="CG52" s="121">
        <f t="shared" si="44"/>
        <v>0</v>
      </c>
      <c r="CH52" s="121">
        <f t="shared" si="45"/>
        <v>1138</v>
      </c>
      <c r="CI52" s="121">
        <f t="shared" si="46"/>
        <v>1073909</v>
      </c>
    </row>
    <row r="53" spans="1:87" s="136" customFormat="1" ht="13.5" customHeight="1" x14ac:dyDescent="0.15">
      <c r="A53" s="119" t="s">
        <v>10</v>
      </c>
      <c r="B53" s="120" t="s">
        <v>375</v>
      </c>
      <c r="C53" s="119" t="s">
        <v>376</v>
      </c>
      <c r="D53" s="121">
        <f t="shared" si="5"/>
        <v>0</v>
      </c>
      <c r="E53" s="121">
        <f t="shared" si="6"/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 t="shared" si="7"/>
        <v>0</v>
      </c>
      <c r="M53" s="121">
        <f t="shared" si="8"/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f t="shared" si="9"/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 t="shared" si="10"/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f t="shared" si="11"/>
        <v>0</v>
      </c>
      <c r="AF53" s="121">
        <f t="shared" si="12"/>
        <v>105840</v>
      </c>
      <c r="AG53" s="121">
        <f t="shared" si="13"/>
        <v>105840</v>
      </c>
      <c r="AH53" s="121">
        <v>0</v>
      </c>
      <c r="AI53" s="121">
        <v>105840</v>
      </c>
      <c r="AJ53" s="121">
        <v>0</v>
      </c>
      <c r="AK53" s="121">
        <v>0</v>
      </c>
      <c r="AL53" s="121">
        <v>0</v>
      </c>
      <c r="AM53" s="121">
        <v>0</v>
      </c>
      <c r="AN53" s="121">
        <f t="shared" si="14"/>
        <v>199706</v>
      </c>
      <c r="AO53" s="121">
        <f t="shared" si="15"/>
        <v>64511</v>
      </c>
      <c r="AP53" s="121">
        <v>64511</v>
      </c>
      <c r="AQ53" s="121">
        <v>0</v>
      </c>
      <c r="AR53" s="121">
        <v>0</v>
      </c>
      <c r="AS53" s="121">
        <v>0</v>
      </c>
      <c r="AT53" s="121">
        <f t="shared" si="16"/>
        <v>127197</v>
      </c>
      <c r="AU53" s="121">
        <v>567</v>
      </c>
      <c r="AV53" s="121">
        <v>126630</v>
      </c>
      <c r="AW53" s="121">
        <v>0</v>
      </c>
      <c r="AX53" s="121">
        <v>0</v>
      </c>
      <c r="AY53" s="121">
        <f t="shared" si="17"/>
        <v>7998</v>
      </c>
      <c r="AZ53" s="121">
        <v>0</v>
      </c>
      <c r="BA53" s="121">
        <v>0</v>
      </c>
      <c r="BB53" s="121">
        <v>6204</v>
      </c>
      <c r="BC53" s="121">
        <v>1794</v>
      </c>
      <c r="BD53" s="121">
        <v>0</v>
      </c>
      <c r="BE53" s="121">
        <v>0</v>
      </c>
      <c r="BF53" s="121">
        <v>53441</v>
      </c>
      <c r="BG53" s="121">
        <f t="shared" si="18"/>
        <v>358987</v>
      </c>
      <c r="BH53" s="121">
        <f t="shared" si="19"/>
        <v>105840</v>
      </c>
      <c r="BI53" s="121">
        <f t="shared" si="20"/>
        <v>105840</v>
      </c>
      <c r="BJ53" s="121">
        <f t="shared" si="21"/>
        <v>0</v>
      </c>
      <c r="BK53" s="121">
        <f t="shared" si="22"/>
        <v>105840</v>
      </c>
      <c r="BL53" s="121">
        <f t="shared" si="23"/>
        <v>0</v>
      </c>
      <c r="BM53" s="121">
        <f t="shared" si="24"/>
        <v>0</v>
      </c>
      <c r="BN53" s="121">
        <f t="shared" si="25"/>
        <v>0</v>
      </c>
      <c r="BO53" s="121">
        <f t="shared" si="26"/>
        <v>0</v>
      </c>
      <c r="BP53" s="121">
        <f t="shared" si="27"/>
        <v>199706</v>
      </c>
      <c r="BQ53" s="121">
        <f t="shared" si="28"/>
        <v>64511</v>
      </c>
      <c r="BR53" s="121">
        <f t="shared" si="29"/>
        <v>64511</v>
      </c>
      <c r="BS53" s="121">
        <f t="shared" si="30"/>
        <v>0</v>
      </c>
      <c r="BT53" s="121">
        <f t="shared" si="31"/>
        <v>0</v>
      </c>
      <c r="BU53" s="121">
        <f t="shared" si="32"/>
        <v>0</v>
      </c>
      <c r="BV53" s="121">
        <f t="shared" si="33"/>
        <v>127197</v>
      </c>
      <c r="BW53" s="121">
        <f t="shared" si="34"/>
        <v>567</v>
      </c>
      <c r="BX53" s="121">
        <f t="shared" si="35"/>
        <v>126630</v>
      </c>
      <c r="BY53" s="121">
        <f t="shared" si="36"/>
        <v>0</v>
      </c>
      <c r="BZ53" s="121">
        <f t="shared" si="37"/>
        <v>0</v>
      </c>
      <c r="CA53" s="121">
        <f t="shared" si="38"/>
        <v>7998</v>
      </c>
      <c r="CB53" s="121">
        <f t="shared" si="39"/>
        <v>0</v>
      </c>
      <c r="CC53" s="121">
        <f t="shared" si="40"/>
        <v>0</v>
      </c>
      <c r="CD53" s="121">
        <f t="shared" si="41"/>
        <v>6204</v>
      </c>
      <c r="CE53" s="121">
        <f t="shared" si="42"/>
        <v>1794</v>
      </c>
      <c r="CF53" s="121">
        <f t="shared" si="43"/>
        <v>0</v>
      </c>
      <c r="CG53" s="121">
        <f t="shared" si="44"/>
        <v>0</v>
      </c>
      <c r="CH53" s="121">
        <f t="shared" si="45"/>
        <v>53441</v>
      </c>
      <c r="CI53" s="121">
        <f t="shared" si="46"/>
        <v>358987</v>
      </c>
    </row>
    <row r="54" spans="1:87" s="136" customFormat="1" ht="13.5" customHeight="1" x14ac:dyDescent="0.15">
      <c r="A54" s="119" t="s">
        <v>10</v>
      </c>
      <c r="B54" s="120" t="s">
        <v>361</v>
      </c>
      <c r="C54" s="119" t="s">
        <v>362</v>
      </c>
      <c r="D54" s="121">
        <f t="shared" si="5"/>
        <v>2045632</v>
      </c>
      <c r="E54" s="121">
        <f t="shared" si="6"/>
        <v>2045632</v>
      </c>
      <c r="F54" s="121">
        <v>0</v>
      </c>
      <c r="G54" s="121">
        <v>2045632</v>
      </c>
      <c r="H54" s="121">
        <v>0</v>
      </c>
      <c r="I54" s="121">
        <v>0</v>
      </c>
      <c r="J54" s="121">
        <v>0</v>
      </c>
      <c r="K54" s="121">
        <v>0</v>
      </c>
      <c r="L54" s="121">
        <f t="shared" si="7"/>
        <v>899806</v>
      </c>
      <c r="M54" s="121">
        <f t="shared" si="8"/>
        <v>140816</v>
      </c>
      <c r="N54" s="121">
        <v>140816</v>
      </c>
      <c r="O54" s="121">
        <v>0</v>
      </c>
      <c r="P54" s="121">
        <v>0</v>
      </c>
      <c r="Q54" s="121">
        <v>0</v>
      </c>
      <c r="R54" s="121">
        <f t="shared" si="9"/>
        <v>271140</v>
      </c>
      <c r="S54" s="121">
        <v>0</v>
      </c>
      <c r="T54" s="121">
        <v>262765</v>
      </c>
      <c r="U54" s="121">
        <v>8375</v>
      </c>
      <c r="V54" s="121">
        <v>0</v>
      </c>
      <c r="W54" s="121">
        <f t="shared" si="10"/>
        <v>487850</v>
      </c>
      <c r="X54" s="121">
        <v>0</v>
      </c>
      <c r="Y54" s="121">
        <v>288360</v>
      </c>
      <c r="Z54" s="121">
        <v>0</v>
      </c>
      <c r="AA54" s="121">
        <v>199490</v>
      </c>
      <c r="AB54" s="121">
        <v>0</v>
      </c>
      <c r="AC54" s="121">
        <v>0</v>
      </c>
      <c r="AD54" s="121">
        <v>123984</v>
      </c>
      <c r="AE54" s="121">
        <f t="shared" si="11"/>
        <v>3069422</v>
      </c>
      <c r="AF54" s="121">
        <f t="shared" si="12"/>
        <v>0</v>
      </c>
      <c r="AG54" s="121">
        <f t="shared" si="13"/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 t="shared" si="14"/>
        <v>0</v>
      </c>
      <c r="AO54" s="121">
        <f t="shared" si="15"/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 t="shared" si="16"/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 t="shared" si="17"/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 t="shared" si="18"/>
        <v>0</v>
      </c>
      <c r="BH54" s="121">
        <f t="shared" si="19"/>
        <v>2045632</v>
      </c>
      <c r="BI54" s="121">
        <f t="shared" si="20"/>
        <v>2045632</v>
      </c>
      <c r="BJ54" s="121">
        <f t="shared" si="21"/>
        <v>0</v>
      </c>
      <c r="BK54" s="121">
        <f t="shared" si="22"/>
        <v>2045632</v>
      </c>
      <c r="BL54" s="121">
        <f t="shared" si="23"/>
        <v>0</v>
      </c>
      <c r="BM54" s="121">
        <f t="shared" si="24"/>
        <v>0</v>
      </c>
      <c r="BN54" s="121">
        <f t="shared" si="25"/>
        <v>0</v>
      </c>
      <c r="BO54" s="121">
        <f t="shared" si="26"/>
        <v>0</v>
      </c>
      <c r="BP54" s="121">
        <f t="shared" si="27"/>
        <v>899806</v>
      </c>
      <c r="BQ54" s="121">
        <f t="shared" si="28"/>
        <v>140816</v>
      </c>
      <c r="BR54" s="121">
        <f t="shared" si="29"/>
        <v>140816</v>
      </c>
      <c r="BS54" s="121">
        <f t="shared" si="30"/>
        <v>0</v>
      </c>
      <c r="BT54" s="121">
        <f t="shared" si="31"/>
        <v>0</v>
      </c>
      <c r="BU54" s="121">
        <f t="shared" si="32"/>
        <v>0</v>
      </c>
      <c r="BV54" s="121">
        <f t="shared" si="33"/>
        <v>271140</v>
      </c>
      <c r="BW54" s="121">
        <f t="shared" si="34"/>
        <v>0</v>
      </c>
      <c r="BX54" s="121">
        <f t="shared" si="35"/>
        <v>262765</v>
      </c>
      <c r="BY54" s="121">
        <f t="shared" si="36"/>
        <v>8375</v>
      </c>
      <c r="BZ54" s="121">
        <f t="shared" si="37"/>
        <v>0</v>
      </c>
      <c r="CA54" s="121">
        <f t="shared" si="38"/>
        <v>487850</v>
      </c>
      <c r="CB54" s="121">
        <f t="shared" si="39"/>
        <v>0</v>
      </c>
      <c r="CC54" s="121">
        <f t="shared" si="40"/>
        <v>288360</v>
      </c>
      <c r="CD54" s="121">
        <f t="shared" si="41"/>
        <v>0</v>
      </c>
      <c r="CE54" s="121">
        <f t="shared" si="42"/>
        <v>199490</v>
      </c>
      <c r="CF54" s="121">
        <f t="shared" si="43"/>
        <v>0</v>
      </c>
      <c r="CG54" s="121">
        <f t="shared" si="44"/>
        <v>0</v>
      </c>
      <c r="CH54" s="121">
        <f t="shared" si="45"/>
        <v>123984</v>
      </c>
      <c r="CI54" s="121">
        <f t="shared" si="46"/>
        <v>3069422</v>
      </c>
    </row>
    <row r="55" spans="1:87" s="136" customFormat="1" ht="13.5" customHeight="1" x14ac:dyDescent="0.15">
      <c r="A55" s="119" t="s">
        <v>10</v>
      </c>
      <c r="B55" s="120" t="s">
        <v>363</v>
      </c>
      <c r="C55" s="119" t="s">
        <v>364</v>
      </c>
      <c r="D55" s="121">
        <f t="shared" si="5"/>
        <v>0</v>
      </c>
      <c r="E55" s="121">
        <f t="shared" si="6"/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 t="shared" si="7"/>
        <v>0</v>
      </c>
      <c r="M55" s="121">
        <f t="shared" si="8"/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f t="shared" si="9"/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 t="shared" si="10"/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f t="shared" si="11"/>
        <v>0</v>
      </c>
      <c r="AF55" s="121">
        <f t="shared" si="12"/>
        <v>0</v>
      </c>
      <c r="AG55" s="121">
        <f t="shared" si="13"/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 t="shared" si="14"/>
        <v>338786</v>
      </c>
      <c r="AO55" s="121">
        <f t="shared" si="15"/>
        <v>156511</v>
      </c>
      <c r="AP55" s="121">
        <v>156511</v>
      </c>
      <c r="AQ55" s="121">
        <v>0</v>
      </c>
      <c r="AR55" s="121">
        <v>0</v>
      </c>
      <c r="AS55" s="121">
        <v>0</v>
      </c>
      <c r="AT55" s="121">
        <f t="shared" si="16"/>
        <v>120157</v>
      </c>
      <c r="AU55" s="121">
        <v>0</v>
      </c>
      <c r="AV55" s="121">
        <v>120157</v>
      </c>
      <c r="AW55" s="121">
        <v>0</v>
      </c>
      <c r="AX55" s="121">
        <v>0</v>
      </c>
      <c r="AY55" s="121">
        <f t="shared" si="17"/>
        <v>62118</v>
      </c>
      <c r="AZ55" s="121">
        <v>0</v>
      </c>
      <c r="BA55" s="121">
        <v>61026</v>
      </c>
      <c r="BB55" s="121">
        <v>1092</v>
      </c>
      <c r="BC55" s="121">
        <v>0</v>
      </c>
      <c r="BD55" s="121">
        <v>0</v>
      </c>
      <c r="BE55" s="121">
        <v>0</v>
      </c>
      <c r="BF55" s="121">
        <v>84978</v>
      </c>
      <c r="BG55" s="121">
        <f t="shared" si="18"/>
        <v>423764</v>
      </c>
      <c r="BH55" s="121">
        <f t="shared" si="19"/>
        <v>0</v>
      </c>
      <c r="BI55" s="121">
        <f t="shared" si="20"/>
        <v>0</v>
      </c>
      <c r="BJ55" s="121">
        <f t="shared" si="21"/>
        <v>0</v>
      </c>
      <c r="BK55" s="121">
        <f t="shared" si="22"/>
        <v>0</v>
      </c>
      <c r="BL55" s="121">
        <f t="shared" si="23"/>
        <v>0</v>
      </c>
      <c r="BM55" s="121">
        <f t="shared" si="24"/>
        <v>0</v>
      </c>
      <c r="BN55" s="121">
        <f t="shared" si="25"/>
        <v>0</v>
      </c>
      <c r="BO55" s="121">
        <f t="shared" si="26"/>
        <v>0</v>
      </c>
      <c r="BP55" s="121">
        <f t="shared" si="27"/>
        <v>338786</v>
      </c>
      <c r="BQ55" s="121">
        <f t="shared" si="28"/>
        <v>156511</v>
      </c>
      <c r="BR55" s="121">
        <f t="shared" si="29"/>
        <v>156511</v>
      </c>
      <c r="BS55" s="121">
        <f t="shared" si="30"/>
        <v>0</v>
      </c>
      <c r="BT55" s="121">
        <f t="shared" si="31"/>
        <v>0</v>
      </c>
      <c r="BU55" s="121">
        <f t="shared" si="32"/>
        <v>0</v>
      </c>
      <c r="BV55" s="121">
        <f t="shared" si="33"/>
        <v>120157</v>
      </c>
      <c r="BW55" s="121">
        <f t="shared" si="34"/>
        <v>0</v>
      </c>
      <c r="BX55" s="121">
        <f t="shared" si="35"/>
        <v>120157</v>
      </c>
      <c r="BY55" s="121">
        <f t="shared" si="36"/>
        <v>0</v>
      </c>
      <c r="BZ55" s="121">
        <f t="shared" si="37"/>
        <v>0</v>
      </c>
      <c r="CA55" s="121">
        <f t="shared" si="38"/>
        <v>62118</v>
      </c>
      <c r="CB55" s="121">
        <f t="shared" si="39"/>
        <v>0</v>
      </c>
      <c r="CC55" s="121">
        <f t="shared" si="40"/>
        <v>61026</v>
      </c>
      <c r="CD55" s="121">
        <f t="shared" si="41"/>
        <v>1092</v>
      </c>
      <c r="CE55" s="121">
        <f t="shared" si="42"/>
        <v>0</v>
      </c>
      <c r="CF55" s="121">
        <f t="shared" si="43"/>
        <v>0</v>
      </c>
      <c r="CG55" s="121">
        <f t="shared" si="44"/>
        <v>0</v>
      </c>
      <c r="CH55" s="121">
        <f t="shared" si="45"/>
        <v>84978</v>
      </c>
      <c r="CI55" s="121">
        <f t="shared" si="46"/>
        <v>423764</v>
      </c>
    </row>
    <row r="56" spans="1:87" s="136" customFormat="1" ht="13.5" customHeight="1" x14ac:dyDescent="0.15">
      <c r="A56" s="119" t="s">
        <v>10</v>
      </c>
      <c r="B56" s="120" t="s">
        <v>346</v>
      </c>
      <c r="C56" s="119" t="s">
        <v>347</v>
      </c>
      <c r="D56" s="121">
        <f t="shared" si="5"/>
        <v>0</v>
      </c>
      <c r="E56" s="121">
        <f t="shared" si="6"/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 t="shared" si="7"/>
        <v>1044403</v>
      </c>
      <c r="M56" s="121">
        <f t="shared" si="8"/>
        <v>251132</v>
      </c>
      <c r="N56" s="121">
        <v>251132</v>
      </c>
      <c r="O56" s="121">
        <v>0</v>
      </c>
      <c r="P56" s="121">
        <v>0</v>
      </c>
      <c r="Q56" s="121">
        <v>0</v>
      </c>
      <c r="R56" s="121">
        <f t="shared" si="9"/>
        <v>91728</v>
      </c>
      <c r="S56" s="121">
        <v>0</v>
      </c>
      <c r="T56" s="121">
        <v>41946</v>
      </c>
      <c r="U56" s="121">
        <v>49782</v>
      </c>
      <c r="V56" s="121">
        <v>0</v>
      </c>
      <c r="W56" s="121">
        <f t="shared" si="10"/>
        <v>701543</v>
      </c>
      <c r="X56" s="121">
        <v>25654</v>
      </c>
      <c r="Y56" s="121">
        <v>644198</v>
      </c>
      <c r="Z56" s="121">
        <v>31691</v>
      </c>
      <c r="AA56" s="121">
        <v>0</v>
      </c>
      <c r="AB56" s="121">
        <v>0</v>
      </c>
      <c r="AC56" s="121">
        <v>0</v>
      </c>
      <c r="AD56" s="121">
        <v>129906</v>
      </c>
      <c r="AE56" s="121">
        <f t="shared" si="11"/>
        <v>1174309</v>
      </c>
      <c r="AF56" s="121">
        <f t="shared" si="12"/>
        <v>0</v>
      </c>
      <c r="AG56" s="121">
        <f t="shared" si="13"/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 t="shared" si="14"/>
        <v>174894</v>
      </c>
      <c r="AO56" s="121">
        <f t="shared" si="15"/>
        <v>60790</v>
      </c>
      <c r="AP56" s="121">
        <v>60790</v>
      </c>
      <c r="AQ56" s="121">
        <v>0</v>
      </c>
      <c r="AR56" s="121">
        <v>0</v>
      </c>
      <c r="AS56" s="121">
        <v>0</v>
      </c>
      <c r="AT56" s="121">
        <f t="shared" si="16"/>
        <v>106143</v>
      </c>
      <c r="AU56" s="121">
        <v>0</v>
      </c>
      <c r="AV56" s="121">
        <v>106143</v>
      </c>
      <c r="AW56" s="121">
        <v>0</v>
      </c>
      <c r="AX56" s="121">
        <v>0</v>
      </c>
      <c r="AY56" s="121">
        <f t="shared" si="17"/>
        <v>7961</v>
      </c>
      <c r="AZ56" s="121">
        <v>0</v>
      </c>
      <c r="BA56" s="121">
        <v>7961</v>
      </c>
      <c r="BB56" s="121">
        <v>0</v>
      </c>
      <c r="BC56" s="121">
        <v>0</v>
      </c>
      <c r="BD56" s="121">
        <v>0</v>
      </c>
      <c r="BE56" s="121">
        <v>0</v>
      </c>
      <c r="BF56" s="121">
        <v>42930</v>
      </c>
      <c r="BG56" s="121">
        <f t="shared" si="18"/>
        <v>217824</v>
      </c>
      <c r="BH56" s="121">
        <f t="shared" si="19"/>
        <v>0</v>
      </c>
      <c r="BI56" s="121">
        <f t="shared" si="20"/>
        <v>0</v>
      </c>
      <c r="BJ56" s="121">
        <f t="shared" si="21"/>
        <v>0</v>
      </c>
      <c r="BK56" s="121">
        <f t="shared" si="22"/>
        <v>0</v>
      </c>
      <c r="BL56" s="121">
        <f t="shared" si="23"/>
        <v>0</v>
      </c>
      <c r="BM56" s="121">
        <f t="shared" si="24"/>
        <v>0</v>
      </c>
      <c r="BN56" s="121">
        <f t="shared" si="25"/>
        <v>0</v>
      </c>
      <c r="BO56" s="121">
        <f t="shared" si="26"/>
        <v>0</v>
      </c>
      <c r="BP56" s="121">
        <f t="shared" si="27"/>
        <v>1219297</v>
      </c>
      <c r="BQ56" s="121">
        <f t="shared" si="28"/>
        <v>311922</v>
      </c>
      <c r="BR56" s="121">
        <f t="shared" si="29"/>
        <v>311922</v>
      </c>
      <c r="BS56" s="121">
        <f t="shared" si="30"/>
        <v>0</v>
      </c>
      <c r="BT56" s="121">
        <f t="shared" si="31"/>
        <v>0</v>
      </c>
      <c r="BU56" s="121">
        <f t="shared" si="32"/>
        <v>0</v>
      </c>
      <c r="BV56" s="121">
        <f t="shared" si="33"/>
        <v>197871</v>
      </c>
      <c r="BW56" s="121">
        <f t="shared" si="34"/>
        <v>0</v>
      </c>
      <c r="BX56" s="121">
        <f t="shared" si="35"/>
        <v>148089</v>
      </c>
      <c r="BY56" s="121">
        <f t="shared" si="36"/>
        <v>49782</v>
      </c>
      <c r="BZ56" s="121">
        <f t="shared" si="37"/>
        <v>0</v>
      </c>
      <c r="CA56" s="121">
        <f t="shared" si="38"/>
        <v>709504</v>
      </c>
      <c r="CB56" s="121">
        <f t="shared" si="39"/>
        <v>25654</v>
      </c>
      <c r="CC56" s="121">
        <f t="shared" si="40"/>
        <v>652159</v>
      </c>
      <c r="CD56" s="121">
        <f t="shared" si="41"/>
        <v>31691</v>
      </c>
      <c r="CE56" s="121">
        <f t="shared" si="42"/>
        <v>0</v>
      </c>
      <c r="CF56" s="121">
        <f t="shared" si="43"/>
        <v>0</v>
      </c>
      <c r="CG56" s="121">
        <f t="shared" si="44"/>
        <v>0</v>
      </c>
      <c r="CH56" s="121">
        <f t="shared" si="45"/>
        <v>172836</v>
      </c>
      <c r="CI56" s="121">
        <f t="shared" si="46"/>
        <v>1392133</v>
      </c>
    </row>
    <row r="57" spans="1:87" s="136" customFormat="1" ht="13.5" customHeight="1" x14ac:dyDescent="0.15">
      <c r="A57" s="119" t="s">
        <v>10</v>
      </c>
      <c r="B57" s="120" t="s">
        <v>389</v>
      </c>
      <c r="C57" s="119" t="s">
        <v>390</v>
      </c>
      <c r="D57" s="121">
        <f t="shared" si="5"/>
        <v>0</v>
      </c>
      <c r="E57" s="121">
        <f t="shared" si="6"/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f t="shared" si="7"/>
        <v>0</v>
      </c>
      <c r="M57" s="121">
        <f t="shared" si="8"/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 t="shared" si="9"/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 t="shared" si="10"/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f t="shared" si="11"/>
        <v>0</v>
      </c>
      <c r="AF57" s="121">
        <f t="shared" si="12"/>
        <v>0</v>
      </c>
      <c r="AG57" s="121">
        <f t="shared" si="13"/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 t="shared" si="14"/>
        <v>186545</v>
      </c>
      <c r="AO57" s="121">
        <f t="shared" si="15"/>
        <v>70479</v>
      </c>
      <c r="AP57" s="121">
        <v>29430</v>
      </c>
      <c r="AQ57" s="121">
        <v>0</v>
      </c>
      <c r="AR57" s="121">
        <v>41049</v>
      </c>
      <c r="AS57" s="121">
        <v>0</v>
      </c>
      <c r="AT57" s="121">
        <f t="shared" si="16"/>
        <v>100042</v>
      </c>
      <c r="AU57" s="121">
        <v>0</v>
      </c>
      <c r="AV57" s="121">
        <v>100042</v>
      </c>
      <c r="AW57" s="121">
        <v>0</v>
      </c>
      <c r="AX57" s="121">
        <v>0</v>
      </c>
      <c r="AY57" s="121">
        <f t="shared" si="17"/>
        <v>15018</v>
      </c>
      <c r="AZ57" s="121">
        <v>0</v>
      </c>
      <c r="BA57" s="121">
        <v>0</v>
      </c>
      <c r="BB57" s="121">
        <v>3237</v>
      </c>
      <c r="BC57" s="121">
        <v>11781</v>
      </c>
      <c r="BD57" s="121">
        <v>0</v>
      </c>
      <c r="BE57" s="121">
        <v>1006</v>
      </c>
      <c r="BF57" s="121">
        <v>35630</v>
      </c>
      <c r="BG57" s="121">
        <f t="shared" si="18"/>
        <v>222175</v>
      </c>
      <c r="BH57" s="121">
        <f t="shared" si="19"/>
        <v>0</v>
      </c>
      <c r="BI57" s="121">
        <f t="shared" si="20"/>
        <v>0</v>
      </c>
      <c r="BJ57" s="121">
        <f t="shared" si="21"/>
        <v>0</v>
      </c>
      <c r="BK57" s="121">
        <f t="shared" si="22"/>
        <v>0</v>
      </c>
      <c r="BL57" s="121">
        <f t="shared" si="23"/>
        <v>0</v>
      </c>
      <c r="BM57" s="121">
        <f t="shared" si="24"/>
        <v>0</v>
      </c>
      <c r="BN57" s="121">
        <f t="shared" si="25"/>
        <v>0</v>
      </c>
      <c r="BO57" s="121">
        <f t="shared" si="26"/>
        <v>0</v>
      </c>
      <c r="BP57" s="121">
        <f t="shared" si="27"/>
        <v>186545</v>
      </c>
      <c r="BQ57" s="121">
        <f t="shared" si="28"/>
        <v>70479</v>
      </c>
      <c r="BR57" s="121">
        <f t="shared" si="29"/>
        <v>29430</v>
      </c>
      <c r="BS57" s="121">
        <f t="shared" si="30"/>
        <v>0</v>
      </c>
      <c r="BT57" s="121">
        <f t="shared" si="31"/>
        <v>41049</v>
      </c>
      <c r="BU57" s="121">
        <f t="shared" si="32"/>
        <v>0</v>
      </c>
      <c r="BV57" s="121">
        <f t="shared" si="33"/>
        <v>100042</v>
      </c>
      <c r="BW57" s="121">
        <f t="shared" si="34"/>
        <v>0</v>
      </c>
      <c r="BX57" s="121">
        <f t="shared" si="35"/>
        <v>100042</v>
      </c>
      <c r="BY57" s="121">
        <f t="shared" si="36"/>
        <v>0</v>
      </c>
      <c r="BZ57" s="121">
        <f t="shared" si="37"/>
        <v>0</v>
      </c>
      <c r="CA57" s="121">
        <f t="shared" si="38"/>
        <v>15018</v>
      </c>
      <c r="CB57" s="121">
        <f t="shared" si="39"/>
        <v>0</v>
      </c>
      <c r="CC57" s="121">
        <f t="shared" si="40"/>
        <v>0</v>
      </c>
      <c r="CD57" s="121">
        <f t="shared" si="41"/>
        <v>3237</v>
      </c>
      <c r="CE57" s="121">
        <f t="shared" si="42"/>
        <v>11781</v>
      </c>
      <c r="CF57" s="121">
        <f t="shared" si="43"/>
        <v>0</v>
      </c>
      <c r="CG57" s="121">
        <f t="shared" si="44"/>
        <v>1006</v>
      </c>
      <c r="CH57" s="121">
        <f t="shared" si="45"/>
        <v>35630</v>
      </c>
      <c r="CI57" s="121">
        <f t="shared" si="46"/>
        <v>222175</v>
      </c>
    </row>
    <row r="58" spans="1:87" s="136" customFormat="1" ht="13.5" customHeight="1" x14ac:dyDescent="0.15">
      <c r="A58" s="119" t="s">
        <v>10</v>
      </c>
      <c r="B58" s="120" t="s">
        <v>331</v>
      </c>
      <c r="C58" s="119" t="s">
        <v>463</v>
      </c>
      <c r="D58" s="121">
        <f t="shared" si="5"/>
        <v>0</v>
      </c>
      <c r="E58" s="121">
        <f t="shared" si="6"/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 t="shared" si="7"/>
        <v>0</v>
      </c>
      <c r="M58" s="121">
        <f t="shared" si="8"/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f t="shared" si="9"/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 t="shared" si="10"/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f t="shared" si="11"/>
        <v>0</v>
      </c>
      <c r="AF58" s="121">
        <f t="shared" si="12"/>
        <v>3896</v>
      </c>
      <c r="AG58" s="121">
        <f t="shared" si="13"/>
        <v>3896</v>
      </c>
      <c r="AH58" s="121">
        <v>0</v>
      </c>
      <c r="AI58" s="121">
        <v>3896</v>
      </c>
      <c r="AJ58" s="121">
        <v>0</v>
      </c>
      <c r="AK58" s="121">
        <v>0</v>
      </c>
      <c r="AL58" s="121">
        <v>0</v>
      </c>
      <c r="AM58" s="121">
        <v>0</v>
      </c>
      <c r="AN58" s="121">
        <f t="shared" si="14"/>
        <v>182258</v>
      </c>
      <c r="AO58" s="121">
        <f t="shared" si="15"/>
        <v>91907</v>
      </c>
      <c r="AP58" s="121">
        <v>91907</v>
      </c>
      <c r="AQ58" s="121">
        <v>0</v>
      </c>
      <c r="AR58" s="121">
        <v>0</v>
      </c>
      <c r="AS58" s="121">
        <v>0</v>
      </c>
      <c r="AT58" s="121">
        <f t="shared" si="16"/>
        <v>84993</v>
      </c>
      <c r="AU58" s="121">
        <v>0</v>
      </c>
      <c r="AV58" s="121">
        <v>84993</v>
      </c>
      <c r="AW58" s="121">
        <v>0</v>
      </c>
      <c r="AX58" s="121">
        <v>0</v>
      </c>
      <c r="AY58" s="121">
        <f t="shared" si="17"/>
        <v>5358</v>
      </c>
      <c r="AZ58" s="121">
        <v>0</v>
      </c>
      <c r="BA58" s="121">
        <v>5358</v>
      </c>
      <c r="BB58" s="121">
        <v>0</v>
      </c>
      <c r="BC58" s="121">
        <v>0</v>
      </c>
      <c r="BD58" s="121">
        <v>0</v>
      </c>
      <c r="BE58" s="121">
        <v>0</v>
      </c>
      <c r="BF58" s="121">
        <v>25939</v>
      </c>
      <c r="BG58" s="121">
        <f t="shared" si="18"/>
        <v>212093</v>
      </c>
      <c r="BH58" s="121">
        <f t="shared" si="19"/>
        <v>3896</v>
      </c>
      <c r="BI58" s="121">
        <f t="shared" si="20"/>
        <v>3896</v>
      </c>
      <c r="BJ58" s="121">
        <f t="shared" si="21"/>
        <v>0</v>
      </c>
      <c r="BK58" s="121">
        <f t="shared" si="22"/>
        <v>3896</v>
      </c>
      <c r="BL58" s="121">
        <f t="shared" si="23"/>
        <v>0</v>
      </c>
      <c r="BM58" s="121">
        <f t="shared" si="24"/>
        <v>0</v>
      </c>
      <c r="BN58" s="121">
        <f t="shared" si="25"/>
        <v>0</v>
      </c>
      <c r="BO58" s="121">
        <f t="shared" si="26"/>
        <v>0</v>
      </c>
      <c r="BP58" s="121">
        <f t="shared" si="27"/>
        <v>182258</v>
      </c>
      <c r="BQ58" s="121">
        <f t="shared" si="28"/>
        <v>91907</v>
      </c>
      <c r="BR58" s="121">
        <f t="shared" si="29"/>
        <v>91907</v>
      </c>
      <c r="BS58" s="121">
        <f t="shared" si="30"/>
        <v>0</v>
      </c>
      <c r="BT58" s="121">
        <f t="shared" si="31"/>
        <v>0</v>
      </c>
      <c r="BU58" s="121">
        <f t="shared" si="32"/>
        <v>0</v>
      </c>
      <c r="BV58" s="121">
        <f t="shared" si="33"/>
        <v>84993</v>
      </c>
      <c r="BW58" s="121">
        <f t="shared" si="34"/>
        <v>0</v>
      </c>
      <c r="BX58" s="121">
        <f t="shared" si="35"/>
        <v>84993</v>
      </c>
      <c r="BY58" s="121">
        <f t="shared" si="36"/>
        <v>0</v>
      </c>
      <c r="BZ58" s="121">
        <f t="shared" si="37"/>
        <v>0</v>
      </c>
      <c r="CA58" s="121">
        <f t="shared" si="38"/>
        <v>5358</v>
      </c>
      <c r="CB58" s="121">
        <f t="shared" si="39"/>
        <v>0</v>
      </c>
      <c r="CC58" s="121">
        <f t="shared" si="40"/>
        <v>5358</v>
      </c>
      <c r="CD58" s="121">
        <f t="shared" si="41"/>
        <v>0</v>
      </c>
      <c r="CE58" s="121">
        <f t="shared" si="42"/>
        <v>0</v>
      </c>
      <c r="CF58" s="121">
        <f t="shared" si="43"/>
        <v>0</v>
      </c>
      <c r="CG58" s="121">
        <f t="shared" si="44"/>
        <v>0</v>
      </c>
      <c r="CH58" s="121">
        <f t="shared" si="45"/>
        <v>25939</v>
      </c>
      <c r="CI58" s="121">
        <f t="shared" si="46"/>
        <v>212093</v>
      </c>
    </row>
    <row r="59" spans="1:87" s="136" customFormat="1" ht="13.5" customHeight="1" x14ac:dyDescent="0.15">
      <c r="A59" s="119" t="s">
        <v>10</v>
      </c>
      <c r="B59" s="120" t="s">
        <v>327</v>
      </c>
      <c r="C59" s="119" t="s">
        <v>454</v>
      </c>
      <c r="D59" s="121">
        <f t="shared" si="5"/>
        <v>1134</v>
      </c>
      <c r="E59" s="121">
        <f t="shared" si="6"/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1134</v>
      </c>
      <c r="K59" s="121">
        <v>0</v>
      </c>
      <c r="L59" s="121">
        <f t="shared" si="7"/>
        <v>478313</v>
      </c>
      <c r="M59" s="121">
        <f t="shared" si="8"/>
        <v>122700</v>
      </c>
      <c r="N59" s="121">
        <v>17231</v>
      </c>
      <c r="O59" s="121">
        <v>0</v>
      </c>
      <c r="P59" s="121">
        <v>105469</v>
      </c>
      <c r="Q59" s="121">
        <v>0</v>
      </c>
      <c r="R59" s="121">
        <f t="shared" si="9"/>
        <v>247348</v>
      </c>
      <c r="S59" s="121">
        <v>0</v>
      </c>
      <c r="T59" s="121">
        <v>229754</v>
      </c>
      <c r="U59" s="121">
        <v>17594</v>
      </c>
      <c r="V59" s="121">
        <v>0</v>
      </c>
      <c r="W59" s="121">
        <f t="shared" si="10"/>
        <v>103165</v>
      </c>
      <c r="X59" s="121">
        <v>13090</v>
      </c>
      <c r="Y59" s="121">
        <v>81489</v>
      </c>
      <c r="Z59" s="121">
        <v>7567</v>
      </c>
      <c r="AA59" s="121">
        <v>1019</v>
      </c>
      <c r="AB59" s="121">
        <v>0</v>
      </c>
      <c r="AC59" s="121">
        <v>5100</v>
      </c>
      <c r="AD59" s="121">
        <v>6790</v>
      </c>
      <c r="AE59" s="121">
        <f t="shared" si="11"/>
        <v>486237</v>
      </c>
      <c r="AF59" s="121">
        <f t="shared" si="12"/>
        <v>0</v>
      </c>
      <c r="AG59" s="121">
        <f t="shared" si="13"/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 t="shared" si="14"/>
        <v>128425</v>
      </c>
      <c r="AO59" s="121">
        <f t="shared" si="15"/>
        <v>42441</v>
      </c>
      <c r="AP59" s="121">
        <v>17230</v>
      </c>
      <c r="AQ59" s="121">
        <v>0</v>
      </c>
      <c r="AR59" s="121">
        <v>25211</v>
      </c>
      <c r="AS59" s="121">
        <v>0</v>
      </c>
      <c r="AT59" s="121">
        <f t="shared" si="16"/>
        <v>75745</v>
      </c>
      <c r="AU59" s="121">
        <v>0</v>
      </c>
      <c r="AV59" s="121">
        <v>75745</v>
      </c>
      <c r="AW59" s="121">
        <v>0</v>
      </c>
      <c r="AX59" s="121">
        <v>0</v>
      </c>
      <c r="AY59" s="121">
        <f t="shared" si="17"/>
        <v>9810</v>
      </c>
      <c r="AZ59" s="121">
        <v>0</v>
      </c>
      <c r="BA59" s="121">
        <v>5075</v>
      </c>
      <c r="BB59" s="121">
        <v>4241</v>
      </c>
      <c r="BC59" s="121">
        <v>494</v>
      </c>
      <c r="BD59" s="121">
        <v>0</v>
      </c>
      <c r="BE59" s="121">
        <v>429</v>
      </c>
      <c r="BF59" s="121">
        <v>5426</v>
      </c>
      <c r="BG59" s="121">
        <f t="shared" si="18"/>
        <v>133851</v>
      </c>
      <c r="BH59" s="121">
        <f t="shared" si="19"/>
        <v>1134</v>
      </c>
      <c r="BI59" s="121">
        <f t="shared" si="20"/>
        <v>0</v>
      </c>
      <c r="BJ59" s="121">
        <f t="shared" si="21"/>
        <v>0</v>
      </c>
      <c r="BK59" s="121">
        <f t="shared" si="22"/>
        <v>0</v>
      </c>
      <c r="BL59" s="121">
        <f t="shared" si="23"/>
        <v>0</v>
      </c>
      <c r="BM59" s="121">
        <f t="shared" si="24"/>
        <v>0</v>
      </c>
      <c r="BN59" s="121">
        <f t="shared" si="25"/>
        <v>1134</v>
      </c>
      <c r="BO59" s="121">
        <f t="shared" si="26"/>
        <v>0</v>
      </c>
      <c r="BP59" s="121">
        <f t="shared" si="27"/>
        <v>606738</v>
      </c>
      <c r="BQ59" s="121">
        <f t="shared" si="28"/>
        <v>165141</v>
      </c>
      <c r="BR59" s="121">
        <f t="shared" si="29"/>
        <v>34461</v>
      </c>
      <c r="BS59" s="121">
        <f t="shared" si="30"/>
        <v>0</v>
      </c>
      <c r="BT59" s="121">
        <f t="shared" si="31"/>
        <v>130680</v>
      </c>
      <c r="BU59" s="121">
        <f t="shared" si="32"/>
        <v>0</v>
      </c>
      <c r="BV59" s="121">
        <f t="shared" si="33"/>
        <v>323093</v>
      </c>
      <c r="BW59" s="121">
        <f t="shared" si="34"/>
        <v>0</v>
      </c>
      <c r="BX59" s="121">
        <f t="shared" si="35"/>
        <v>305499</v>
      </c>
      <c r="BY59" s="121">
        <f t="shared" si="36"/>
        <v>17594</v>
      </c>
      <c r="BZ59" s="121">
        <f t="shared" si="37"/>
        <v>0</v>
      </c>
      <c r="CA59" s="121">
        <f t="shared" si="38"/>
        <v>112975</v>
      </c>
      <c r="CB59" s="121">
        <f t="shared" si="39"/>
        <v>13090</v>
      </c>
      <c r="CC59" s="121">
        <f t="shared" si="40"/>
        <v>86564</v>
      </c>
      <c r="CD59" s="121">
        <f t="shared" si="41"/>
        <v>11808</v>
      </c>
      <c r="CE59" s="121">
        <f t="shared" si="42"/>
        <v>1513</v>
      </c>
      <c r="CF59" s="121">
        <f t="shared" si="43"/>
        <v>0</v>
      </c>
      <c r="CG59" s="121">
        <f t="shared" si="44"/>
        <v>5529</v>
      </c>
      <c r="CH59" s="121">
        <f t="shared" si="45"/>
        <v>12216</v>
      </c>
      <c r="CI59" s="121">
        <f t="shared" si="46"/>
        <v>620088</v>
      </c>
    </row>
    <row r="60" spans="1:87" s="136" customFormat="1" ht="13.5" customHeight="1" x14ac:dyDescent="0.15">
      <c r="A60" s="119" t="s">
        <v>10</v>
      </c>
      <c r="B60" s="120" t="s">
        <v>437</v>
      </c>
      <c r="C60" s="119" t="s">
        <v>438</v>
      </c>
      <c r="D60" s="121">
        <f t="shared" si="5"/>
        <v>4536</v>
      </c>
      <c r="E60" s="121">
        <f t="shared" si="6"/>
        <v>4536</v>
      </c>
      <c r="F60" s="121">
        <v>0</v>
      </c>
      <c r="G60" s="121">
        <v>0</v>
      </c>
      <c r="H60" s="121">
        <v>0</v>
      </c>
      <c r="I60" s="121">
        <v>4536</v>
      </c>
      <c r="J60" s="121">
        <v>0</v>
      </c>
      <c r="K60" s="121">
        <v>0</v>
      </c>
      <c r="L60" s="121">
        <f t="shared" si="7"/>
        <v>685423</v>
      </c>
      <c r="M60" s="121">
        <f t="shared" si="8"/>
        <v>124053</v>
      </c>
      <c r="N60" s="121">
        <v>37216</v>
      </c>
      <c r="O60" s="121">
        <v>0</v>
      </c>
      <c r="P60" s="121">
        <v>86837</v>
      </c>
      <c r="Q60" s="121">
        <v>0</v>
      </c>
      <c r="R60" s="121">
        <f t="shared" si="9"/>
        <v>235624</v>
      </c>
      <c r="S60" s="121">
        <v>0</v>
      </c>
      <c r="T60" s="121">
        <v>235624</v>
      </c>
      <c r="U60" s="121">
        <v>0</v>
      </c>
      <c r="V60" s="121">
        <v>0</v>
      </c>
      <c r="W60" s="121">
        <f t="shared" si="10"/>
        <v>325746</v>
      </c>
      <c r="X60" s="121">
        <v>141240</v>
      </c>
      <c r="Y60" s="121">
        <v>80601</v>
      </c>
      <c r="Z60" s="121">
        <v>62578</v>
      </c>
      <c r="AA60" s="121">
        <v>41327</v>
      </c>
      <c r="AB60" s="121">
        <v>0</v>
      </c>
      <c r="AC60" s="121">
        <v>0</v>
      </c>
      <c r="AD60" s="121">
        <v>132315</v>
      </c>
      <c r="AE60" s="121">
        <f t="shared" si="11"/>
        <v>822274</v>
      </c>
      <c r="AF60" s="121">
        <f t="shared" si="12"/>
        <v>0</v>
      </c>
      <c r="AG60" s="121">
        <f t="shared" si="13"/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 t="shared" si="14"/>
        <v>0</v>
      </c>
      <c r="AO60" s="121">
        <f t="shared" si="15"/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 t="shared" si="16"/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 t="shared" si="17"/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f t="shared" si="18"/>
        <v>0</v>
      </c>
      <c r="BH60" s="121">
        <f t="shared" si="19"/>
        <v>4536</v>
      </c>
      <c r="BI60" s="121">
        <f t="shared" si="20"/>
        <v>4536</v>
      </c>
      <c r="BJ60" s="121">
        <f t="shared" si="21"/>
        <v>0</v>
      </c>
      <c r="BK60" s="121">
        <f t="shared" si="22"/>
        <v>0</v>
      </c>
      <c r="BL60" s="121">
        <f t="shared" si="23"/>
        <v>0</v>
      </c>
      <c r="BM60" s="121">
        <f t="shared" si="24"/>
        <v>4536</v>
      </c>
      <c r="BN60" s="121">
        <f t="shared" si="25"/>
        <v>0</v>
      </c>
      <c r="BO60" s="121">
        <f t="shared" si="26"/>
        <v>0</v>
      </c>
      <c r="BP60" s="121">
        <f t="shared" si="27"/>
        <v>685423</v>
      </c>
      <c r="BQ60" s="121">
        <f t="shared" si="28"/>
        <v>124053</v>
      </c>
      <c r="BR60" s="121">
        <f t="shared" si="29"/>
        <v>37216</v>
      </c>
      <c r="BS60" s="121">
        <f t="shared" si="30"/>
        <v>0</v>
      </c>
      <c r="BT60" s="121">
        <f t="shared" si="31"/>
        <v>86837</v>
      </c>
      <c r="BU60" s="121">
        <f t="shared" si="32"/>
        <v>0</v>
      </c>
      <c r="BV60" s="121">
        <f t="shared" si="33"/>
        <v>235624</v>
      </c>
      <c r="BW60" s="121">
        <f t="shared" si="34"/>
        <v>0</v>
      </c>
      <c r="BX60" s="121">
        <f t="shared" si="35"/>
        <v>235624</v>
      </c>
      <c r="BY60" s="121">
        <f t="shared" si="36"/>
        <v>0</v>
      </c>
      <c r="BZ60" s="121">
        <f t="shared" si="37"/>
        <v>0</v>
      </c>
      <c r="CA60" s="121">
        <f t="shared" si="38"/>
        <v>325746</v>
      </c>
      <c r="CB60" s="121">
        <f t="shared" si="39"/>
        <v>141240</v>
      </c>
      <c r="CC60" s="121">
        <f t="shared" si="40"/>
        <v>80601</v>
      </c>
      <c r="CD60" s="121">
        <f t="shared" si="41"/>
        <v>62578</v>
      </c>
      <c r="CE60" s="121">
        <f t="shared" si="42"/>
        <v>41327</v>
      </c>
      <c r="CF60" s="121">
        <f t="shared" si="43"/>
        <v>0</v>
      </c>
      <c r="CG60" s="121">
        <f t="shared" si="44"/>
        <v>0</v>
      </c>
      <c r="CH60" s="121">
        <f t="shared" si="45"/>
        <v>132315</v>
      </c>
      <c r="CI60" s="121">
        <f t="shared" si="46"/>
        <v>822274</v>
      </c>
    </row>
    <row r="61" spans="1:87" s="136" customFormat="1" ht="13.5" customHeight="1" x14ac:dyDescent="0.15">
      <c r="A61" s="119" t="s">
        <v>10</v>
      </c>
      <c r="B61" s="120" t="s">
        <v>341</v>
      </c>
      <c r="C61" s="119" t="s">
        <v>342</v>
      </c>
      <c r="D61" s="121">
        <f t="shared" si="5"/>
        <v>0</v>
      </c>
      <c r="E61" s="121">
        <f t="shared" si="6"/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 t="shared" si="7"/>
        <v>0</v>
      </c>
      <c r="M61" s="121">
        <f t="shared" si="8"/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f t="shared" si="9"/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f t="shared" si="10"/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f t="shared" si="11"/>
        <v>0</v>
      </c>
      <c r="AF61" s="121">
        <f t="shared" si="12"/>
        <v>0</v>
      </c>
      <c r="AG61" s="121">
        <f t="shared" si="13"/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 t="shared" si="14"/>
        <v>349300</v>
      </c>
      <c r="AO61" s="121">
        <f t="shared" si="15"/>
        <v>12432</v>
      </c>
      <c r="AP61" s="121">
        <v>12432</v>
      </c>
      <c r="AQ61" s="121">
        <v>0</v>
      </c>
      <c r="AR61" s="121">
        <v>0</v>
      </c>
      <c r="AS61" s="121">
        <v>0</v>
      </c>
      <c r="AT61" s="121">
        <f t="shared" si="16"/>
        <v>246867</v>
      </c>
      <c r="AU61" s="121">
        <v>0</v>
      </c>
      <c r="AV61" s="121">
        <v>246867</v>
      </c>
      <c r="AW61" s="121">
        <v>0</v>
      </c>
      <c r="AX61" s="121">
        <v>0</v>
      </c>
      <c r="AY61" s="121">
        <f t="shared" si="17"/>
        <v>90001</v>
      </c>
      <c r="AZ61" s="121">
        <v>0</v>
      </c>
      <c r="BA61" s="121">
        <v>90001</v>
      </c>
      <c r="BB61" s="121">
        <v>0</v>
      </c>
      <c r="BC61" s="121">
        <v>0</v>
      </c>
      <c r="BD61" s="121">
        <v>0</v>
      </c>
      <c r="BE61" s="121">
        <v>0</v>
      </c>
      <c r="BF61" s="121">
        <v>81281</v>
      </c>
      <c r="BG61" s="121">
        <f t="shared" si="18"/>
        <v>430581</v>
      </c>
      <c r="BH61" s="121">
        <f t="shared" si="19"/>
        <v>0</v>
      </c>
      <c r="BI61" s="121">
        <f t="shared" si="20"/>
        <v>0</v>
      </c>
      <c r="BJ61" s="121">
        <f t="shared" si="21"/>
        <v>0</v>
      </c>
      <c r="BK61" s="121">
        <f t="shared" si="22"/>
        <v>0</v>
      </c>
      <c r="BL61" s="121">
        <f t="shared" si="23"/>
        <v>0</v>
      </c>
      <c r="BM61" s="121">
        <f t="shared" si="24"/>
        <v>0</v>
      </c>
      <c r="BN61" s="121">
        <f t="shared" si="25"/>
        <v>0</v>
      </c>
      <c r="BO61" s="121">
        <f t="shared" si="26"/>
        <v>0</v>
      </c>
      <c r="BP61" s="121">
        <f t="shared" si="27"/>
        <v>349300</v>
      </c>
      <c r="BQ61" s="121">
        <f t="shared" si="28"/>
        <v>12432</v>
      </c>
      <c r="BR61" s="121">
        <f t="shared" si="29"/>
        <v>12432</v>
      </c>
      <c r="BS61" s="121">
        <f t="shared" si="30"/>
        <v>0</v>
      </c>
      <c r="BT61" s="121">
        <f t="shared" si="31"/>
        <v>0</v>
      </c>
      <c r="BU61" s="121">
        <f t="shared" si="32"/>
        <v>0</v>
      </c>
      <c r="BV61" s="121">
        <f t="shared" si="33"/>
        <v>246867</v>
      </c>
      <c r="BW61" s="121">
        <f t="shared" si="34"/>
        <v>0</v>
      </c>
      <c r="BX61" s="121">
        <f t="shared" si="35"/>
        <v>246867</v>
      </c>
      <c r="BY61" s="121">
        <f t="shared" si="36"/>
        <v>0</v>
      </c>
      <c r="BZ61" s="121">
        <f t="shared" si="37"/>
        <v>0</v>
      </c>
      <c r="CA61" s="121">
        <f t="shared" si="38"/>
        <v>90001</v>
      </c>
      <c r="CB61" s="121">
        <f t="shared" si="39"/>
        <v>0</v>
      </c>
      <c r="CC61" s="121">
        <f t="shared" si="40"/>
        <v>90001</v>
      </c>
      <c r="CD61" s="121">
        <f t="shared" si="41"/>
        <v>0</v>
      </c>
      <c r="CE61" s="121">
        <f t="shared" si="42"/>
        <v>0</v>
      </c>
      <c r="CF61" s="121">
        <f t="shared" si="43"/>
        <v>0</v>
      </c>
      <c r="CG61" s="121">
        <f t="shared" si="44"/>
        <v>0</v>
      </c>
      <c r="CH61" s="121">
        <f t="shared" si="45"/>
        <v>81281</v>
      </c>
      <c r="CI61" s="121">
        <f t="shared" si="46"/>
        <v>430581</v>
      </c>
    </row>
    <row r="62" spans="1:87" s="136" customFormat="1" ht="13.5" customHeight="1" x14ac:dyDescent="0.15">
      <c r="A62" s="119" t="s">
        <v>10</v>
      </c>
      <c r="B62" s="120" t="s">
        <v>329</v>
      </c>
      <c r="C62" s="119" t="s">
        <v>330</v>
      </c>
      <c r="D62" s="121">
        <f t="shared" si="5"/>
        <v>99999</v>
      </c>
      <c r="E62" s="121">
        <f t="shared" si="6"/>
        <v>99999</v>
      </c>
      <c r="F62" s="121">
        <v>0</v>
      </c>
      <c r="G62" s="121">
        <v>99999</v>
      </c>
      <c r="H62" s="121">
        <v>0</v>
      </c>
      <c r="I62" s="121">
        <v>0</v>
      </c>
      <c r="J62" s="121">
        <v>0</v>
      </c>
      <c r="K62" s="121">
        <v>0</v>
      </c>
      <c r="L62" s="121">
        <f t="shared" si="7"/>
        <v>520448</v>
      </c>
      <c r="M62" s="121">
        <f t="shared" si="8"/>
        <v>120076</v>
      </c>
      <c r="N62" s="121">
        <v>53638</v>
      </c>
      <c r="O62" s="121">
        <v>0</v>
      </c>
      <c r="P62" s="121">
        <v>52494</v>
      </c>
      <c r="Q62" s="121">
        <v>13944</v>
      </c>
      <c r="R62" s="121">
        <f t="shared" si="9"/>
        <v>110801</v>
      </c>
      <c r="S62" s="121">
        <v>0</v>
      </c>
      <c r="T62" s="121">
        <v>97004</v>
      </c>
      <c r="U62" s="121">
        <v>13797</v>
      </c>
      <c r="V62" s="121">
        <v>0</v>
      </c>
      <c r="W62" s="121">
        <f t="shared" si="10"/>
        <v>289571</v>
      </c>
      <c r="X62" s="121">
        <v>0</v>
      </c>
      <c r="Y62" s="121">
        <v>75437</v>
      </c>
      <c r="Z62" s="121">
        <v>3982</v>
      </c>
      <c r="AA62" s="121">
        <v>210152</v>
      </c>
      <c r="AB62" s="121">
        <v>0</v>
      </c>
      <c r="AC62" s="121">
        <v>0</v>
      </c>
      <c r="AD62" s="121">
        <v>0</v>
      </c>
      <c r="AE62" s="121">
        <f t="shared" si="11"/>
        <v>620447</v>
      </c>
      <c r="AF62" s="121">
        <f t="shared" si="12"/>
        <v>0</v>
      </c>
      <c r="AG62" s="121">
        <f t="shared" si="13"/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 t="shared" si="14"/>
        <v>0</v>
      </c>
      <c r="AO62" s="121">
        <f t="shared" si="15"/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f t="shared" si="16"/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f t="shared" si="17"/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f t="shared" si="18"/>
        <v>0</v>
      </c>
      <c r="BH62" s="121">
        <f t="shared" si="19"/>
        <v>99999</v>
      </c>
      <c r="BI62" s="121">
        <f t="shared" si="20"/>
        <v>99999</v>
      </c>
      <c r="BJ62" s="121">
        <f t="shared" si="21"/>
        <v>0</v>
      </c>
      <c r="BK62" s="121">
        <f t="shared" si="22"/>
        <v>99999</v>
      </c>
      <c r="BL62" s="121">
        <f t="shared" si="23"/>
        <v>0</v>
      </c>
      <c r="BM62" s="121">
        <f t="shared" si="24"/>
        <v>0</v>
      </c>
      <c r="BN62" s="121">
        <f t="shared" si="25"/>
        <v>0</v>
      </c>
      <c r="BO62" s="121">
        <f t="shared" si="26"/>
        <v>0</v>
      </c>
      <c r="BP62" s="121">
        <f t="shared" si="27"/>
        <v>520448</v>
      </c>
      <c r="BQ62" s="121">
        <f t="shared" si="28"/>
        <v>120076</v>
      </c>
      <c r="BR62" s="121">
        <f t="shared" si="29"/>
        <v>53638</v>
      </c>
      <c r="BS62" s="121">
        <f t="shared" si="30"/>
        <v>0</v>
      </c>
      <c r="BT62" s="121">
        <f t="shared" si="31"/>
        <v>52494</v>
      </c>
      <c r="BU62" s="121">
        <f t="shared" si="32"/>
        <v>13944</v>
      </c>
      <c r="BV62" s="121">
        <f t="shared" si="33"/>
        <v>110801</v>
      </c>
      <c r="BW62" s="121">
        <f t="shared" si="34"/>
        <v>0</v>
      </c>
      <c r="BX62" s="121">
        <f t="shared" si="35"/>
        <v>97004</v>
      </c>
      <c r="BY62" s="121">
        <f t="shared" si="36"/>
        <v>13797</v>
      </c>
      <c r="BZ62" s="121">
        <f t="shared" si="37"/>
        <v>0</v>
      </c>
      <c r="CA62" s="121">
        <f t="shared" si="38"/>
        <v>289571</v>
      </c>
      <c r="CB62" s="121">
        <f t="shared" si="39"/>
        <v>0</v>
      </c>
      <c r="CC62" s="121">
        <f t="shared" si="40"/>
        <v>75437</v>
      </c>
      <c r="CD62" s="121">
        <f t="shared" si="41"/>
        <v>3982</v>
      </c>
      <c r="CE62" s="121">
        <f t="shared" si="42"/>
        <v>210152</v>
      </c>
      <c r="CF62" s="121">
        <f t="shared" si="43"/>
        <v>0</v>
      </c>
      <c r="CG62" s="121">
        <f t="shared" si="44"/>
        <v>0</v>
      </c>
      <c r="CH62" s="121">
        <f t="shared" si="45"/>
        <v>0</v>
      </c>
      <c r="CI62" s="121">
        <f t="shared" si="46"/>
        <v>620447</v>
      </c>
    </row>
    <row r="63" spans="1:87" s="136" customFormat="1" ht="13.5" customHeight="1" x14ac:dyDescent="0.15">
      <c r="A63" s="119" t="s">
        <v>10</v>
      </c>
      <c r="B63" s="120" t="s">
        <v>356</v>
      </c>
      <c r="C63" s="119" t="s">
        <v>357</v>
      </c>
      <c r="D63" s="121">
        <f t="shared" si="5"/>
        <v>0</v>
      </c>
      <c r="E63" s="121">
        <f t="shared" si="6"/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f t="shared" si="7"/>
        <v>1976457</v>
      </c>
      <c r="M63" s="121">
        <f t="shared" si="8"/>
        <v>81786</v>
      </c>
      <c r="N63" s="121">
        <v>81786</v>
      </c>
      <c r="O63" s="121">
        <v>0</v>
      </c>
      <c r="P63" s="121">
        <v>0</v>
      </c>
      <c r="Q63" s="121">
        <v>0</v>
      </c>
      <c r="R63" s="121">
        <f t="shared" si="9"/>
        <v>415679</v>
      </c>
      <c r="S63" s="121">
        <v>0</v>
      </c>
      <c r="T63" s="121">
        <v>415679</v>
      </c>
      <c r="U63" s="121">
        <v>0</v>
      </c>
      <c r="V63" s="121">
        <v>0</v>
      </c>
      <c r="W63" s="121">
        <f t="shared" si="10"/>
        <v>1478992</v>
      </c>
      <c r="X63" s="121">
        <v>0</v>
      </c>
      <c r="Y63" s="121">
        <v>1385515</v>
      </c>
      <c r="Z63" s="121">
        <v>93477</v>
      </c>
      <c r="AA63" s="121">
        <v>0</v>
      </c>
      <c r="AB63" s="121">
        <v>0</v>
      </c>
      <c r="AC63" s="121">
        <v>0</v>
      </c>
      <c r="AD63" s="121">
        <v>0</v>
      </c>
      <c r="AE63" s="121">
        <f t="shared" si="11"/>
        <v>1976457</v>
      </c>
      <c r="AF63" s="121">
        <f t="shared" si="12"/>
        <v>0</v>
      </c>
      <c r="AG63" s="121">
        <f t="shared" si="13"/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 t="shared" si="14"/>
        <v>131562</v>
      </c>
      <c r="AO63" s="121">
        <f t="shared" si="15"/>
        <v>32595</v>
      </c>
      <c r="AP63" s="121">
        <v>22593</v>
      </c>
      <c r="AQ63" s="121">
        <v>0</v>
      </c>
      <c r="AR63" s="121">
        <v>10002</v>
      </c>
      <c r="AS63" s="121">
        <v>0</v>
      </c>
      <c r="AT63" s="121">
        <f t="shared" si="16"/>
        <v>82850</v>
      </c>
      <c r="AU63" s="121">
        <v>0</v>
      </c>
      <c r="AV63" s="121">
        <v>82850</v>
      </c>
      <c r="AW63" s="121">
        <v>0</v>
      </c>
      <c r="AX63" s="121">
        <v>0</v>
      </c>
      <c r="AY63" s="121">
        <f t="shared" si="17"/>
        <v>16117</v>
      </c>
      <c r="AZ63" s="121">
        <v>0</v>
      </c>
      <c r="BA63" s="121">
        <v>16117</v>
      </c>
      <c r="BB63" s="121">
        <v>0</v>
      </c>
      <c r="BC63" s="121">
        <v>0</v>
      </c>
      <c r="BD63" s="121">
        <v>0</v>
      </c>
      <c r="BE63" s="121">
        <v>0</v>
      </c>
      <c r="BF63" s="121">
        <v>14655</v>
      </c>
      <c r="BG63" s="121">
        <f t="shared" si="18"/>
        <v>146217</v>
      </c>
      <c r="BH63" s="121">
        <f t="shared" si="19"/>
        <v>0</v>
      </c>
      <c r="BI63" s="121">
        <f t="shared" si="20"/>
        <v>0</v>
      </c>
      <c r="BJ63" s="121">
        <f t="shared" si="21"/>
        <v>0</v>
      </c>
      <c r="BK63" s="121">
        <f t="shared" si="22"/>
        <v>0</v>
      </c>
      <c r="BL63" s="121">
        <f t="shared" si="23"/>
        <v>0</v>
      </c>
      <c r="BM63" s="121">
        <f t="shared" si="24"/>
        <v>0</v>
      </c>
      <c r="BN63" s="121">
        <f t="shared" si="25"/>
        <v>0</v>
      </c>
      <c r="BO63" s="121">
        <f t="shared" si="26"/>
        <v>0</v>
      </c>
      <c r="BP63" s="121">
        <f t="shared" si="27"/>
        <v>2108019</v>
      </c>
      <c r="BQ63" s="121">
        <f t="shared" si="28"/>
        <v>114381</v>
      </c>
      <c r="BR63" s="121">
        <f t="shared" si="29"/>
        <v>104379</v>
      </c>
      <c r="BS63" s="121">
        <f t="shared" si="30"/>
        <v>0</v>
      </c>
      <c r="BT63" s="121">
        <f t="shared" si="31"/>
        <v>10002</v>
      </c>
      <c r="BU63" s="121">
        <f t="shared" si="32"/>
        <v>0</v>
      </c>
      <c r="BV63" s="121">
        <f t="shared" si="33"/>
        <v>498529</v>
      </c>
      <c r="BW63" s="121">
        <f t="shared" si="34"/>
        <v>0</v>
      </c>
      <c r="BX63" s="121">
        <f t="shared" si="35"/>
        <v>498529</v>
      </c>
      <c r="BY63" s="121">
        <f t="shared" si="36"/>
        <v>0</v>
      </c>
      <c r="BZ63" s="121">
        <f t="shared" si="37"/>
        <v>0</v>
      </c>
      <c r="CA63" s="121">
        <f t="shared" si="38"/>
        <v>1495109</v>
      </c>
      <c r="CB63" s="121">
        <f t="shared" si="39"/>
        <v>0</v>
      </c>
      <c r="CC63" s="121">
        <f t="shared" si="40"/>
        <v>1401632</v>
      </c>
      <c r="CD63" s="121">
        <f t="shared" si="41"/>
        <v>93477</v>
      </c>
      <c r="CE63" s="121">
        <f t="shared" si="42"/>
        <v>0</v>
      </c>
      <c r="CF63" s="121">
        <f t="shared" si="43"/>
        <v>0</v>
      </c>
      <c r="CG63" s="121">
        <f t="shared" si="44"/>
        <v>0</v>
      </c>
      <c r="CH63" s="121">
        <f t="shared" si="45"/>
        <v>14655</v>
      </c>
      <c r="CI63" s="121">
        <f t="shared" si="46"/>
        <v>2122674</v>
      </c>
    </row>
    <row r="64" spans="1:87" s="136" customFormat="1" ht="13.5" customHeight="1" x14ac:dyDescent="0.15">
      <c r="A64" s="119" t="s">
        <v>10</v>
      </c>
      <c r="B64" s="120" t="s">
        <v>461</v>
      </c>
      <c r="C64" s="119" t="s">
        <v>462</v>
      </c>
      <c r="D64" s="121">
        <f t="shared" si="5"/>
        <v>0</v>
      </c>
      <c r="E64" s="121">
        <f t="shared" si="6"/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f t="shared" si="7"/>
        <v>469971</v>
      </c>
      <c r="M64" s="121">
        <f t="shared" si="8"/>
        <v>67866</v>
      </c>
      <c r="N64" s="121">
        <v>67866</v>
      </c>
      <c r="O64" s="121">
        <v>0</v>
      </c>
      <c r="P64" s="121">
        <v>0</v>
      </c>
      <c r="Q64" s="121">
        <v>0</v>
      </c>
      <c r="R64" s="121">
        <f t="shared" si="9"/>
        <v>144369</v>
      </c>
      <c r="S64" s="121">
        <v>148</v>
      </c>
      <c r="T64" s="121">
        <v>144221</v>
      </c>
      <c r="U64" s="121">
        <v>0</v>
      </c>
      <c r="V64" s="121">
        <v>0</v>
      </c>
      <c r="W64" s="121">
        <f t="shared" si="10"/>
        <v>257736</v>
      </c>
      <c r="X64" s="121">
        <v>123708</v>
      </c>
      <c r="Y64" s="121">
        <v>72023</v>
      </c>
      <c r="Z64" s="121">
        <v>62005</v>
      </c>
      <c r="AA64" s="121">
        <v>0</v>
      </c>
      <c r="AB64" s="121">
        <v>0</v>
      </c>
      <c r="AC64" s="121">
        <v>0</v>
      </c>
      <c r="AD64" s="121">
        <v>43494</v>
      </c>
      <c r="AE64" s="121">
        <f t="shared" si="11"/>
        <v>513465</v>
      </c>
      <c r="AF64" s="121">
        <f t="shared" si="12"/>
        <v>0</v>
      </c>
      <c r="AG64" s="121">
        <f t="shared" si="13"/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 t="shared" si="14"/>
        <v>0</v>
      </c>
      <c r="AO64" s="121">
        <f t="shared" si="15"/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f t="shared" si="16"/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 t="shared" si="17"/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f t="shared" si="18"/>
        <v>0</v>
      </c>
      <c r="BH64" s="121">
        <f t="shared" si="19"/>
        <v>0</v>
      </c>
      <c r="BI64" s="121">
        <f t="shared" si="20"/>
        <v>0</v>
      </c>
      <c r="BJ64" s="121">
        <f t="shared" si="21"/>
        <v>0</v>
      </c>
      <c r="BK64" s="121">
        <f t="shared" si="22"/>
        <v>0</v>
      </c>
      <c r="BL64" s="121">
        <f t="shared" si="23"/>
        <v>0</v>
      </c>
      <c r="BM64" s="121">
        <f t="shared" si="24"/>
        <v>0</v>
      </c>
      <c r="BN64" s="121">
        <f t="shared" si="25"/>
        <v>0</v>
      </c>
      <c r="BO64" s="121">
        <f t="shared" si="26"/>
        <v>0</v>
      </c>
      <c r="BP64" s="121">
        <f t="shared" si="27"/>
        <v>469971</v>
      </c>
      <c r="BQ64" s="121">
        <f t="shared" si="28"/>
        <v>67866</v>
      </c>
      <c r="BR64" s="121">
        <f t="shared" si="29"/>
        <v>67866</v>
      </c>
      <c r="BS64" s="121">
        <f t="shared" si="30"/>
        <v>0</v>
      </c>
      <c r="BT64" s="121">
        <f t="shared" si="31"/>
        <v>0</v>
      </c>
      <c r="BU64" s="121">
        <f t="shared" si="32"/>
        <v>0</v>
      </c>
      <c r="BV64" s="121">
        <f t="shared" si="33"/>
        <v>144369</v>
      </c>
      <c r="BW64" s="121">
        <f t="shared" si="34"/>
        <v>148</v>
      </c>
      <c r="BX64" s="121">
        <f t="shared" si="35"/>
        <v>144221</v>
      </c>
      <c r="BY64" s="121">
        <f t="shared" si="36"/>
        <v>0</v>
      </c>
      <c r="BZ64" s="121">
        <f t="shared" si="37"/>
        <v>0</v>
      </c>
      <c r="CA64" s="121">
        <f t="shared" si="38"/>
        <v>257736</v>
      </c>
      <c r="CB64" s="121">
        <f t="shared" si="39"/>
        <v>123708</v>
      </c>
      <c r="CC64" s="121">
        <f t="shared" si="40"/>
        <v>72023</v>
      </c>
      <c r="CD64" s="121">
        <f t="shared" si="41"/>
        <v>62005</v>
      </c>
      <c r="CE64" s="121">
        <f t="shared" si="42"/>
        <v>0</v>
      </c>
      <c r="CF64" s="121">
        <f t="shared" si="43"/>
        <v>0</v>
      </c>
      <c r="CG64" s="121">
        <f t="shared" si="44"/>
        <v>0</v>
      </c>
      <c r="CH64" s="121">
        <f t="shared" si="45"/>
        <v>43494</v>
      </c>
      <c r="CI64" s="121">
        <f t="shared" si="46"/>
        <v>513465</v>
      </c>
    </row>
    <row r="65" spans="1:87" s="136" customFormat="1" ht="13.5" customHeight="1" x14ac:dyDescent="0.15">
      <c r="A65" s="119" t="s">
        <v>10</v>
      </c>
      <c r="B65" s="120" t="s">
        <v>373</v>
      </c>
      <c r="C65" s="119" t="s">
        <v>395</v>
      </c>
      <c r="D65" s="121">
        <f t="shared" si="5"/>
        <v>0</v>
      </c>
      <c r="E65" s="121">
        <f t="shared" si="6"/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 t="shared" si="7"/>
        <v>1729313</v>
      </c>
      <c r="M65" s="121">
        <f t="shared" si="8"/>
        <v>52188</v>
      </c>
      <c r="N65" s="121">
        <v>52188</v>
      </c>
      <c r="O65" s="121">
        <v>0</v>
      </c>
      <c r="P65" s="121">
        <v>0</v>
      </c>
      <c r="Q65" s="121">
        <v>0</v>
      </c>
      <c r="R65" s="121">
        <f t="shared" si="9"/>
        <v>66486</v>
      </c>
      <c r="S65" s="121">
        <v>0</v>
      </c>
      <c r="T65" s="121">
        <v>66486</v>
      </c>
      <c r="U65" s="121">
        <v>0</v>
      </c>
      <c r="V65" s="121">
        <v>0</v>
      </c>
      <c r="W65" s="121">
        <f t="shared" si="10"/>
        <v>1610639</v>
      </c>
      <c r="X65" s="121">
        <v>0</v>
      </c>
      <c r="Y65" s="121">
        <v>1438514</v>
      </c>
      <c r="Z65" s="121">
        <v>157846</v>
      </c>
      <c r="AA65" s="121">
        <v>14279</v>
      </c>
      <c r="AB65" s="121">
        <v>0</v>
      </c>
      <c r="AC65" s="121">
        <v>0</v>
      </c>
      <c r="AD65" s="121">
        <v>9388</v>
      </c>
      <c r="AE65" s="121">
        <f t="shared" si="11"/>
        <v>1738701</v>
      </c>
      <c r="AF65" s="121">
        <f t="shared" si="12"/>
        <v>0</v>
      </c>
      <c r="AG65" s="121">
        <f t="shared" si="13"/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f t="shared" si="14"/>
        <v>0</v>
      </c>
      <c r="AO65" s="121">
        <f t="shared" si="15"/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f t="shared" si="16"/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 t="shared" si="17"/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f t="shared" si="18"/>
        <v>0</v>
      </c>
      <c r="BH65" s="121">
        <f t="shared" si="19"/>
        <v>0</v>
      </c>
      <c r="BI65" s="121">
        <f t="shared" si="20"/>
        <v>0</v>
      </c>
      <c r="BJ65" s="121">
        <f t="shared" si="21"/>
        <v>0</v>
      </c>
      <c r="BK65" s="121">
        <f t="shared" si="22"/>
        <v>0</v>
      </c>
      <c r="BL65" s="121">
        <f t="shared" si="23"/>
        <v>0</v>
      </c>
      <c r="BM65" s="121">
        <f t="shared" si="24"/>
        <v>0</v>
      </c>
      <c r="BN65" s="121">
        <f t="shared" si="25"/>
        <v>0</v>
      </c>
      <c r="BO65" s="121">
        <f t="shared" si="26"/>
        <v>0</v>
      </c>
      <c r="BP65" s="121">
        <f t="shared" si="27"/>
        <v>1729313</v>
      </c>
      <c r="BQ65" s="121">
        <f t="shared" si="28"/>
        <v>52188</v>
      </c>
      <c r="BR65" s="121">
        <f t="shared" si="29"/>
        <v>52188</v>
      </c>
      <c r="BS65" s="121">
        <f t="shared" si="30"/>
        <v>0</v>
      </c>
      <c r="BT65" s="121">
        <f t="shared" si="31"/>
        <v>0</v>
      </c>
      <c r="BU65" s="121">
        <f t="shared" si="32"/>
        <v>0</v>
      </c>
      <c r="BV65" s="121">
        <f t="shared" si="33"/>
        <v>66486</v>
      </c>
      <c r="BW65" s="121">
        <f t="shared" si="34"/>
        <v>0</v>
      </c>
      <c r="BX65" s="121">
        <f t="shared" si="35"/>
        <v>66486</v>
      </c>
      <c r="BY65" s="121">
        <f t="shared" si="36"/>
        <v>0</v>
      </c>
      <c r="BZ65" s="121">
        <f t="shared" si="37"/>
        <v>0</v>
      </c>
      <c r="CA65" s="121">
        <f t="shared" si="38"/>
        <v>1610639</v>
      </c>
      <c r="CB65" s="121">
        <f t="shared" si="39"/>
        <v>0</v>
      </c>
      <c r="CC65" s="121">
        <f t="shared" si="40"/>
        <v>1438514</v>
      </c>
      <c r="CD65" s="121">
        <f t="shared" si="41"/>
        <v>157846</v>
      </c>
      <c r="CE65" s="121">
        <f t="shared" si="42"/>
        <v>14279</v>
      </c>
      <c r="CF65" s="121">
        <f t="shared" si="43"/>
        <v>0</v>
      </c>
      <c r="CG65" s="121">
        <f t="shared" si="44"/>
        <v>0</v>
      </c>
      <c r="CH65" s="121">
        <f t="shared" si="45"/>
        <v>9388</v>
      </c>
      <c r="CI65" s="121">
        <f t="shared" si="46"/>
        <v>1738701</v>
      </c>
    </row>
    <row r="66" spans="1:87" s="136" customFormat="1" ht="13.5" customHeight="1" x14ac:dyDescent="0.15">
      <c r="A66" s="119" t="s">
        <v>10</v>
      </c>
      <c r="B66" s="120" t="s">
        <v>351</v>
      </c>
      <c r="C66" s="119" t="s">
        <v>352</v>
      </c>
      <c r="D66" s="121">
        <f t="shared" si="5"/>
        <v>190317</v>
      </c>
      <c r="E66" s="121">
        <f t="shared" si="6"/>
        <v>190317</v>
      </c>
      <c r="F66" s="121">
        <v>0</v>
      </c>
      <c r="G66" s="121">
        <v>190317</v>
      </c>
      <c r="H66" s="121">
        <v>0</v>
      </c>
      <c r="I66" s="121">
        <v>0</v>
      </c>
      <c r="J66" s="121">
        <v>0</v>
      </c>
      <c r="K66" s="121">
        <v>0</v>
      </c>
      <c r="L66" s="121">
        <f t="shared" si="7"/>
        <v>532462</v>
      </c>
      <c r="M66" s="121">
        <f t="shared" si="8"/>
        <v>50423</v>
      </c>
      <c r="N66" s="121">
        <v>50423</v>
      </c>
      <c r="O66" s="121">
        <v>0</v>
      </c>
      <c r="P66" s="121">
        <v>0</v>
      </c>
      <c r="Q66" s="121">
        <v>0</v>
      </c>
      <c r="R66" s="121">
        <f t="shared" si="9"/>
        <v>335717</v>
      </c>
      <c r="S66" s="121">
        <v>0</v>
      </c>
      <c r="T66" s="121">
        <v>335717</v>
      </c>
      <c r="U66" s="121">
        <v>0</v>
      </c>
      <c r="V66" s="121">
        <v>0</v>
      </c>
      <c r="W66" s="121">
        <f t="shared" si="10"/>
        <v>146322</v>
      </c>
      <c r="X66" s="121">
        <v>0</v>
      </c>
      <c r="Y66" s="121">
        <v>146322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f t="shared" si="11"/>
        <v>722779</v>
      </c>
      <c r="AF66" s="121">
        <f t="shared" si="12"/>
        <v>0</v>
      </c>
      <c r="AG66" s="121">
        <f t="shared" si="13"/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 t="shared" si="14"/>
        <v>0</v>
      </c>
      <c r="AO66" s="121">
        <f t="shared" si="15"/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 t="shared" si="16"/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 t="shared" si="17"/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f t="shared" si="18"/>
        <v>0</v>
      </c>
      <c r="BH66" s="121">
        <f t="shared" si="19"/>
        <v>190317</v>
      </c>
      <c r="BI66" s="121">
        <f t="shared" si="20"/>
        <v>190317</v>
      </c>
      <c r="BJ66" s="121">
        <f t="shared" si="21"/>
        <v>0</v>
      </c>
      <c r="BK66" s="121">
        <f t="shared" si="22"/>
        <v>190317</v>
      </c>
      <c r="BL66" s="121">
        <f t="shared" si="23"/>
        <v>0</v>
      </c>
      <c r="BM66" s="121">
        <f t="shared" si="24"/>
        <v>0</v>
      </c>
      <c r="BN66" s="121">
        <f t="shared" si="25"/>
        <v>0</v>
      </c>
      <c r="BO66" s="121">
        <f t="shared" si="26"/>
        <v>0</v>
      </c>
      <c r="BP66" s="121">
        <f t="shared" si="27"/>
        <v>532462</v>
      </c>
      <c r="BQ66" s="121">
        <f t="shared" si="28"/>
        <v>50423</v>
      </c>
      <c r="BR66" s="121">
        <f t="shared" si="29"/>
        <v>50423</v>
      </c>
      <c r="BS66" s="121">
        <f t="shared" si="30"/>
        <v>0</v>
      </c>
      <c r="BT66" s="121">
        <f t="shared" si="31"/>
        <v>0</v>
      </c>
      <c r="BU66" s="121">
        <f t="shared" si="32"/>
        <v>0</v>
      </c>
      <c r="BV66" s="121">
        <f t="shared" si="33"/>
        <v>335717</v>
      </c>
      <c r="BW66" s="121">
        <f t="shared" si="34"/>
        <v>0</v>
      </c>
      <c r="BX66" s="121">
        <f t="shared" si="35"/>
        <v>335717</v>
      </c>
      <c r="BY66" s="121">
        <f t="shared" si="36"/>
        <v>0</v>
      </c>
      <c r="BZ66" s="121">
        <f t="shared" si="37"/>
        <v>0</v>
      </c>
      <c r="CA66" s="121">
        <f t="shared" si="38"/>
        <v>146322</v>
      </c>
      <c r="CB66" s="121">
        <f t="shared" si="39"/>
        <v>0</v>
      </c>
      <c r="CC66" s="121">
        <f t="shared" si="40"/>
        <v>146322</v>
      </c>
      <c r="CD66" s="121">
        <f t="shared" si="41"/>
        <v>0</v>
      </c>
      <c r="CE66" s="121">
        <f t="shared" si="42"/>
        <v>0</v>
      </c>
      <c r="CF66" s="121">
        <f t="shared" si="43"/>
        <v>0</v>
      </c>
      <c r="CG66" s="121">
        <f t="shared" si="44"/>
        <v>0</v>
      </c>
      <c r="CH66" s="121">
        <f t="shared" si="45"/>
        <v>0</v>
      </c>
      <c r="CI66" s="121">
        <f t="shared" si="46"/>
        <v>722779</v>
      </c>
    </row>
    <row r="67" spans="1:87" s="136" customFormat="1" ht="13.5" customHeight="1" x14ac:dyDescent="0.15">
      <c r="A67" s="119" t="s">
        <v>10</v>
      </c>
      <c r="B67" s="120" t="s">
        <v>339</v>
      </c>
      <c r="C67" s="119" t="s">
        <v>340</v>
      </c>
      <c r="D67" s="121">
        <f t="shared" si="5"/>
        <v>0</v>
      </c>
      <c r="E67" s="121">
        <f t="shared" si="6"/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f t="shared" si="7"/>
        <v>635613</v>
      </c>
      <c r="M67" s="121">
        <f t="shared" si="8"/>
        <v>141346</v>
      </c>
      <c r="N67" s="121">
        <v>103990</v>
      </c>
      <c r="O67" s="121">
        <v>0</v>
      </c>
      <c r="P67" s="121">
        <v>37356</v>
      </c>
      <c r="Q67" s="121">
        <v>0</v>
      </c>
      <c r="R67" s="121">
        <f t="shared" si="9"/>
        <v>349339</v>
      </c>
      <c r="S67" s="121">
        <v>0</v>
      </c>
      <c r="T67" s="121">
        <v>349339</v>
      </c>
      <c r="U67" s="121">
        <v>0</v>
      </c>
      <c r="V67" s="121">
        <v>0</v>
      </c>
      <c r="W67" s="121">
        <f t="shared" si="10"/>
        <v>144928</v>
      </c>
      <c r="X67" s="121">
        <v>0</v>
      </c>
      <c r="Y67" s="121">
        <v>38880</v>
      </c>
      <c r="Z67" s="121">
        <v>106048</v>
      </c>
      <c r="AA67" s="121">
        <v>0</v>
      </c>
      <c r="AB67" s="121">
        <v>0</v>
      </c>
      <c r="AC67" s="121">
        <v>0</v>
      </c>
      <c r="AD67" s="121">
        <v>0</v>
      </c>
      <c r="AE67" s="121">
        <f t="shared" si="11"/>
        <v>635613</v>
      </c>
      <c r="AF67" s="121">
        <f t="shared" si="12"/>
        <v>0</v>
      </c>
      <c r="AG67" s="121">
        <f t="shared" si="13"/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 t="shared" si="14"/>
        <v>0</v>
      </c>
      <c r="AO67" s="121">
        <f t="shared" si="15"/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f t="shared" si="16"/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f t="shared" si="17"/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f t="shared" si="18"/>
        <v>0</v>
      </c>
      <c r="BH67" s="121">
        <f t="shared" si="19"/>
        <v>0</v>
      </c>
      <c r="BI67" s="121">
        <f t="shared" si="20"/>
        <v>0</v>
      </c>
      <c r="BJ67" s="121">
        <f t="shared" si="21"/>
        <v>0</v>
      </c>
      <c r="BK67" s="121">
        <f t="shared" si="22"/>
        <v>0</v>
      </c>
      <c r="BL67" s="121">
        <f t="shared" si="23"/>
        <v>0</v>
      </c>
      <c r="BM67" s="121">
        <f t="shared" si="24"/>
        <v>0</v>
      </c>
      <c r="BN67" s="121">
        <f t="shared" si="25"/>
        <v>0</v>
      </c>
      <c r="BO67" s="121">
        <f t="shared" si="26"/>
        <v>0</v>
      </c>
      <c r="BP67" s="121">
        <f t="shared" si="27"/>
        <v>635613</v>
      </c>
      <c r="BQ67" s="121">
        <f t="shared" si="28"/>
        <v>141346</v>
      </c>
      <c r="BR67" s="121">
        <f t="shared" si="29"/>
        <v>103990</v>
      </c>
      <c r="BS67" s="121">
        <f t="shared" si="30"/>
        <v>0</v>
      </c>
      <c r="BT67" s="121">
        <f t="shared" si="31"/>
        <v>37356</v>
      </c>
      <c r="BU67" s="121">
        <f t="shared" si="32"/>
        <v>0</v>
      </c>
      <c r="BV67" s="121">
        <f t="shared" si="33"/>
        <v>349339</v>
      </c>
      <c r="BW67" s="121">
        <f t="shared" si="34"/>
        <v>0</v>
      </c>
      <c r="BX67" s="121">
        <f t="shared" si="35"/>
        <v>349339</v>
      </c>
      <c r="BY67" s="121">
        <f t="shared" si="36"/>
        <v>0</v>
      </c>
      <c r="BZ67" s="121">
        <f t="shared" si="37"/>
        <v>0</v>
      </c>
      <c r="CA67" s="121">
        <f t="shared" si="38"/>
        <v>144928</v>
      </c>
      <c r="CB67" s="121">
        <f t="shared" si="39"/>
        <v>0</v>
      </c>
      <c r="CC67" s="121">
        <f t="shared" si="40"/>
        <v>38880</v>
      </c>
      <c r="CD67" s="121">
        <f t="shared" si="41"/>
        <v>106048</v>
      </c>
      <c r="CE67" s="121">
        <f t="shared" si="42"/>
        <v>0</v>
      </c>
      <c r="CF67" s="121">
        <f t="shared" si="43"/>
        <v>0</v>
      </c>
      <c r="CG67" s="121">
        <f t="shared" si="44"/>
        <v>0</v>
      </c>
      <c r="CH67" s="121">
        <f t="shared" si="45"/>
        <v>0</v>
      </c>
      <c r="CI67" s="121">
        <f t="shared" si="46"/>
        <v>635613</v>
      </c>
    </row>
    <row r="68" spans="1:87" s="136" customFormat="1" ht="13.5" customHeight="1" x14ac:dyDescent="0.15">
      <c r="A68" s="119" t="s">
        <v>10</v>
      </c>
      <c r="B68" s="120" t="s">
        <v>410</v>
      </c>
      <c r="C68" s="119" t="s">
        <v>411</v>
      </c>
      <c r="D68" s="121">
        <f t="shared" si="5"/>
        <v>0</v>
      </c>
      <c r="E68" s="121">
        <f t="shared" si="6"/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 t="shared" si="7"/>
        <v>1520457</v>
      </c>
      <c r="M68" s="121">
        <f t="shared" si="8"/>
        <v>94698</v>
      </c>
      <c r="N68" s="121">
        <v>94698</v>
      </c>
      <c r="O68" s="121">
        <v>0</v>
      </c>
      <c r="P68" s="121">
        <v>0</v>
      </c>
      <c r="Q68" s="121">
        <v>0</v>
      </c>
      <c r="R68" s="121">
        <f t="shared" si="9"/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f t="shared" si="10"/>
        <v>1425759</v>
      </c>
      <c r="X68" s="121">
        <v>0</v>
      </c>
      <c r="Y68" s="121">
        <v>383592</v>
      </c>
      <c r="Z68" s="121">
        <v>0</v>
      </c>
      <c r="AA68" s="121">
        <v>1042167</v>
      </c>
      <c r="AB68" s="121">
        <v>0</v>
      </c>
      <c r="AC68" s="121">
        <v>0</v>
      </c>
      <c r="AD68" s="121">
        <v>0</v>
      </c>
      <c r="AE68" s="121">
        <f t="shared" si="11"/>
        <v>1520457</v>
      </c>
      <c r="AF68" s="121">
        <f t="shared" si="12"/>
        <v>0</v>
      </c>
      <c r="AG68" s="121">
        <f t="shared" si="13"/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 t="shared" si="14"/>
        <v>0</v>
      </c>
      <c r="AO68" s="121">
        <f t="shared" si="15"/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f t="shared" si="16"/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f t="shared" si="17"/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f t="shared" si="18"/>
        <v>0</v>
      </c>
      <c r="BH68" s="121">
        <f t="shared" si="19"/>
        <v>0</v>
      </c>
      <c r="BI68" s="121">
        <f t="shared" si="20"/>
        <v>0</v>
      </c>
      <c r="BJ68" s="121">
        <f t="shared" si="21"/>
        <v>0</v>
      </c>
      <c r="BK68" s="121">
        <f t="shared" si="22"/>
        <v>0</v>
      </c>
      <c r="BL68" s="121">
        <f t="shared" si="23"/>
        <v>0</v>
      </c>
      <c r="BM68" s="121">
        <f t="shared" si="24"/>
        <v>0</v>
      </c>
      <c r="BN68" s="121">
        <f t="shared" si="25"/>
        <v>0</v>
      </c>
      <c r="BO68" s="121">
        <f t="shared" si="26"/>
        <v>0</v>
      </c>
      <c r="BP68" s="121">
        <f t="shared" si="27"/>
        <v>1520457</v>
      </c>
      <c r="BQ68" s="121">
        <f t="shared" si="28"/>
        <v>94698</v>
      </c>
      <c r="BR68" s="121">
        <f t="shared" si="29"/>
        <v>94698</v>
      </c>
      <c r="BS68" s="121">
        <f t="shared" si="30"/>
        <v>0</v>
      </c>
      <c r="BT68" s="121">
        <f t="shared" si="31"/>
        <v>0</v>
      </c>
      <c r="BU68" s="121">
        <f t="shared" si="32"/>
        <v>0</v>
      </c>
      <c r="BV68" s="121">
        <f t="shared" si="33"/>
        <v>0</v>
      </c>
      <c r="BW68" s="121">
        <f t="shared" si="34"/>
        <v>0</v>
      </c>
      <c r="BX68" s="121">
        <f t="shared" si="35"/>
        <v>0</v>
      </c>
      <c r="BY68" s="121">
        <f t="shared" si="36"/>
        <v>0</v>
      </c>
      <c r="BZ68" s="121">
        <f t="shared" si="37"/>
        <v>0</v>
      </c>
      <c r="CA68" s="121">
        <f t="shared" si="38"/>
        <v>1425759</v>
      </c>
      <c r="CB68" s="121">
        <f t="shared" si="39"/>
        <v>0</v>
      </c>
      <c r="CC68" s="121">
        <f t="shared" si="40"/>
        <v>383592</v>
      </c>
      <c r="CD68" s="121">
        <f t="shared" si="41"/>
        <v>0</v>
      </c>
      <c r="CE68" s="121">
        <f t="shared" si="42"/>
        <v>1042167</v>
      </c>
      <c r="CF68" s="121">
        <f t="shared" si="43"/>
        <v>0</v>
      </c>
      <c r="CG68" s="121">
        <f t="shared" si="44"/>
        <v>0</v>
      </c>
      <c r="CH68" s="121">
        <f t="shared" si="45"/>
        <v>0</v>
      </c>
      <c r="CI68" s="121">
        <f t="shared" si="46"/>
        <v>1520457</v>
      </c>
    </row>
    <row r="69" spans="1:87" s="136" customFormat="1" ht="13.5" customHeight="1" x14ac:dyDescent="0.15">
      <c r="A69" s="119" t="s">
        <v>10</v>
      </c>
      <c r="B69" s="120" t="s">
        <v>368</v>
      </c>
      <c r="C69" s="119" t="s">
        <v>369</v>
      </c>
      <c r="D69" s="121">
        <f t="shared" si="5"/>
        <v>0</v>
      </c>
      <c r="E69" s="121">
        <f t="shared" si="6"/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f t="shared" si="7"/>
        <v>824308</v>
      </c>
      <c r="M69" s="121">
        <f t="shared" si="8"/>
        <v>72239</v>
      </c>
      <c r="N69" s="121">
        <v>72239</v>
      </c>
      <c r="O69" s="121">
        <v>0</v>
      </c>
      <c r="P69" s="121">
        <v>0</v>
      </c>
      <c r="Q69" s="121">
        <v>0</v>
      </c>
      <c r="R69" s="121">
        <f t="shared" si="9"/>
        <v>272481</v>
      </c>
      <c r="S69" s="121">
        <v>0</v>
      </c>
      <c r="T69" s="121">
        <v>253449</v>
      </c>
      <c r="U69" s="121">
        <v>19032</v>
      </c>
      <c r="V69" s="121">
        <v>0</v>
      </c>
      <c r="W69" s="121">
        <f t="shared" si="10"/>
        <v>479588</v>
      </c>
      <c r="X69" s="121">
        <v>14085</v>
      </c>
      <c r="Y69" s="121">
        <v>389182</v>
      </c>
      <c r="Z69" s="121">
        <v>63951</v>
      </c>
      <c r="AA69" s="121">
        <v>12370</v>
      </c>
      <c r="AB69" s="121">
        <v>0</v>
      </c>
      <c r="AC69" s="121">
        <v>0</v>
      </c>
      <c r="AD69" s="121">
        <v>497914</v>
      </c>
      <c r="AE69" s="121">
        <f t="shared" si="11"/>
        <v>1322222</v>
      </c>
      <c r="AF69" s="121">
        <f t="shared" si="12"/>
        <v>0</v>
      </c>
      <c r="AG69" s="121">
        <f t="shared" si="13"/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 t="shared" si="14"/>
        <v>145072</v>
      </c>
      <c r="AO69" s="121">
        <f t="shared" si="15"/>
        <v>21917</v>
      </c>
      <c r="AP69" s="121">
        <v>21917</v>
      </c>
      <c r="AQ69" s="121">
        <v>0</v>
      </c>
      <c r="AR69" s="121">
        <v>0</v>
      </c>
      <c r="AS69" s="121">
        <v>0</v>
      </c>
      <c r="AT69" s="121">
        <f t="shared" si="16"/>
        <v>73073</v>
      </c>
      <c r="AU69" s="121">
        <v>0</v>
      </c>
      <c r="AV69" s="121">
        <v>73073</v>
      </c>
      <c r="AW69" s="121">
        <v>0</v>
      </c>
      <c r="AX69" s="121">
        <v>0</v>
      </c>
      <c r="AY69" s="121">
        <f t="shared" si="17"/>
        <v>50082</v>
      </c>
      <c r="AZ69" s="121">
        <v>0</v>
      </c>
      <c r="BA69" s="121">
        <v>49742</v>
      </c>
      <c r="BB69" s="121">
        <v>0</v>
      </c>
      <c r="BC69" s="121">
        <v>340</v>
      </c>
      <c r="BD69" s="121">
        <v>0</v>
      </c>
      <c r="BE69" s="121">
        <v>0</v>
      </c>
      <c r="BF69" s="121">
        <v>45270</v>
      </c>
      <c r="BG69" s="121">
        <f t="shared" si="18"/>
        <v>190342</v>
      </c>
      <c r="BH69" s="121">
        <f t="shared" si="19"/>
        <v>0</v>
      </c>
      <c r="BI69" s="121">
        <f t="shared" si="20"/>
        <v>0</v>
      </c>
      <c r="BJ69" s="121">
        <f t="shared" si="21"/>
        <v>0</v>
      </c>
      <c r="BK69" s="121">
        <f t="shared" si="22"/>
        <v>0</v>
      </c>
      <c r="BL69" s="121">
        <f t="shared" si="23"/>
        <v>0</v>
      </c>
      <c r="BM69" s="121">
        <f t="shared" si="24"/>
        <v>0</v>
      </c>
      <c r="BN69" s="121">
        <f t="shared" si="25"/>
        <v>0</v>
      </c>
      <c r="BO69" s="121">
        <f t="shared" si="26"/>
        <v>0</v>
      </c>
      <c r="BP69" s="121">
        <f t="shared" si="27"/>
        <v>969380</v>
      </c>
      <c r="BQ69" s="121">
        <f t="shared" si="28"/>
        <v>94156</v>
      </c>
      <c r="BR69" s="121">
        <f t="shared" si="29"/>
        <v>94156</v>
      </c>
      <c r="BS69" s="121">
        <f t="shared" si="30"/>
        <v>0</v>
      </c>
      <c r="BT69" s="121">
        <f t="shared" si="31"/>
        <v>0</v>
      </c>
      <c r="BU69" s="121">
        <f t="shared" si="32"/>
        <v>0</v>
      </c>
      <c r="BV69" s="121">
        <f t="shared" si="33"/>
        <v>345554</v>
      </c>
      <c r="BW69" s="121">
        <f t="shared" si="34"/>
        <v>0</v>
      </c>
      <c r="BX69" s="121">
        <f t="shared" si="35"/>
        <v>326522</v>
      </c>
      <c r="BY69" s="121">
        <f t="shared" si="36"/>
        <v>19032</v>
      </c>
      <c r="BZ69" s="121">
        <f t="shared" si="37"/>
        <v>0</v>
      </c>
      <c r="CA69" s="121">
        <f t="shared" si="38"/>
        <v>529670</v>
      </c>
      <c r="CB69" s="121">
        <f t="shared" si="39"/>
        <v>14085</v>
      </c>
      <c r="CC69" s="121">
        <f t="shared" si="40"/>
        <v>438924</v>
      </c>
      <c r="CD69" s="121">
        <f t="shared" si="41"/>
        <v>63951</v>
      </c>
      <c r="CE69" s="121">
        <f t="shared" si="42"/>
        <v>12710</v>
      </c>
      <c r="CF69" s="121">
        <f t="shared" si="43"/>
        <v>0</v>
      </c>
      <c r="CG69" s="121">
        <f t="shared" si="44"/>
        <v>0</v>
      </c>
      <c r="CH69" s="121">
        <f t="shared" si="45"/>
        <v>543184</v>
      </c>
      <c r="CI69" s="121">
        <f t="shared" si="46"/>
        <v>1512564</v>
      </c>
    </row>
    <row r="70" spans="1:87" s="136" customFormat="1" ht="13.5" customHeight="1" x14ac:dyDescent="0.15">
      <c r="A70" s="119" t="s">
        <v>10</v>
      </c>
      <c r="B70" s="120" t="s">
        <v>405</v>
      </c>
      <c r="C70" s="119" t="s">
        <v>406</v>
      </c>
      <c r="D70" s="121">
        <f t="shared" si="5"/>
        <v>0</v>
      </c>
      <c r="E70" s="121">
        <f t="shared" si="6"/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f t="shared" si="7"/>
        <v>503599</v>
      </c>
      <c r="M70" s="121">
        <f t="shared" si="8"/>
        <v>22374</v>
      </c>
      <c r="N70" s="121">
        <v>22374</v>
      </c>
      <c r="O70" s="121">
        <v>0</v>
      </c>
      <c r="P70" s="121">
        <v>0</v>
      </c>
      <c r="Q70" s="121">
        <v>0</v>
      </c>
      <c r="R70" s="121">
        <f t="shared" si="9"/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f t="shared" si="10"/>
        <v>479108</v>
      </c>
      <c r="X70" s="121">
        <v>0</v>
      </c>
      <c r="Y70" s="121">
        <v>464800</v>
      </c>
      <c r="Z70" s="121">
        <v>14308</v>
      </c>
      <c r="AA70" s="121">
        <v>0</v>
      </c>
      <c r="AB70" s="121">
        <v>0</v>
      </c>
      <c r="AC70" s="121">
        <v>2117</v>
      </c>
      <c r="AD70" s="121">
        <v>6201</v>
      </c>
      <c r="AE70" s="121">
        <f t="shared" si="11"/>
        <v>509800</v>
      </c>
      <c r="AF70" s="121">
        <f t="shared" si="12"/>
        <v>0</v>
      </c>
      <c r="AG70" s="121">
        <f t="shared" si="13"/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f t="shared" si="14"/>
        <v>0</v>
      </c>
      <c r="AO70" s="121">
        <f t="shared" si="15"/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f t="shared" si="16"/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f t="shared" si="17"/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f t="shared" si="18"/>
        <v>0</v>
      </c>
      <c r="BH70" s="121">
        <f t="shared" si="19"/>
        <v>0</v>
      </c>
      <c r="BI70" s="121">
        <f t="shared" si="20"/>
        <v>0</v>
      </c>
      <c r="BJ70" s="121">
        <f t="shared" si="21"/>
        <v>0</v>
      </c>
      <c r="BK70" s="121">
        <f t="shared" si="22"/>
        <v>0</v>
      </c>
      <c r="BL70" s="121">
        <f t="shared" si="23"/>
        <v>0</v>
      </c>
      <c r="BM70" s="121">
        <f t="shared" si="24"/>
        <v>0</v>
      </c>
      <c r="BN70" s="121">
        <f t="shared" si="25"/>
        <v>0</v>
      </c>
      <c r="BO70" s="121">
        <f t="shared" si="26"/>
        <v>0</v>
      </c>
      <c r="BP70" s="121">
        <f t="shared" si="27"/>
        <v>503599</v>
      </c>
      <c r="BQ70" s="121">
        <f t="shared" si="28"/>
        <v>22374</v>
      </c>
      <c r="BR70" s="121">
        <f t="shared" si="29"/>
        <v>22374</v>
      </c>
      <c r="BS70" s="121">
        <f t="shared" si="30"/>
        <v>0</v>
      </c>
      <c r="BT70" s="121">
        <f t="shared" si="31"/>
        <v>0</v>
      </c>
      <c r="BU70" s="121">
        <f t="shared" si="32"/>
        <v>0</v>
      </c>
      <c r="BV70" s="121">
        <f t="shared" si="33"/>
        <v>0</v>
      </c>
      <c r="BW70" s="121">
        <f t="shared" si="34"/>
        <v>0</v>
      </c>
      <c r="BX70" s="121">
        <f t="shared" si="35"/>
        <v>0</v>
      </c>
      <c r="BY70" s="121">
        <f t="shared" si="36"/>
        <v>0</v>
      </c>
      <c r="BZ70" s="121">
        <f t="shared" si="37"/>
        <v>0</v>
      </c>
      <c r="CA70" s="121">
        <f t="shared" si="38"/>
        <v>479108</v>
      </c>
      <c r="CB70" s="121">
        <f t="shared" si="39"/>
        <v>0</v>
      </c>
      <c r="CC70" s="121">
        <f t="shared" si="40"/>
        <v>464800</v>
      </c>
      <c r="CD70" s="121">
        <f t="shared" si="41"/>
        <v>14308</v>
      </c>
      <c r="CE70" s="121">
        <f t="shared" si="42"/>
        <v>0</v>
      </c>
      <c r="CF70" s="121">
        <f t="shared" si="43"/>
        <v>0</v>
      </c>
      <c r="CG70" s="121">
        <f t="shared" si="44"/>
        <v>2117</v>
      </c>
      <c r="CH70" s="121">
        <f t="shared" si="45"/>
        <v>6201</v>
      </c>
      <c r="CI70" s="121">
        <f t="shared" si="46"/>
        <v>509800</v>
      </c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998" man="1"/>
    <brk id="67" min="1" max="99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>
        <f>COUNTA(A:A) - 3</f>
        <v>44</v>
      </c>
      <c r="C1" s="114">
        <f>SUBTOTAL(3,A:A ) - 2</f>
        <v>45</v>
      </c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5" t="s">
        <v>269</v>
      </c>
      <c r="B2" s="157" t="s">
        <v>270</v>
      </c>
      <c r="C2" s="169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6"/>
      <c r="B3" s="158"/>
      <c r="C3" s="170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6"/>
      <c r="B4" s="158"/>
      <c r="C4" s="168"/>
      <c r="D4" s="108" t="s">
        <v>308</v>
      </c>
      <c r="E4" s="101"/>
      <c r="F4" s="107"/>
      <c r="G4" s="108" t="s">
        <v>309</v>
      </c>
      <c r="H4" s="101"/>
      <c r="I4" s="107"/>
      <c r="J4" s="165" t="s">
        <v>316</v>
      </c>
      <c r="K4" s="167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5" t="s">
        <v>316</v>
      </c>
      <c r="S4" s="167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5" t="s">
        <v>316</v>
      </c>
      <c r="AA4" s="167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5" t="s">
        <v>316</v>
      </c>
      <c r="AI4" s="167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5" t="s">
        <v>316</v>
      </c>
      <c r="AQ4" s="167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5" t="s">
        <v>316</v>
      </c>
      <c r="AY4" s="167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6"/>
      <c r="B5" s="158"/>
      <c r="C5" s="168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6"/>
      <c r="K5" s="168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6"/>
      <c r="S5" s="168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6"/>
      <c r="AA5" s="168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6"/>
      <c r="AI5" s="168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6"/>
      <c r="AQ5" s="168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6"/>
      <c r="AY5" s="168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6"/>
      <c r="B6" s="158"/>
      <c r="C6" s="168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6"/>
      <c r="K6" s="168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6"/>
      <c r="S6" s="168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6"/>
      <c r="AA6" s="168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6"/>
      <c r="AI6" s="168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6"/>
      <c r="AQ6" s="168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6"/>
      <c r="AY6" s="168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茨城県</v>
      </c>
      <c r="B7" s="139" t="str">
        <f>'廃棄物事業経費（市町村）'!B7</f>
        <v>08000</v>
      </c>
      <c r="C7" s="138" t="s">
        <v>279</v>
      </c>
      <c r="D7" s="140">
        <f>SUM(L7,T7,AB7,AJ7,AR7,AZ7)</f>
        <v>1501478</v>
      </c>
      <c r="E7" s="140">
        <f>SUM(M7,U7,AC7,AK7,AS7,BA7)</f>
        <v>10113766</v>
      </c>
      <c r="F7" s="140">
        <f>SUM(D7:E7)</f>
        <v>11615244</v>
      </c>
      <c r="G7" s="140">
        <f>SUM(O7,W7,AE7,AM7,AU7,BC7)</f>
        <v>15780</v>
      </c>
      <c r="H7" s="140">
        <f>SUM(P7,X7,AF7,AN7,AV7,BD7)</f>
        <v>2151856</v>
      </c>
      <c r="I7" s="140">
        <f>SUM(G7:H7)</f>
        <v>2167636</v>
      </c>
      <c r="J7" s="141">
        <f>COUNTIF(J$8:J$1000,"&lt;&gt;")</f>
        <v>35</v>
      </c>
      <c r="K7" s="141">
        <f>COUNTIF(K$8:K$1000,"&lt;&gt;")</f>
        <v>35</v>
      </c>
      <c r="L7" s="140">
        <f>SUM(L$8:L$1000)</f>
        <v>1308825</v>
      </c>
      <c r="M7" s="140">
        <f>SUM(M$8:M$1000)</f>
        <v>9084024</v>
      </c>
      <c r="N7" s="140">
        <f>IF(AND(L7&lt;&gt;"",M7&lt;&gt;""),SUM(L7:M7),"")</f>
        <v>10392849</v>
      </c>
      <c r="O7" s="140">
        <f>SUM(O$8:O$1000)</f>
        <v>15780</v>
      </c>
      <c r="P7" s="140">
        <f>SUM(P$8:P$1000)</f>
        <v>876304</v>
      </c>
      <c r="Q7" s="140">
        <f>IF(AND(O7&lt;&gt;"",P7&lt;&gt;""),SUM(O7:P7),"")</f>
        <v>892084</v>
      </c>
      <c r="R7" s="141">
        <f>COUNTIF(R$8:R$1000,"&lt;&gt;")</f>
        <v>18</v>
      </c>
      <c r="S7" s="141">
        <f>COUNTIF(S$8:S$1000,"&lt;&gt;")</f>
        <v>18</v>
      </c>
      <c r="T7" s="140">
        <f>SUM(T$8:T$1000)</f>
        <v>59359</v>
      </c>
      <c r="U7" s="140">
        <f>SUM(U$8:U$1000)</f>
        <v>556060</v>
      </c>
      <c r="V7" s="140">
        <f>IF(AND(T7&lt;&gt;"",U7&lt;&gt;""),SUM(T7:U7),"")</f>
        <v>615419</v>
      </c>
      <c r="W7" s="140">
        <f>SUM(W$8:W$1000)</f>
        <v>0</v>
      </c>
      <c r="X7" s="140">
        <f>SUM(X$8:X$1000)</f>
        <v>856599</v>
      </c>
      <c r="Y7" s="140">
        <f>IF(AND(W7&lt;&gt;"",X7&lt;&gt;""),SUM(W7:X7),"")</f>
        <v>856599</v>
      </c>
      <c r="Z7" s="141">
        <f>COUNTIF(Z$8:Z$1000,"&lt;&gt;")</f>
        <v>7</v>
      </c>
      <c r="AA7" s="141">
        <f>COUNTIF(AA$8:AA$1000,"&lt;&gt;")</f>
        <v>7</v>
      </c>
      <c r="AB7" s="140">
        <f>SUM(AB$8:AB$1000)</f>
        <v>133294</v>
      </c>
      <c r="AC7" s="140">
        <f>SUM(AC$8:AC$1000)</f>
        <v>473682</v>
      </c>
      <c r="AD7" s="140">
        <f>IF(AND(AB7&lt;&gt;"",AC7&lt;&gt;""),SUM(AB7:AC7),"")</f>
        <v>606976</v>
      </c>
      <c r="AE7" s="140">
        <f>SUM(AE$8:AE$1000)</f>
        <v>0</v>
      </c>
      <c r="AF7" s="140">
        <f>SUM(AF$8:AF$1000)</f>
        <v>327732</v>
      </c>
      <c r="AG7" s="140">
        <f>IF(AND(AE7&lt;&gt;"",AF7&lt;&gt;""),SUM(AE7:AF7),"")</f>
        <v>327732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91221</v>
      </c>
      <c r="AO7" s="140">
        <f>IF(AND(AM7&lt;&gt;"",AN7&lt;&gt;""),SUM(AM7:AN7),"")</f>
        <v>91221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10</v>
      </c>
      <c r="B8" s="120" t="s">
        <v>324</v>
      </c>
      <c r="C8" s="119" t="s">
        <v>325</v>
      </c>
      <c r="D8" s="121">
        <v>20203</v>
      </c>
      <c r="E8" s="121">
        <v>223792</v>
      </c>
      <c r="F8" s="121">
        <f t="shared" ref="F8:F51" si="0">SUM(D8:E8)</f>
        <v>243995</v>
      </c>
      <c r="G8" s="121">
        <v>0</v>
      </c>
      <c r="H8" s="121">
        <v>70779</v>
      </c>
      <c r="I8" s="121">
        <f t="shared" ref="I8:I51" si="1">SUM(G8:H8)</f>
        <v>70779</v>
      </c>
      <c r="J8" s="120" t="s">
        <v>327</v>
      </c>
      <c r="K8" s="119" t="s">
        <v>328</v>
      </c>
      <c r="L8" s="121">
        <v>344</v>
      </c>
      <c r="M8" s="121">
        <v>119530</v>
      </c>
      <c r="N8" s="121">
        <f t="shared" ref="N8:N51" si="2">IF(AND(L8&lt;&gt;"",M8&lt;&gt;""),SUM(L8:M8),"")</f>
        <v>119874</v>
      </c>
      <c r="O8" s="121">
        <v>0</v>
      </c>
      <c r="P8" s="121">
        <v>38855</v>
      </c>
      <c r="Q8" s="121">
        <f t="shared" ref="Q8:Q51" si="3">IF(AND(O8&lt;&gt;"",P8&lt;&gt;""),SUM(O8:P8),"")</f>
        <v>38855</v>
      </c>
      <c r="R8" s="120" t="s">
        <v>329</v>
      </c>
      <c r="S8" s="119" t="s">
        <v>330</v>
      </c>
      <c r="T8" s="121">
        <v>19859</v>
      </c>
      <c r="U8" s="121">
        <v>104262</v>
      </c>
      <c r="V8" s="121">
        <f t="shared" ref="V8:V51" si="4">IF(AND(T8&lt;&gt;"",U8&lt;&gt;""),SUM(T8:U8),"")</f>
        <v>124121</v>
      </c>
      <c r="W8" s="121">
        <v>0</v>
      </c>
      <c r="X8" s="121">
        <v>0</v>
      </c>
      <c r="Y8" s="121">
        <f t="shared" ref="Y8:Y51" si="5">IF(AND(W8&lt;&gt;"",X8&lt;&gt;""),SUM(W8:X8),"")</f>
        <v>0</v>
      </c>
      <c r="Z8" s="120" t="s">
        <v>331</v>
      </c>
      <c r="AA8" s="119" t="s">
        <v>332</v>
      </c>
      <c r="AB8" s="121">
        <v>0</v>
      </c>
      <c r="AC8" s="121">
        <v>0</v>
      </c>
      <c r="AD8" s="121">
        <f t="shared" ref="AD8:AD51" si="6">IF(AND(AB8&lt;&gt;"",AC8&lt;&gt;""),SUM(AB8:AC8),"")</f>
        <v>0</v>
      </c>
      <c r="AE8" s="121">
        <v>0</v>
      </c>
      <c r="AF8" s="121">
        <v>31924</v>
      </c>
      <c r="AG8" s="121">
        <f t="shared" ref="AG8:AG51" si="7">IF(AND(AE8&lt;&gt;"",AF8&lt;&gt;""),SUM(AE8:AF8),"")</f>
        <v>31924</v>
      </c>
      <c r="AH8" s="120"/>
      <c r="AI8" s="119"/>
      <c r="AJ8" s="121"/>
      <c r="AK8" s="121"/>
      <c r="AL8" s="121" t="str">
        <f t="shared" ref="AL8:AL51" si="8">IF(AND(AJ8&lt;&gt;"",AK8&lt;&gt;""),SUM(AJ8:AK8),"")</f>
        <v/>
      </c>
      <c r="AM8" s="121"/>
      <c r="AN8" s="121"/>
      <c r="AO8" s="121" t="str">
        <f t="shared" ref="AO8:AO51" si="9">IF(AND(AM8&lt;&gt;"",AN8&lt;&gt;""),SUM(AM8:AN8),"")</f>
        <v/>
      </c>
      <c r="AP8" s="120"/>
      <c r="AQ8" s="119"/>
      <c r="AR8" s="121"/>
      <c r="AS8" s="121"/>
      <c r="AT8" s="121"/>
      <c r="AU8" s="121"/>
      <c r="AV8" s="121"/>
      <c r="AW8" s="121"/>
      <c r="AX8" s="120"/>
      <c r="AY8" s="119"/>
      <c r="AZ8" s="121"/>
      <c r="BA8" s="121"/>
      <c r="BB8" s="121"/>
      <c r="BC8" s="121"/>
      <c r="BD8" s="121"/>
      <c r="BE8" s="121"/>
    </row>
    <row r="9" spans="1:57" s="136" customFormat="1" ht="13.5" customHeight="1" x14ac:dyDescent="0.15">
      <c r="A9" s="119" t="s">
        <v>10</v>
      </c>
      <c r="B9" s="120" t="s">
        <v>333</v>
      </c>
      <c r="C9" s="119" t="s">
        <v>334</v>
      </c>
      <c r="D9" s="121">
        <v>0</v>
      </c>
      <c r="E9" s="121">
        <v>0</v>
      </c>
      <c r="F9" s="121">
        <f t="shared" si="0"/>
        <v>0</v>
      </c>
      <c r="G9" s="121">
        <v>0</v>
      </c>
      <c r="H9" s="121">
        <v>0</v>
      </c>
      <c r="I9" s="121">
        <f t="shared" si="1"/>
        <v>0</v>
      </c>
      <c r="J9" s="120"/>
      <c r="K9" s="119"/>
      <c r="L9" s="121"/>
      <c r="M9" s="121"/>
      <c r="N9" s="121" t="str">
        <f t="shared" si="2"/>
        <v/>
      </c>
      <c r="O9" s="121"/>
      <c r="P9" s="121"/>
      <c r="Q9" s="121" t="str">
        <f t="shared" si="3"/>
        <v/>
      </c>
      <c r="R9" s="120"/>
      <c r="S9" s="119"/>
      <c r="T9" s="121"/>
      <c r="U9" s="121"/>
      <c r="V9" s="121" t="str">
        <f t="shared" si="4"/>
        <v/>
      </c>
      <c r="W9" s="121"/>
      <c r="X9" s="121"/>
      <c r="Y9" s="121" t="str">
        <f t="shared" si="5"/>
        <v/>
      </c>
      <c r="Z9" s="120"/>
      <c r="AA9" s="119"/>
      <c r="AB9" s="121"/>
      <c r="AC9" s="121"/>
      <c r="AD9" s="121" t="str">
        <f t="shared" si="6"/>
        <v/>
      </c>
      <c r="AE9" s="121"/>
      <c r="AF9" s="121"/>
      <c r="AG9" s="121" t="str">
        <f t="shared" si="7"/>
        <v/>
      </c>
      <c r="AH9" s="120"/>
      <c r="AI9" s="119"/>
      <c r="AJ9" s="121"/>
      <c r="AK9" s="121"/>
      <c r="AL9" s="121" t="str">
        <f t="shared" si="8"/>
        <v/>
      </c>
      <c r="AM9" s="121"/>
      <c r="AN9" s="121"/>
      <c r="AO9" s="121" t="str">
        <f t="shared" si="9"/>
        <v/>
      </c>
      <c r="AP9" s="120"/>
      <c r="AQ9" s="119"/>
      <c r="AR9" s="121"/>
      <c r="AS9" s="121"/>
      <c r="AT9" s="121"/>
      <c r="AU9" s="121"/>
      <c r="AV9" s="121"/>
      <c r="AW9" s="121"/>
      <c r="AX9" s="120"/>
      <c r="AY9" s="119"/>
      <c r="AZ9" s="121"/>
      <c r="BA9" s="121"/>
      <c r="BB9" s="121"/>
      <c r="BC9" s="121"/>
      <c r="BD9" s="121"/>
      <c r="BE9" s="121"/>
    </row>
    <row r="10" spans="1:57" s="136" customFormat="1" ht="13.5" customHeight="1" x14ac:dyDescent="0.15">
      <c r="A10" s="119" t="s">
        <v>10</v>
      </c>
      <c r="B10" s="120" t="s">
        <v>336</v>
      </c>
      <c r="C10" s="119" t="s">
        <v>337</v>
      </c>
      <c r="D10" s="121">
        <v>0</v>
      </c>
      <c r="E10" s="121">
        <v>53480</v>
      </c>
      <c r="F10" s="121">
        <f t="shared" si="0"/>
        <v>53480</v>
      </c>
      <c r="G10" s="121">
        <v>0</v>
      </c>
      <c r="H10" s="121">
        <v>10189</v>
      </c>
      <c r="I10" s="121">
        <f t="shared" si="1"/>
        <v>10189</v>
      </c>
      <c r="J10" s="120" t="s">
        <v>339</v>
      </c>
      <c r="K10" s="119" t="s">
        <v>340</v>
      </c>
      <c r="L10" s="121">
        <v>0</v>
      </c>
      <c r="M10" s="121">
        <v>53480</v>
      </c>
      <c r="N10" s="121">
        <f t="shared" si="2"/>
        <v>53480</v>
      </c>
      <c r="O10" s="121">
        <v>0</v>
      </c>
      <c r="P10" s="121">
        <v>0</v>
      </c>
      <c r="Q10" s="121">
        <f t="shared" si="3"/>
        <v>0</v>
      </c>
      <c r="R10" s="120" t="s">
        <v>341</v>
      </c>
      <c r="S10" s="119" t="s">
        <v>342</v>
      </c>
      <c r="T10" s="121">
        <v>0</v>
      </c>
      <c r="U10" s="121">
        <v>0</v>
      </c>
      <c r="V10" s="121">
        <f t="shared" si="4"/>
        <v>0</v>
      </c>
      <c r="W10" s="121">
        <v>0</v>
      </c>
      <c r="X10" s="121">
        <v>10189</v>
      </c>
      <c r="Y10" s="121">
        <f t="shared" si="5"/>
        <v>10189</v>
      </c>
      <c r="Z10" s="120"/>
      <c r="AA10" s="119"/>
      <c r="AB10" s="121"/>
      <c r="AC10" s="121"/>
      <c r="AD10" s="121" t="str">
        <f t="shared" si="6"/>
        <v/>
      </c>
      <c r="AE10" s="121"/>
      <c r="AF10" s="121"/>
      <c r="AG10" s="121" t="str">
        <f t="shared" si="7"/>
        <v/>
      </c>
      <c r="AH10" s="120"/>
      <c r="AI10" s="119"/>
      <c r="AJ10" s="121"/>
      <c r="AK10" s="121"/>
      <c r="AL10" s="121" t="str">
        <f t="shared" si="8"/>
        <v/>
      </c>
      <c r="AM10" s="121"/>
      <c r="AN10" s="121"/>
      <c r="AO10" s="121" t="str">
        <f t="shared" si="9"/>
        <v/>
      </c>
      <c r="AP10" s="120"/>
      <c r="AQ10" s="119"/>
      <c r="AR10" s="121"/>
      <c r="AS10" s="121"/>
      <c r="AT10" s="121"/>
      <c r="AU10" s="121"/>
      <c r="AV10" s="121"/>
      <c r="AW10" s="121"/>
      <c r="AX10" s="120"/>
      <c r="AY10" s="119"/>
      <c r="AZ10" s="121"/>
      <c r="BA10" s="121"/>
      <c r="BB10" s="121"/>
      <c r="BC10" s="121"/>
      <c r="BD10" s="121"/>
      <c r="BE10" s="121"/>
    </row>
    <row r="11" spans="1:57" s="136" customFormat="1" ht="13.5" customHeight="1" x14ac:dyDescent="0.15">
      <c r="A11" s="119" t="s">
        <v>10</v>
      </c>
      <c r="B11" s="120" t="s">
        <v>343</v>
      </c>
      <c r="C11" s="119" t="s">
        <v>344</v>
      </c>
      <c r="D11" s="121">
        <v>0</v>
      </c>
      <c r="E11" s="121">
        <v>414843</v>
      </c>
      <c r="F11" s="121">
        <f t="shared" si="0"/>
        <v>414843</v>
      </c>
      <c r="G11" s="121">
        <v>0</v>
      </c>
      <c r="H11" s="121">
        <v>107491</v>
      </c>
      <c r="I11" s="121">
        <f t="shared" si="1"/>
        <v>107491</v>
      </c>
      <c r="J11" s="120" t="s">
        <v>346</v>
      </c>
      <c r="K11" s="119" t="s">
        <v>347</v>
      </c>
      <c r="L11" s="121">
        <v>0</v>
      </c>
      <c r="M11" s="121">
        <v>414843</v>
      </c>
      <c r="N11" s="121">
        <f t="shared" si="2"/>
        <v>414843</v>
      </c>
      <c r="O11" s="121">
        <v>0</v>
      </c>
      <c r="P11" s="121">
        <v>107491</v>
      </c>
      <c r="Q11" s="121">
        <f t="shared" si="3"/>
        <v>107491</v>
      </c>
      <c r="R11" s="120"/>
      <c r="S11" s="119"/>
      <c r="T11" s="121"/>
      <c r="U11" s="121"/>
      <c r="V11" s="121" t="str">
        <f t="shared" si="4"/>
        <v/>
      </c>
      <c r="W11" s="121"/>
      <c r="X11" s="121"/>
      <c r="Y11" s="121" t="str">
        <f t="shared" si="5"/>
        <v/>
      </c>
      <c r="Z11" s="120"/>
      <c r="AA11" s="119"/>
      <c r="AB11" s="121"/>
      <c r="AC11" s="121"/>
      <c r="AD11" s="121" t="str">
        <f t="shared" si="6"/>
        <v/>
      </c>
      <c r="AE11" s="121"/>
      <c r="AF11" s="121"/>
      <c r="AG11" s="121" t="str">
        <f t="shared" si="7"/>
        <v/>
      </c>
      <c r="AH11" s="120"/>
      <c r="AI11" s="119"/>
      <c r="AJ11" s="121"/>
      <c r="AK11" s="121"/>
      <c r="AL11" s="121" t="str">
        <f t="shared" si="8"/>
        <v/>
      </c>
      <c r="AM11" s="121"/>
      <c r="AN11" s="121"/>
      <c r="AO11" s="121" t="str">
        <f t="shared" si="9"/>
        <v/>
      </c>
      <c r="AP11" s="120"/>
      <c r="AQ11" s="119"/>
      <c r="AR11" s="121"/>
      <c r="AS11" s="121"/>
      <c r="AT11" s="121"/>
      <c r="AU11" s="121"/>
      <c r="AV11" s="121"/>
      <c r="AW11" s="121"/>
      <c r="AX11" s="120"/>
      <c r="AY11" s="119"/>
      <c r="AZ11" s="121"/>
      <c r="BA11" s="121"/>
      <c r="BB11" s="121"/>
      <c r="BC11" s="121"/>
      <c r="BD11" s="121"/>
      <c r="BE11" s="121"/>
    </row>
    <row r="12" spans="1:57" s="136" customFormat="1" ht="13.5" customHeight="1" x14ac:dyDescent="0.15">
      <c r="A12" s="119" t="s">
        <v>10</v>
      </c>
      <c r="B12" s="120" t="s">
        <v>348</v>
      </c>
      <c r="C12" s="119" t="s">
        <v>349</v>
      </c>
      <c r="D12" s="121">
        <v>39500</v>
      </c>
      <c r="E12" s="121">
        <v>375375</v>
      </c>
      <c r="F12" s="121">
        <f t="shared" si="0"/>
        <v>414875</v>
      </c>
      <c r="G12" s="121">
        <v>0</v>
      </c>
      <c r="H12" s="121">
        <v>216407</v>
      </c>
      <c r="I12" s="121">
        <f t="shared" si="1"/>
        <v>216407</v>
      </c>
      <c r="J12" s="120" t="s">
        <v>351</v>
      </c>
      <c r="K12" s="119" t="s">
        <v>352</v>
      </c>
      <c r="L12" s="121">
        <v>39500</v>
      </c>
      <c r="M12" s="121">
        <v>226304</v>
      </c>
      <c r="N12" s="121">
        <f t="shared" si="2"/>
        <v>265804</v>
      </c>
      <c r="O12" s="121">
        <v>0</v>
      </c>
      <c r="P12" s="121">
        <v>0</v>
      </c>
      <c r="Q12" s="121">
        <f t="shared" si="3"/>
        <v>0</v>
      </c>
      <c r="R12" s="120" t="s">
        <v>339</v>
      </c>
      <c r="S12" s="119" t="s">
        <v>340</v>
      </c>
      <c r="T12" s="121">
        <v>0</v>
      </c>
      <c r="U12" s="121">
        <v>149071</v>
      </c>
      <c r="V12" s="121">
        <f t="shared" si="4"/>
        <v>149071</v>
      </c>
      <c r="W12" s="121">
        <v>0</v>
      </c>
      <c r="X12" s="121">
        <v>0</v>
      </c>
      <c r="Y12" s="121">
        <f t="shared" si="5"/>
        <v>0</v>
      </c>
      <c r="Z12" s="120" t="s">
        <v>341</v>
      </c>
      <c r="AA12" s="119" t="s">
        <v>342</v>
      </c>
      <c r="AB12" s="121">
        <v>0</v>
      </c>
      <c r="AC12" s="121">
        <v>0</v>
      </c>
      <c r="AD12" s="121">
        <f t="shared" si="6"/>
        <v>0</v>
      </c>
      <c r="AE12" s="121">
        <v>0</v>
      </c>
      <c r="AF12" s="121">
        <v>216407</v>
      </c>
      <c r="AG12" s="121">
        <f t="shared" si="7"/>
        <v>216407</v>
      </c>
      <c r="AH12" s="120"/>
      <c r="AI12" s="119"/>
      <c r="AJ12" s="121"/>
      <c r="AK12" s="121"/>
      <c r="AL12" s="121" t="str">
        <f t="shared" si="8"/>
        <v/>
      </c>
      <c r="AM12" s="121"/>
      <c r="AN12" s="121"/>
      <c r="AO12" s="121" t="str">
        <f t="shared" si="9"/>
        <v/>
      </c>
      <c r="AP12" s="120"/>
      <c r="AQ12" s="119"/>
      <c r="AR12" s="121"/>
      <c r="AS12" s="121"/>
      <c r="AT12" s="121"/>
      <c r="AU12" s="121"/>
      <c r="AV12" s="121"/>
      <c r="AW12" s="121"/>
      <c r="AX12" s="120"/>
      <c r="AY12" s="119"/>
      <c r="AZ12" s="121"/>
      <c r="BA12" s="121"/>
      <c r="BB12" s="121"/>
      <c r="BC12" s="121"/>
      <c r="BD12" s="121"/>
      <c r="BE12" s="121"/>
    </row>
    <row r="13" spans="1:57" s="136" customFormat="1" ht="13.5" customHeight="1" x14ac:dyDescent="0.15">
      <c r="A13" s="119" t="s">
        <v>10</v>
      </c>
      <c r="B13" s="120" t="s">
        <v>353</v>
      </c>
      <c r="C13" s="119" t="s">
        <v>354</v>
      </c>
      <c r="D13" s="121">
        <v>0</v>
      </c>
      <c r="E13" s="121">
        <v>403389</v>
      </c>
      <c r="F13" s="121">
        <f t="shared" si="0"/>
        <v>403389</v>
      </c>
      <c r="G13" s="121">
        <v>0</v>
      </c>
      <c r="H13" s="121">
        <v>36249</v>
      </c>
      <c r="I13" s="121">
        <f t="shared" si="1"/>
        <v>36249</v>
      </c>
      <c r="J13" s="120" t="s">
        <v>356</v>
      </c>
      <c r="K13" s="119" t="s">
        <v>357</v>
      </c>
      <c r="L13" s="121">
        <v>0</v>
      </c>
      <c r="M13" s="121">
        <v>403389</v>
      </c>
      <c r="N13" s="121">
        <f t="shared" si="2"/>
        <v>403389</v>
      </c>
      <c r="O13" s="121">
        <v>0</v>
      </c>
      <c r="P13" s="121">
        <v>36249</v>
      </c>
      <c r="Q13" s="121">
        <f t="shared" si="3"/>
        <v>36249</v>
      </c>
      <c r="R13" s="120"/>
      <c r="S13" s="119"/>
      <c r="T13" s="121"/>
      <c r="U13" s="121"/>
      <c r="V13" s="121" t="str">
        <f t="shared" si="4"/>
        <v/>
      </c>
      <c r="W13" s="121"/>
      <c r="X13" s="121"/>
      <c r="Y13" s="121" t="str">
        <f t="shared" si="5"/>
        <v/>
      </c>
      <c r="Z13" s="120"/>
      <c r="AA13" s="119"/>
      <c r="AB13" s="121"/>
      <c r="AC13" s="121"/>
      <c r="AD13" s="121" t="str">
        <f t="shared" si="6"/>
        <v/>
      </c>
      <c r="AE13" s="121"/>
      <c r="AF13" s="121"/>
      <c r="AG13" s="121" t="str">
        <f t="shared" si="7"/>
        <v/>
      </c>
      <c r="AH13" s="120"/>
      <c r="AI13" s="119"/>
      <c r="AJ13" s="121"/>
      <c r="AK13" s="121"/>
      <c r="AL13" s="121" t="str">
        <f t="shared" si="8"/>
        <v/>
      </c>
      <c r="AM13" s="121"/>
      <c r="AN13" s="121"/>
      <c r="AO13" s="121" t="str">
        <f t="shared" si="9"/>
        <v/>
      </c>
      <c r="AP13" s="120"/>
      <c r="AQ13" s="119"/>
      <c r="AR13" s="121"/>
      <c r="AS13" s="121"/>
      <c r="AT13" s="121"/>
      <c r="AU13" s="121"/>
      <c r="AV13" s="121"/>
      <c r="AW13" s="121"/>
      <c r="AX13" s="120"/>
      <c r="AY13" s="119"/>
      <c r="AZ13" s="121"/>
      <c r="BA13" s="121"/>
      <c r="BB13" s="121"/>
      <c r="BC13" s="121"/>
      <c r="BD13" s="121"/>
      <c r="BE13" s="121"/>
    </row>
    <row r="14" spans="1:57" s="136" customFormat="1" ht="13.5" customHeight="1" x14ac:dyDescent="0.15">
      <c r="A14" s="119" t="s">
        <v>10</v>
      </c>
      <c r="B14" s="120" t="s">
        <v>358</v>
      </c>
      <c r="C14" s="119" t="s">
        <v>359</v>
      </c>
      <c r="D14" s="121">
        <v>853446</v>
      </c>
      <c r="E14" s="121">
        <v>616926</v>
      </c>
      <c r="F14" s="121">
        <f t="shared" si="0"/>
        <v>1470372</v>
      </c>
      <c r="G14" s="121">
        <v>0</v>
      </c>
      <c r="H14" s="121">
        <v>59029</v>
      </c>
      <c r="I14" s="121">
        <f t="shared" si="1"/>
        <v>59029</v>
      </c>
      <c r="J14" s="120" t="s">
        <v>361</v>
      </c>
      <c r="K14" s="119" t="s">
        <v>362</v>
      </c>
      <c r="L14" s="121">
        <v>853446</v>
      </c>
      <c r="M14" s="121">
        <v>616926</v>
      </c>
      <c r="N14" s="121">
        <f t="shared" si="2"/>
        <v>1470372</v>
      </c>
      <c r="O14" s="121">
        <v>0</v>
      </c>
      <c r="P14" s="121">
        <v>0</v>
      </c>
      <c r="Q14" s="121">
        <f t="shared" si="3"/>
        <v>0</v>
      </c>
      <c r="R14" s="120" t="s">
        <v>363</v>
      </c>
      <c r="S14" s="119" t="s">
        <v>364</v>
      </c>
      <c r="T14" s="121">
        <v>0</v>
      </c>
      <c r="U14" s="121">
        <v>0</v>
      </c>
      <c r="V14" s="121">
        <f t="shared" si="4"/>
        <v>0</v>
      </c>
      <c r="W14" s="121">
        <v>0</v>
      </c>
      <c r="X14" s="121">
        <v>59029</v>
      </c>
      <c r="Y14" s="121">
        <f t="shared" si="5"/>
        <v>59029</v>
      </c>
      <c r="Z14" s="120"/>
      <c r="AA14" s="119"/>
      <c r="AB14" s="121"/>
      <c r="AC14" s="121"/>
      <c r="AD14" s="121" t="str">
        <f t="shared" si="6"/>
        <v/>
      </c>
      <c r="AE14" s="121"/>
      <c r="AF14" s="121"/>
      <c r="AG14" s="121" t="str">
        <f t="shared" si="7"/>
        <v/>
      </c>
      <c r="AH14" s="120"/>
      <c r="AI14" s="119"/>
      <c r="AJ14" s="121"/>
      <c r="AK14" s="121"/>
      <c r="AL14" s="121" t="str">
        <f t="shared" si="8"/>
        <v/>
      </c>
      <c r="AM14" s="121"/>
      <c r="AN14" s="121"/>
      <c r="AO14" s="121" t="str">
        <f t="shared" si="9"/>
        <v/>
      </c>
      <c r="AP14" s="120"/>
      <c r="AQ14" s="119"/>
      <c r="AR14" s="121"/>
      <c r="AS14" s="121"/>
      <c r="AT14" s="121"/>
      <c r="AU14" s="121"/>
      <c r="AV14" s="121"/>
      <c r="AW14" s="121"/>
      <c r="AX14" s="120"/>
      <c r="AY14" s="119"/>
      <c r="AZ14" s="121"/>
      <c r="BA14" s="121"/>
      <c r="BB14" s="121"/>
      <c r="BC14" s="121"/>
      <c r="BD14" s="121"/>
      <c r="BE14" s="121"/>
    </row>
    <row r="15" spans="1:57" s="136" customFormat="1" ht="13.5" customHeight="1" x14ac:dyDescent="0.15">
      <c r="A15" s="119" t="s">
        <v>10</v>
      </c>
      <c r="B15" s="120" t="s">
        <v>365</v>
      </c>
      <c r="C15" s="119" t="s">
        <v>366</v>
      </c>
      <c r="D15" s="121">
        <v>0</v>
      </c>
      <c r="E15" s="121">
        <v>399443</v>
      </c>
      <c r="F15" s="121">
        <f t="shared" si="0"/>
        <v>399443</v>
      </c>
      <c r="G15" s="121">
        <v>0</v>
      </c>
      <c r="H15" s="121">
        <v>67421</v>
      </c>
      <c r="I15" s="121">
        <f t="shared" si="1"/>
        <v>67421</v>
      </c>
      <c r="J15" s="120" t="s">
        <v>368</v>
      </c>
      <c r="K15" s="119" t="s">
        <v>369</v>
      </c>
      <c r="L15" s="121">
        <v>0</v>
      </c>
      <c r="M15" s="121">
        <v>399443</v>
      </c>
      <c r="N15" s="121">
        <f t="shared" si="2"/>
        <v>399443</v>
      </c>
      <c r="O15" s="121">
        <v>0</v>
      </c>
      <c r="P15" s="121">
        <v>67421</v>
      </c>
      <c r="Q15" s="121">
        <f t="shared" si="3"/>
        <v>67421</v>
      </c>
      <c r="R15" s="120"/>
      <c r="S15" s="119"/>
      <c r="T15" s="121"/>
      <c r="U15" s="121"/>
      <c r="V15" s="121" t="str">
        <f t="shared" si="4"/>
        <v/>
      </c>
      <c r="W15" s="121"/>
      <c r="X15" s="121"/>
      <c r="Y15" s="121" t="str">
        <f t="shared" si="5"/>
        <v/>
      </c>
      <c r="Z15" s="120"/>
      <c r="AA15" s="119"/>
      <c r="AB15" s="121"/>
      <c r="AC15" s="121"/>
      <c r="AD15" s="121" t="str">
        <f t="shared" si="6"/>
        <v/>
      </c>
      <c r="AE15" s="121"/>
      <c r="AF15" s="121"/>
      <c r="AG15" s="121" t="str">
        <f t="shared" si="7"/>
        <v/>
      </c>
      <c r="AH15" s="120"/>
      <c r="AI15" s="119"/>
      <c r="AJ15" s="121"/>
      <c r="AK15" s="121"/>
      <c r="AL15" s="121" t="str">
        <f t="shared" si="8"/>
        <v/>
      </c>
      <c r="AM15" s="121"/>
      <c r="AN15" s="121"/>
      <c r="AO15" s="121" t="str">
        <f t="shared" si="9"/>
        <v/>
      </c>
      <c r="AP15" s="120"/>
      <c r="AQ15" s="119"/>
      <c r="AR15" s="121"/>
      <c r="AS15" s="121"/>
      <c r="AT15" s="121"/>
      <c r="AU15" s="121"/>
      <c r="AV15" s="121"/>
      <c r="AW15" s="121"/>
      <c r="AX15" s="120"/>
      <c r="AY15" s="119"/>
      <c r="AZ15" s="121"/>
      <c r="BA15" s="121"/>
      <c r="BB15" s="121"/>
      <c r="BC15" s="121"/>
      <c r="BD15" s="121"/>
      <c r="BE15" s="121"/>
    </row>
    <row r="16" spans="1:57" s="136" customFormat="1" ht="13.5" customHeight="1" x14ac:dyDescent="0.15">
      <c r="A16" s="119" t="s">
        <v>10</v>
      </c>
      <c r="B16" s="120" t="s">
        <v>370</v>
      </c>
      <c r="C16" s="119" t="s">
        <v>371</v>
      </c>
      <c r="D16" s="121">
        <v>0</v>
      </c>
      <c r="E16" s="121">
        <v>411056</v>
      </c>
      <c r="F16" s="121">
        <f t="shared" si="0"/>
        <v>411056</v>
      </c>
      <c r="G16" s="121">
        <v>0</v>
      </c>
      <c r="H16" s="121">
        <v>158963</v>
      </c>
      <c r="I16" s="121">
        <f t="shared" si="1"/>
        <v>158963</v>
      </c>
      <c r="J16" s="120" t="s">
        <v>373</v>
      </c>
      <c r="K16" s="119" t="s">
        <v>374</v>
      </c>
      <c r="L16" s="121">
        <v>0</v>
      </c>
      <c r="M16" s="121">
        <v>222417</v>
      </c>
      <c r="N16" s="121">
        <f t="shared" si="2"/>
        <v>222417</v>
      </c>
      <c r="O16" s="121">
        <v>0</v>
      </c>
      <c r="P16" s="121">
        <v>0</v>
      </c>
      <c r="Q16" s="121">
        <f t="shared" si="3"/>
        <v>0</v>
      </c>
      <c r="R16" s="120" t="s">
        <v>375</v>
      </c>
      <c r="S16" s="119" t="s">
        <v>376</v>
      </c>
      <c r="T16" s="121">
        <v>0</v>
      </c>
      <c r="U16" s="121">
        <v>0</v>
      </c>
      <c r="V16" s="121">
        <f t="shared" si="4"/>
        <v>0</v>
      </c>
      <c r="W16" s="121">
        <v>0</v>
      </c>
      <c r="X16" s="121">
        <v>118249</v>
      </c>
      <c r="Y16" s="121">
        <f t="shared" si="5"/>
        <v>118249</v>
      </c>
      <c r="Z16" s="120" t="s">
        <v>368</v>
      </c>
      <c r="AA16" s="119" t="s">
        <v>369</v>
      </c>
      <c r="AB16" s="121">
        <v>0</v>
      </c>
      <c r="AC16" s="121">
        <v>188639</v>
      </c>
      <c r="AD16" s="121">
        <f t="shared" si="6"/>
        <v>188639</v>
      </c>
      <c r="AE16" s="121">
        <v>0</v>
      </c>
      <c r="AF16" s="121">
        <v>40714</v>
      </c>
      <c r="AG16" s="121">
        <f t="shared" si="7"/>
        <v>40714</v>
      </c>
      <c r="AH16" s="120"/>
      <c r="AI16" s="119"/>
      <c r="AJ16" s="121"/>
      <c r="AK16" s="121"/>
      <c r="AL16" s="121" t="str">
        <f t="shared" si="8"/>
        <v/>
      </c>
      <c r="AM16" s="121"/>
      <c r="AN16" s="121"/>
      <c r="AO16" s="121" t="str">
        <f t="shared" si="9"/>
        <v/>
      </c>
      <c r="AP16" s="120"/>
      <c r="AQ16" s="119"/>
      <c r="AR16" s="121"/>
      <c r="AS16" s="121"/>
      <c r="AT16" s="121"/>
      <c r="AU16" s="121"/>
      <c r="AV16" s="121"/>
      <c r="AW16" s="121"/>
      <c r="AX16" s="120"/>
      <c r="AY16" s="119"/>
      <c r="AZ16" s="121"/>
      <c r="BA16" s="121"/>
      <c r="BB16" s="121"/>
      <c r="BC16" s="121"/>
      <c r="BD16" s="121"/>
      <c r="BE16" s="121"/>
    </row>
    <row r="17" spans="1:57" s="136" customFormat="1" ht="13.5" customHeight="1" x14ac:dyDescent="0.15">
      <c r="A17" s="119" t="s">
        <v>10</v>
      </c>
      <c r="B17" s="120" t="s">
        <v>377</v>
      </c>
      <c r="C17" s="119" t="s">
        <v>378</v>
      </c>
      <c r="D17" s="121">
        <v>0</v>
      </c>
      <c r="E17" s="121">
        <v>0</v>
      </c>
      <c r="F17" s="121">
        <f t="shared" si="0"/>
        <v>0</v>
      </c>
      <c r="G17" s="121">
        <v>0</v>
      </c>
      <c r="H17" s="121">
        <v>0</v>
      </c>
      <c r="I17" s="121">
        <f t="shared" si="1"/>
        <v>0</v>
      </c>
      <c r="J17" s="120"/>
      <c r="K17" s="119"/>
      <c r="L17" s="121"/>
      <c r="M17" s="121"/>
      <c r="N17" s="121" t="str">
        <f t="shared" si="2"/>
        <v/>
      </c>
      <c r="O17" s="121"/>
      <c r="P17" s="121"/>
      <c r="Q17" s="121" t="str">
        <f t="shared" si="3"/>
        <v/>
      </c>
      <c r="R17" s="120"/>
      <c r="S17" s="119"/>
      <c r="T17" s="121"/>
      <c r="U17" s="121"/>
      <c r="V17" s="121" t="str">
        <f t="shared" si="4"/>
        <v/>
      </c>
      <c r="W17" s="121"/>
      <c r="X17" s="121"/>
      <c r="Y17" s="121" t="str">
        <f t="shared" si="5"/>
        <v/>
      </c>
      <c r="Z17" s="120"/>
      <c r="AA17" s="119"/>
      <c r="AB17" s="121"/>
      <c r="AC17" s="121"/>
      <c r="AD17" s="121" t="str">
        <f t="shared" si="6"/>
        <v/>
      </c>
      <c r="AE17" s="121"/>
      <c r="AF17" s="121"/>
      <c r="AG17" s="121" t="str">
        <f t="shared" si="7"/>
        <v/>
      </c>
      <c r="AH17" s="120"/>
      <c r="AI17" s="119"/>
      <c r="AJ17" s="121"/>
      <c r="AK17" s="121"/>
      <c r="AL17" s="121" t="str">
        <f t="shared" si="8"/>
        <v/>
      </c>
      <c r="AM17" s="121"/>
      <c r="AN17" s="121"/>
      <c r="AO17" s="121" t="str">
        <f t="shared" si="9"/>
        <v/>
      </c>
      <c r="AP17" s="120"/>
      <c r="AQ17" s="119"/>
      <c r="AR17" s="121"/>
      <c r="AS17" s="121"/>
      <c r="AT17" s="121"/>
      <c r="AU17" s="121"/>
      <c r="AV17" s="121"/>
      <c r="AW17" s="121"/>
      <c r="AX17" s="120"/>
      <c r="AY17" s="119"/>
      <c r="AZ17" s="121"/>
      <c r="BA17" s="121"/>
      <c r="BB17" s="121"/>
      <c r="BC17" s="121"/>
      <c r="BD17" s="121"/>
      <c r="BE17" s="121"/>
    </row>
    <row r="18" spans="1:57" s="136" customFormat="1" ht="13.5" customHeight="1" x14ac:dyDescent="0.15">
      <c r="A18" s="119" t="s">
        <v>10</v>
      </c>
      <c r="B18" s="120" t="s">
        <v>380</v>
      </c>
      <c r="C18" s="119" t="s">
        <v>381</v>
      </c>
      <c r="D18" s="121">
        <v>0</v>
      </c>
      <c r="E18" s="121">
        <v>0</v>
      </c>
      <c r="F18" s="121">
        <f t="shared" si="0"/>
        <v>0</v>
      </c>
      <c r="G18" s="121">
        <v>0</v>
      </c>
      <c r="H18" s="121">
        <v>0</v>
      </c>
      <c r="I18" s="121">
        <f t="shared" si="1"/>
        <v>0</v>
      </c>
      <c r="J18" s="120"/>
      <c r="K18" s="119"/>
      <c r="L18" s="121"/>
      <c r="M18" s="121"/>
      <c r="N18" s="121" t="str">
        <f t="shared" si="2"/>
        <v/>
      </c>
      <c r="O18" s="121"/>
      <c r="P18" s="121"/>
      <c r="Q18" s="121" t="str">
        <f t="shared" si="3"/>
        <v/>
      </c>
      <c r="R18" s="120"/>
      <c r="S18" s="119"/>
      <c r="T18" s="121"/>
      <c r="U18" s="121"/>
      <c r="V18" s="121" t="str">
        <f t="shared" si="4"/>
        <v/>
      </c>
      <c r="W18" s="121"/>
      <c r="X18" s="121"/>
      <c r="Y18" s="121" t="str">
        <f t="shared" si="5"/>
        <v/>
      </c>
      <c r="Z18" s="120"/>
      <c r="AA18" s="119"/>
      <c r="AB18" s="121"/>
      <c r="AC18" s="121"/>
      <c r="AD18" s="121" t="str">
        <f t="shared" si="6"/>
        <v/>
      </c>
      <c r="AE18" s="121"/>
      <c r="AF18" s="121"/>
      <c r="AG18" s="121" t="str">
        <f t="shared" si="7"/>
        <v/>
      </c>
      <c r="AH18" s="120"/>
      <c r="AI18" s="119"/>
      <c r="AJ18" s="121"/>
      <c r="AK18" s="121"/>
      <c r="AL18" s="121" t="str">
        <f t="shared" si="8"/>
        <v/>
      </c>
      <c r="AM18" s="121"/>
      <c r="AN18" s="121"/>
      <c r="AO18" s="121" t="str">
        <f t="shared" si="9"/>
        <v/>
      </c>
      <c r="AP18" s="120"/>
      <c r="AQ18" s="119"/>
      <c r="AR18" s="121"/>
      <c r="AS18" s="121"/>
      <c r="AT18" s="121"/>
      <c r="AU18" s="121"/>
      <c r="AV18" s="121"/>
      <c r="AW18" s="121"/>
      <c r="AX18" s="120"/>
      <c r="AY18" s="119"/>
      <c r="AZ18" s="121"/>
      <c r="BA18" s="121"/>
      <c r="BB18" s="121"/>
      <c r="BC18" s="121"/>
      <c r="BD18" s="121"/>
      <c r="BE18" s="121"/>
    </row>
    <row r="19" spans="1:57" s="136" customFormat="1" ht="13.5" customHeight="1" x14ac:dyDescent="0.15">
      <c r="A19" s="119" t="s">
        <v>10</v>
      </c>
      <c r="B19" s="120" t="s">
        <v>383</v>
      </c>
      <c r="C19" s="119" t="s">
        <v>384</v>
      </c>
      <c r="D19" s="121">
        <v>0</v>
      </c>
      <c r="E19" s="121">
        <v>0</v>
      </c>
      <c r="F19" s="121">
        <f t="shared" si="0"/>
        <v>0</v>
      </c>
      <c r="G19" s="121">
        <v>0</v>
      </c>
      <c r="H19" s="121">
        <v>0</v>
      </c>
      <c r="I19" s="121">
        <f t="shared" si="1"/>
        <v>0</v>
      </c>
      <c r="J19" s="120"/>
      <c r="K19" s="119"/>
      <c r="L19" s="121"/>
      <c r="M19" s="121"/>
      <c r="N19" s="121" t="str">
        <f t="shared" si="2"/>
        <v/>
      </c>
      <c r="O19" s="121"/>
      <c r="P19" s="121"/>
      <c r="Q19" s="121" t="str">
        <f t="shared" si="3"/>
        <v/>
      </c>
      <c r="R19" s="120"/>
      <c r="S19" s="119"/>
      <c r="T19" s="121"/>
      <c r="U19" s="121"/>
      <c r="V19" s="121" t="str">
        <f t="shared" si="4"/>
        <v/>
      </c>
      <c r="W19" s="121"/>
      <c r="X19" s="121"/>
      <c r="Y19" s="121" t="str">
        <f t="shared" si="5"/>
        <v/>
      </c>
      <c r="Z19" s="120"/>
      <c r="AA19" s="119"/>
      <c r="AB19" s="121"/>
      <c r="AC19" s="121"/>
      <c r="AD19" s="121" t="str">
        <f t="shared" si="6"/>
        <v/>
      </c>
      <c r="AE19" s="121"/>
      <c r="AF19" s="121"/>
      <c r="AG19" s="121" t="str">
        <f t="shared" si="7"/>
        <v/>
      </c>
      <c r="AH19" s="120"/>
      <c r="AI19" s="119"/>
      <c r="AJ19" s="121"/>
      <c r="AK19" s="121"/>
      <c r="AL19" s="121" t="str">
        <f t="shared" si="8"/>
        <v/>
      </c>
      <c r="AM19" s="121"/>
      <c r="AN19" s="121"/>
      <c r="AO19" s="121" t="str">
        <f t="shared" si="9"/>
        <v/>
      </c>
      <c r="AP19" s="120"/>
      <c r="AQ19" s="119"/>
      <c r="AR19" s="121"/>
      <c r="AS19" s="121"/>
      <c r="AT19" s="121"/>
      <c r="AU19" s="121"/>
      <c r="AV19" s="121"/>
      <c r="AW19" s="121"/>
      <c r="AX19" s="120"/>
      <c r="AY19" s="119"/>
      <c r="AZ19" s="121"/>
      <c r="BA19" s="121"/>
      <c r="BB19" s="121"/>
      <c r="BC19" s="121"/>
      <c r="BD19" s="121"/>
      <c r="BE19" s="121"/>
    </row>
    <row r="20" spans="1:57" s="136" customFormat="1" ht="13.5" customHeight="1" x14ac:dyDescent="0.15">
      <c r="A20" s="119" t="s">
        <v>10</v>
      </c>
      <c r="B20" s="120" t="s">
        <v>386</v>
      </c>
      <c r="C20" s="119" t="s">
        <v>387</v>
      </c>
      <c r="D20" s="121">
        <v>54294</v>
      </c>
      <c r="E20" s="121">
        <v>285043</v>
      </c>
      <c r="F20" s="121">
        <f t="shared" si="0"/>
        <v>339337</v>
      </c>
      <c r="G20" s="121">
        <v>0</v>
      </c>
      <c r="H20" s="121">
        <v>148555</v>
      </c>
      <c r="I20" s="121">
        <f t="shared" si="1"/>
        <v>148555</v>
      </c>
      <c r="J20" s="120" t="s">
        <v>389</v>
      </c>
      <c r="K20" s="119" t="s">
        <v>390</v>
      </c>
      <c r="L20" s="121">
        <v>0</v>
      </c>
      <c r="M20" s="121">
        <v>0</v>
      </c>
      <c r="N20" s="121">
        <f t="shared" si="2"/>
        <v>0</v>
      </c>
      <c r="O20" s="121">
        <v>0</v>
      </c>
      <c r="P20" s="121">
        <v>89628</v>
      </c>
      <c r="Q20" s="121">
        <f t="shared" si="3"/>
        <v>89628</v>
      </c>
      <c r="R20" s="120" t="s">
        <v>331</v>
      </c>
      <c r="S20" s="119" t="s">
        <v>391</v>
      </c>
      <c r="T20" s="121">
        <v>0</v>
      </c>
      <c r="U20" s="121">
        <v>0</v>
      </c>
      <c r="V20" s="121">
        <f t="shared" si="4"/>
        <v>0</v>
      </c>
      <c r="W20" s="121">
        <v>0</v>
      </c>
      <c r="X20" s="121">
        <v>58927</v>
      </c>
      <c r="Y20" s="121">
        <f t="shared" si="5"/>
        <v>58927</v>
      </c>
      <c r="Z20" s="120" t="s">
        <v>329</v>
      </c>
      <c r="AA20" s="119" t="s">
        <v>330</v>
      </c>
      <c r="AB20" s="121">
        <v>54294</v>
      </c>
      <c r="AC20" s="121">
        <v>285043</v>
      </c>
      <c r="AD20" s="121">
        <f t="shared" si="6"/>
        <v>339337</v>
      </c>
      <c r="AE20" s="121">
        <v>0</v>
      </c>
      <c r="AF20" s="121">
        <v>0</v>
      </c>
      <c r="AG20" s="121">
        <f t="shared" si="7"/>
        <v>0</v>
      </c>
      <c r="AH20" s="120"/>
      <c r="AI20" s="119"/>
      <c r="AJ20" s="121"/>
      <c r="AK20" s="121"/>
      <c r="AL20" s="121" t="str">
        <f t="shared" si="8"/>
        <v/>
      </c>
      <c r="AM20" s="121"/>
      <c r="AN20" s="121"/>
      <c r="AO20" s="121" t="str">
        <f t="shared" si="9"/>
        <v/>
      </c>
      <c r="AP20" s="120"/>
      <c r="AQ20" s="119"/>
      <c r="AR20" s="121"/>
      <c r="AS20" s="121"/>
      <c r="AT20" s="121"/>
      <c r="AU20" s="121"/>
      <c r="AV20" s="121"/>
      <c r="AW20" s="121"/>
      <c r="AX20" s="120"/>
      <c r="AY20" s="119"/>
      <c r="AZ20" s="121"/>
      <c r="BA20" s="121"/>
      <c r="BB20" s="121"/>
      <c r="BC20" s="121"/>
      <c r="BD20" s="121"/>
      <c r="BE20" s="121"/>
    </row>
    <row r="21" spans="1:57" s="136" customFormat="1" ht="13.5" customHeight="1" x14ac:dyDescent="0.15">
      <c r="A21" s="119" t="s">
        <v>10</v>
      </c>
      <c r="B21" s="120" t="s">
        <v>392</v>
      </c>
      <c r="C21" s="119" t="s">
        <v>393</v>
      </c>
      <c r="D21" s="121">
        <v>0</v>
      </c>
      <c r="E21" s="121">
        <v>572238</v>
      </c>
      <c r="F21" s="121">
        <f t="shared" si="0"/>
        <v>572238</v>
      </c>
      <c r="G21" s="121">
        <v>0</v>
      </c>
      <c r="H21" s="121">
        <v>107208</v>
      </c>
      <c r="I21" s="121">
        <f t="shared" si="1"/>
        <v>107208</v>
      </c>
      <c r="J21" s="120" t="s">
        <v>373</v>
      </c>
      <c r="K21" s="119" t="s">
        <v>395</v>
      </c>
      <c r="L21" s="121">
        <v>0</v>
      </c>
      <c r="M21" s="121">
        <v>572238</v>
      </c>
      <c r="N21" s="121">
        <f t="shared" si="2"/>
        <v>572238</v>
      </c>
      <c r="O21" s="121">
        <v>0</v>
      </c>
      <c r="P21" s="121">
        <v>0</v>
      </c>
      <c r="Q21" s="121">
        <f t="shared" si="3"/>
        <v>0</v>
      </c>
      <c r="R21" s="120" t="s">
        <v>363</v>
      </c>
      <c r="S21" s="119" t="s">
        <v>364</v>
      </c>
      <c r="T21" s="121">
        <v>0</v>
      </c>
      <c r="U21" s="121">
        <v>0</v>
      </c>
      <c r="V21" s="121">
        <f t="shared" si="4"/>
        <v>0</v>
      </c>
      <c r="W21" s="121">
        <v>0</v>
      </c>
      <c r="X21" s="121">
        <v>107208</v>
      </c>
      <c r="Y21" s="121">
        <f t="shared" si="5"/>
        <v>107208</v>
      </c>
      <c r="Z21" s="120"/>
      <c r="AA21" s="119"/>
      <c r="AB21" s="121"/>
      <c r="AC21" s="121"/>
      <c r="AD21" s="121" t="str">
        <f t="shared" si="6"/>
        <v/>
      </c>
      <c r="AE21" s="121"/>
      <c r="AF21" s="121"/>
      <c r="AG21" s="121" t="str">
        <f t="shared" si="7"/>
        <v/>
      </c>
      <c r="AH21" s="120"/>
      <c r="AI21" s="119"/>
      <c r="AJ21" s="121"/>
      <c r="AK21" s="121"/>
      <c r="AL21" s="121" t="str">
        <f t="shared" si="8"/>
        <v/>
      </c>
      <c r="AM21" s="121"/>
      <c r="AN21" s="121"/>
      <c r="AO21" s="121" t="str">
        <f t="shared" si="9"/>
        <v/>
      </c>
      <c r="AP21" s="120"/>
      <c r="AQ21" s="119"/>
      <c r="AR21" s="121"/>
      <c r="AS21" s="121"/>
      <c r="AT21" s="121"/>
      <c r="AU21" s="121"/>
      <c r="AV21" s="121"/>
      <c r="AW21" s="121"/>
      <c r="AX21" s="120"/>
      <c r="AY21" s="119"/>
      <c r="AZ21" s="121"/>
      <c r="BA21" s="121"/>
      <c r="BB21" s="121"/>
      <c r="BC21" s="121"/>
      <c r="BD21" s="121"/>
      <c r="BE21" s="121"/>
    </row>
    <row r="22" spans="1:57" s="136" customFormat="1" ht="13.5" customHeight="1" x14ac:dyDescent="0.15">
      <c r="A22" s="119" t="s">
        <v>10</v>
      </c>
      <c r="B22" s="120" t="s">
        <v>396</v>
      </c>
      <c r="C22" s="119" t="s">
        <v>397</v>
      </c>
      <c r="D22" s="121">
        <v>0</v>
      </c>
      <c r="E22" s="121">
        <v>0</v>
      </c>
      <c r="F22" s="121">
        <f t="shared" si="0"/>
        <v>0</v>
      </c>
      <c r="G22" s="121">
        <v>0</v>
      </c>
      <c r="H22" s="121">
        <v>35809</v>
      </c>
      <c r="I22" s="121">
        <f t="shared" si="1"/>
        <v>35809</v>
      </c>
      <c r="J22" s="120" t="s">
        <v>363</v>
      </c>
      <c r="K22" s="119" t="s">
        <v>364</v>
      </c>
      <c r="L22" s="121">
        <v>0</v>
      </c>
      <c r="M22" s="121">
        <v>0</v>
      </c>
      <c r="N22" s="121">
        <f t="shared" si="2"/>
        <v>0</v>
      </c>
      <c r="O22" s="121">
        <v>0</v>
      </c>
      <c r="P22" s="121">
        <v>35809</v>
      </c>
      <c r="Q22" s="121">
        <f t="shared" si="3"/>
        <v>35809</v>
      </c>
      <c r="R22" s="120"/>
      <c r="S22" s="119"/>
      <c r="T22" s="121"/>
      <c r="U22" s="121"/>
      <c r="V22" s="121" t="str">
        <f t="shared" si="4"/>
        <v/>
      </c>
      <c r="W22" s="121"/>
      <c r="X22" s="121"/>
      <c r="Y22" s="121" t="str">
        <f t="shared" si="5"/>
        <v/>
      </c>
      <c r="Z22" s="120"/>
      <c r="AA22" s="119"/>
      <c r="AB22" s="121"/>
      <c r="AC22" s="121"/>
      <c r="AD22" s="121" t="str">
        <f t="shared" si="6"/>
        <v/>
      </c>
      <c r="AE22" s="121"/>
      <c r="AF22" s="121"/>
      <c r="AG22" s="121" t="str">
        <f t="shared" si="7"/>
        <v/>
      </c>
      <c r="AH22" s="120"/>
      <c r="AI22" s="119"/>
      <c r="AJ22" s="121"/>
      <c r="AK22" s="121"/>
      <c r="AL22" s="121" t="str">
        <f t="shared" si="8"/>
        <v/>
      </c>
      <c r="AM22" s="121"/>
      <c r="AN22" s="121"/>
      <c r="AO22" s="121" t="str">
        <f t="shared" si="9"/>
        <v/>
      </c>
      <c r="AP22" s="120"/>
      <c r="AQ22" s="119"/>
      <c r="AR22" s="121"/>
      <c r="AS22" s="121"/>
      <c r="AT22" s="121"/>
      <c r="AU22" s="121"/>
      <c r="AV22" s="121"/>
      <c r="AW22" s="121"/>
      <c r="AX22" s="120"/>
      <c r="AY22" s="119"/>
      <c r="AZ22" s="121"/>
      <c r="BA22" s="121"/>
      <c r="BB22" s="121"/>
      <c r="BC22" s="121"/>
      <c r="BD22" s="121"/>
      <c r="BE22" s="121"/>
    </row>
    <row r="23" spans="1:57" s="137" customFormat="1" ht="13.5" customHeight="1" x14ac:dyDescent="0.15">
      <c r="A23" s="206" t="s">
        <v>10</v>
      </c>
      <c r="B23" s="207" t="s">
        <v>399</v>
      </c>
      <c r="C23" s="206" t="s">
        <v>400</v>
      </c>
      <c r="D23" s="208">
        <v>0</v>
      </c>
      <c r="E23" s="208">
        <v>0</v>
      </c>
      <c r="F23" s="208">
        <f t="shared" si="0"/>
        <v>0</v>
      </c>
      <c r="G23" s="208">
        <v>0</v>
      </c>
      <c r="H23" s="208">
        <v>0</v>
      </c>
      <c r="I23" s="208">
        <f t="shared" si="1"/>
        <v>0</v>
      </c>
      <c r="J23" s="207"/>
      <c r="K23" s="206"/>
      <c r="L23" s="208"/>
      <c r="M23" s="208"/>
      <c r="N23" s="208" t="str">
        <f t="shared" si="2"/>
        <v/>
      </c>
      <c r="O23" s="208"/>
      <c r="P23" s="208"/>
      <c r="Q23" s="208" t="str">
        <f t="shared" si="3"/>
        <v/>
      </c>
      <c r="R23" s="207"/>
      <c r="S23" s="206"/>
      <c r="T23" s="208"/>
      <c r="U23" s="208"/>
      <c r="V23" s="208" t="str">
        <f t="shared" si="4"/>
        <v/>
      </c>
      <c r="W23" s="208"/>
      <c r="X23" s="208"/>
      <c r="Y23" s="208" t="str">
        <f t="shared" si="5"/>
        <v/>
      </c>
      <c r="Z23" s="207"/>
      <c r="AA23" s="206"/>
      <c r="AB23" s="208"/>
      <c r="AC23" s="208"/>
      <c r="AD23" s="208" t="str">
        <f t="shared" si="6"/>
        <v/>
      </c>
      <c r="AE23" s="208"/>
      <c r="AF23" s="208"/>
      <c r="AG23" s="208" t="str">
        <f t="shared" si="7"/>
        <v/>
      </c>
      <c r="AH23" s="207"/>
      <c r="AI23" s="206"/>
      <c r="AJ23" s="208"/>
      <c r="AK23" s="208"/>
      <c r="AL23" s="208" t="str">
        <f t="shared" si="8"/>
        <v/>
      </c>
      <c r="AM23" s="208"/>
      <c r="AN23" s="208"/>
      <c r="AO23" s="208" t="str">
        <f t="shared" si="9"/>
        <v/>
      </c>
      <c r="AP23" s="207"/>
      <c r="AQ23" s="206"/>
      <c r="AR23" s="208"/>
      <c r="AS23" s="208"/>
      <c r="AT23" s="208"/>
      <c r="AU23" s="208"/>
      <c r="AV23" s="208"/>
      <c r="AW23" s="208"/>
      <c r="AX23" s="207"/>
      <c r="AY23" s="206"/>
      <c r="AZ23" s="208"/>
      <c r="BA23" s="208"/>
      <c r="BB23" s="208"/>
      <c r="BC23" s="208"/>
      <c r="BD23" s="208"/>
      <c r="BE23" s="208"/>
    </row>
    <row r="24" spans="1:57" s="136" customFormat="1" ht="13.5" customHeight="1" x14ac:dyDescent="0.15">
      <c r="A24" s="119" t="s">
        <v>10</v>
      </c>
      <c r="B24" s="120" t="s">
        <v>402</v>
      </c>
      <c r="C24" s="119" t="s">
        <v>403</v>
      </c>
      <c r="D24" s="121">
        <v>0</v>
      </c>
      <c r="E24" s="121">
        <v>195869</v>
      </c>
      <c r="F24" s="121">
        <f t="shared" si="0"/>
        <v>195869</v>
      </c>
      <c r="G24" s="121">
        <v>0</v>
      </c>
      <c r="H24" s="121">
        <v>0</v>
      </c>
      <c r="I24" s="121">
        <f t="shared" si="1"/>
        <v>0</v>
      </c>
      <c r="J24" s="120" t="s">
        <v>405</v>
      </c>
      <c r="K24" s="119" t="s">
        <v>406</v>
      </c>
      <c r="L24" s="121">
        <v>0</v>
      </c>
      <c r="M24" s="121">
        <v>195869</v>
      </c>
      <c r="N24" s="121">
        <f t="shared" si="2"/>
        <v>195869</v>
      </c>
      <c r="O24" s="121">
        <v>0</v>
      </c>
      <c r="P24" s="121">
        <v>0</v>
      </c>
      <c r="Q24" s="121">
        <f t="shared" si="3"/>
        <v>0</v>
      </c>
      <c r="R24" s="120"/>
      <c r="S24" s="119"/>
      <c r="T24" s="121"/>
      <c r="U24" s="121"/>
      <c r="V24" s="121" t="str">
        <f t="shared" si="4"/>
        <v/>
      </c>
      <c r="W24" s="121"/>
      <c r="X24" s="121"/>
      <c r="Y24" s="121" t="str">
        <f t="shared" si="5"/>
        <v/>
      </c>
      <c r="Z24" s="120"/>
      <c r="AA24" s="119"/>
      <c r="AB24" s="121"/>
      <c r="AC24" s="121"/>
      <c r="AD24" s="121" t="str">
        <f t="shared" si="6"/>
        <v/>
      </c>
      <c r="AE24" s="121"/>
      <c r="AF24" s="121"/>
      <c r="AG24" s="121" t="str">
        <f t="shared" si="7"/>
        <v/>
      </c>
      <c r="AH24" s="120"/>
      <c r="AI24" s="119"/>
      <c r="AJ24" s="121"/>
      <c r="AK24" s="121"/>
      <c r="AL24" s="121" t="str">
        <f t="shared" si="8"/>
        <v/>
      </c>
      <c r="AM24" s="121"/>
      <c r="AN24" s="121"/>
      <c r="AO24" s="121" t="str">
        <f t="shared" si="9"/>
        <v/>
      </c>
      <c r="AP24" s="120"/>
      <c r="AQ24" s="119"/>
      <c r="AR24" s="121"/>
      <c r="AS24" s="121"/>
      <c r="AT24" s="121"/>
      <c r="AU24" s="121"/>
      <c r="AV24" s="121"/>
      <c r="AW24" s="121"/>
      <c r="AX24" s="120"/>
      <c r="AY24" s="119"/>
      <c r="AZ24" s="121"/>
      <c r="BA24" s="121"/>
      <c r="BB24" s="121"/>
      <c r="BC24" s="121"/>
      <c r="BD24" s="121"/>
      <c r="BE24" s="121"/>
    </row>
    <row r="25" spans="1:57" s="136" customFormat="1" ht="13.5" customHeight="1" x14ac:dyDescent="0.15">
      <c r="A25" s="119" t="s">
        <v>10</v>
      </c>
      <c r="B25" s="120" t="s">
        <v>407</v>
      </c>
      <c r="C25" s="119" t="s">
        <v>408</v>
      </c>
      <c r="D25" s="121">
        <v>0</v>
      </c>
      <c r="E25" s="121">
        <v>490740</v>
      </c>
      <c r="F25" s="121">
        <f t="shared" si="0"/>
        <v>490740</v>
      </c>
      <c r="G25" s="121">
        <v>0</v>
      </c>
      <c r="H25" s="121">
        <v>0</v>
      </c>
      <c r="I25" s="121">
        <f t="shared" si="1"/>
        <v>0</v>
      </c>
      <c r="J25" s="120" t="s">
        <v>410</v>
      </c>
      <c r="K25" s="119" t="s">
        <v>411</v>
      </c>
      <c r="L25" s="121">
        <v>0</v>
      </c>
      <c r="M25" s="121">
        <v>490740</v>
      </c>
      <c r="N25" s="121">
        <f t="shared" si="2"/>
        <v>490740</v>
      </c>
      <c r="O25" s="121">
        <v>0</v>
      </c>
      <c r="P25" s="121">
        <v>0</v>
      </c>
      <c r="Q25" s="121">
        <f t="shared" si="3"/>
        <v>0</v>
      </c>
      <c r="R25" s="120"/>
      <c r="S25" s="119"/>
      <c r="T25" s="121"/>
      <c r="U25" s="121"/>
      <c r="V25" s="121" t="str">
        <f t="shared" si="4"/>
        <v/>
      </c>
      <c r="W25" s="121"/>
      <c r="X25" s="121"/>
      <c r="Y25" s="121" t="str">
        <f t="shared" si="5"/>
        <v/>
      </c>
      <c r="Z25" s="120"/>
      <c r="AA25" s="119"/>
      <c r="AB25" s="121"/>
      <c r="AC25" s="121"/>
      <c r="AD25" s="121" t="str">
        <f t="shared" si="6"/>
        <v/>
      </c>
      <c r="AE25" s="121"/>
      <c r="AF25" s="121"/>
      <c r="AG25" s="121" t="str">
        <f t="shared" si="7"/>
        <v/>
      </c>
      <c r="AH25" s="120"/>
      <c r="AI25" s="119"/>
      <c r="AJ25" s="121"/>
      <c r="AK25" s="121"/>
      <c r="AL25" s="121" t="str">
        <f t="shared" si="8"/>
        <v/>
      </c>
      <c r="AM25" s="121"/>
      <c r="AN25" s="121"/>
      <c r="AO25" s="121" t="str">
        <f t="shared" si="9"/>
        <v/>
      </c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 t="s">
        <v>10</v>
      </c>
      <c r="B26" s="120" t="s">
        <v>412</v>
      </c>
      <c r="C26" s="119" t="s">
        <v>413</v>
      </c>
      <c r="D26" s="121">
        <v>0</v>
      </c>
      <c r="E26" s="121">
        <v>0</v>
      </c>
      <c r="F26" s="121">
        <f t="shared" si="0"/>
        <v>0</v>
      </c>
      <c r="G26" s="121">
        <v>0</v>
      </c>
      <c r="H26" s="121">
        <v>0</v>
      </c>
      <c r="I26" s="121">
        <f t="shared" si="1"/>
        <v>0</v>
      </c>
      <c r="J26" s="120"/>
      <c r="K26" s="119"/>
      <c r="L26" s="121"/>
      <c r="M26" s="121"/>
      <c r="N26" s="121" t="str">
        <f t="shared" si="2"/>
        <v/>
      </c>
      <c r="O26" s="121"/>
      <c r="P26" s="121"/>
      <c r="Q26" s="121" t="str">
        <f t="shared" si="3"/>
        <v/>
      </c>
      <c r="R26" s="120"/>
      <c r="S26" s="119"/>
      <c r="T26" s="121"/>
      <c r="U26" s="121"/>
      <c r="V26" s="121" t="str">
        <f t="shared" si="4"/>
        <v/>
      </c>
      <c r="W26" s="121"/>
      <c r="X26" s="121"/>
      <c r="Y26" s="121" t="str">
        <f t="shared" si="5"/>
        <v/>
      </c>
      <c r="Z26" s="120"/>
      <c r="AA26" s="119"/>
      <c r="AB26" s="121"/>
      <c r="AC26" s="121"/>
      <c r="AD26" s="121" t="str">
        <f t="shared" si="6"/>
        <v/>
      </c>
      <c r="AE26" s="121"/>
      <c r="AF26" s="121"/>
      <c r="AG26" s="121" t="str">
        <f t="shared" si="7"/>
        <v/>
      </c>
      <c r="AH26" s="120"/>
      <c r="AI26" s="119"/>
      <c r="AJ26" s="121"/>
      <c r="AK26" s="121"/>
      <c r="AL26" s="121" t="str">
        <f t="shared" si="8"/>
        <v/>
      </c>
      <c r="AM26" s="121"/>
      <c r="AN26" s="121"/>
      <c r="AO26" s="121" t="str">
        <f t="shared" si="9"/>
        <v/>
      </c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 t="s">
        <v>10</v>
      </c>
      <c r="B27" s="120" t="s">
        <v>415</v>
      </c>
      <c r="C27" s="119" t="s">
        <v>416</v>
      </c>
      <c r="D27" s="121">
        <v>0</v>
      </c>
      <c r="E27" s="121">
        <v>347264</v>
      </c>
      <c r="F27" s="121">
        <f t="shared" si="0"/>
        <v>347264</v>
      </c>
      <c r="G27" s="121">
        <v>0</v>
      </c>
      <c r="H27" s="121">
        <v>13042</v>
      </c>
      <c r="I27" s="121">
        <f t="shared" si="1"/>
        <v>13042</v>
      </c>
      <c r="J27" s="120" t="s">
        <v>373</v>
      </c>
      <c r="K27" s="119" t="s">
        <v>418</v>
      </c>
      <c r="L27" s="121">
        <v>0</v>
      </c>
      <c r="M27" s="121">
        <v>347264</v>
      </c>
      <c r="N27" s="121">
        <f t="shared" si="2"/>
        <v>347264</v>
      </c>
      <c r="O27" s="121">
        <v>0</v>
      </c>
      <c r="P27" s="121">
        <v>0</v>
      </c>
      <c r="Q27" s="121">
        <f t="shared" si="3"/>
        <v>0</v>
      </c>
      <c r="R27" s="120" t="s">
        <v>375</v>
      </c>
      <c r="S27" s="119" t="s">
        <v>376</v>
      </c>
      <c r="T27" s="121">
        <v>0</v>
      </c>
      <c r="U27" s="121">
        <v>0</v>
      </c>
      <c r="V27" s="121">
        <f t="shared" si="4"/>
        <v>0</v>
      </c>
      <c r="W27" s="121">
        <v>0</v>
      </c>
      <c r="X27" s="121">
        <v>13042</v>
      </c>
      <c r="Y27" s="121">
        <f t="shared" si="5"/>
        <v>13042</v>
      </c>
      <c r="Z27" s="120"/>
      <c r="AA27" s="119"/>
      <c r="AB27" s="121"/>
      <c r="AC27" s="121"/>
      <c r="AD27" s="121" t="str">
        <f t="shared" si="6"/>
        <v/>
      </c>
      <c r="AE27" s="121"/>
      <c r="AF27" s="121"/>
      <c r="AG27" s="121" t="str">
        <f t="shared" si="7"/>
        <v/>
      </c>
      <c r="AH27" s="120"/>
      <c r="AI27" s="119"/>
      <c r="AJ27" s="121"/>
      <c r="AK27" s="121"/>
      <c r="AL27" s="121" t="str">
        <f t="shared" si="8"/>
        <v/>
      </c>
      <c r="AM27" s="121"/>
      <c r="AN27" s="121"/>
      <c r="AO27" s="121" t="str">
        <f t="shared" si="9"/>
        <v/>
      </c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 t="s">
        <v>10</v>
      </c>
      <c r="B28" s="120" t="s">
        <v>419</v>
      </c>
      <c r="C28" s="119" t="s">
        <v>420</v>
      </c>
      <c r="D28" s="121">
        <v>0</v>
      </c>
      <c r="E28" s="121">
        <v>348885</v>
      </c>
      <c r="F28" s="121">
        <f t="shared" si="0"/>
        <v>348885</v>
      </c>
      <c r="G28" s="121">
        <v>8505</v>
      </c>
      <c r="H28" s="121">
        <v>80086</v>
      </c>
      <c r="I28" s="121">
        <f t="shared" si="1"/>
        <v>88591</v>
      </c>
      <c r="J28" s="120" t="s">
        <v>422</v>
      </c>
      <c r="K28" s="119" t="s">
        <v>423</v>
      </c>
      <c r="L28" s="121">
        <v>0</v>
      </c>
      <c r="M28" s="121">
        <v>348885</v>
      </c>
      <c r="N28" s="121">
        <f t="shared" si="2"/>
        <v>348885</v>
      </c>
      <c r="O28" s="121">
        <v>8505</v>
      </c>
      <c r="P28" s="121">
        <v>80086</v>
      </c>
      <c r="Q28" s="121">
        <f t="shared" si="3"/>
        <v>88591</v>
      </c>
      <c r="R28" s="120"/>
      <c r="S28" s="119"/>
      <c r="T28" s="121"/>
      <c r="U28" s="121"/>
      <c r="V28" s="121" t="str">
        <f t="shared" si="4"/>
        <v/>
      </c>
      <c r="W28" s="121"/>
      <c r="X28" s="121"/>
      <c r="Y28" s="121" t="str">
        <f t="shared" si="5"/>
        <v/>
      </c>
      <c r="Z28" s="120"/>
      <c r="AA28" s="119"/>
      <c r="AB28" s="121"/>
      <c r="AC28" s="121"/>
      <c r="AD28" s="121" t="str">
        <f t="shared" si="6"/>
        <v/>
      </c>
      <c r="AE28" s="121"/>
      <c r="AF28" s="121"/>
      <c r="AG28" s="121" t="str">
        <f t="shared" si="7"/>
        <v/>
      </c>
      <c r="AH28" s="120"/>
      <c r="AI28" s="119"/>
      <c r="AJ28" s="121"/>
      <c r="AK28" s="121"/>
      <c r="AL28" s="121" t="str">
        <f t="shared" si="8"/>
        <v/>
      </c>
      <c r="AM28" s="121"/>
      <c r="AN28" s="121"/>
      <c r="AO28" s="121" t="str">
        <f t="shared" si="9"/>
        <v/>
      </c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 t="s">
        <v>10</v>
      </c>
      <c r="B29" s="120" t="s">
        <v>424</v>
      </c>
      <c r="C29" s="119" t="s">
        <v>425</v>
      </c>
      <c r="D29" s="121">
        <v>0</v>
      </c>
      <c r="E29" s="121">
        <v>374480</v>
      </c>
      <c r="F29" s="121">
        <f t="shared" si="0"/>
        <v>374480</v>
      </c>
      <c r="G29" s="121">
        <v>7275</v>
      </c>
      <c r="H29" s="121">
        <v>68503</v>
      </c>
      <c r="I29" s="121">
        <f t="shared" si="1"/>
        <v>75778</v>
      </c>
      <c r="J29" s="120" t="s">
        <v>422</v>
      </c>
      <c r="K29" s="119" t="s">
        <v>423</v>
      </c>
      <c r="L29" s="121">
        <v>0</v>
      </c>
      <c r="M29" s="121">
        <v>374480</v>
      </c>
      <c r="N29" s="121">
        <f t="shared" si="2"/>
        <v>374480</v>
      </c>
      <c r="O29" s="121">
        <v>7275</v>
      </c>
      <c r="P29" s="121">
        <v>68503</v>
      </c>
      <c r="Q29" s="121">
        <f t="shared" si="3"/>
        <v>75778</v>
      </c>
      <c r="R29" s="120"/>
      <c r="S29" s="119"/>
      <c r="T29" s="121"/>
      <c r="U29" s="121"/>
      <c r="V29" s="121" t="str">
        <f t="shared" si="4"/>
        <v/>
      </c>
      <c r="W29" s="121"/>
      <c r="X29" s="121"/>
      <c r="Y29" s="121" t="str">
        <f t="shared" si="5"/>
        <v/>
      </c>
      <c r="Z29" s="120"/>
      <c r="AA29" s="119"/>
      <c r="AB29" s="121"/>
      <c r="AC29" s="121"/>
      <c r="AD29" s="121" t="str">
        <f t="shared" si="6"/>
        <v/>
      </c>
      <c r="AE29" s="121"/>
      <c r="AF29" s="121"/>
      <c r="AG29" s="121" t="str">
        <f t="shared" si="7"/>
        <v/>
      </c>
      <c r="AH29" s="120"/>
      <c r="AI29" s="119"/>
      <c r="AJ29" s="121"/>
      <c r="AK29" s="121"/>
      <c r="AL29" s="121" t="str">
        <f t="shared" si="8"/>
        <v/>
      </c>
      <c r="AM29" s="121"/>
      <c r="AN29" s="121"/>
      <c r="AO29" s="121" t="str">
        <f t="shared" si="9"/>
        <v/>
      </c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 t="s">
        <v>10</v>
      </c>
      <c r="B30" s="120" t="s">
        <v>427</v>
      </c>
      <c r="C30" s="119" t="s">
        <v>428</v>
      </c>
      <c r="D30" s="121">
        <v>0</v>
      </c>
      <c r="E30" s="121">
        <v>840319</v>
      </c>
      <c r="F30" s="121">
        <f t="shared" si="0"/>
        <v>840319</v>
      </c>
      <c r="G30" s="121">
        <v>0</v>
      </c>
      <c r="H30" s="121">
        <v>94697</v>
      </c>
      <c r="I30" s="121">
        <f t="shared" si="1"/>
        <v>94697</v>
      </c>
      <c r="J30" s="120" t="s">
        <v>356</v>
      </c>
      <c r="K30" s="119" t="s">
        <v>430</v>
      </c>
      <c r="L30" s="121">
        <v>0</v>
      </c>
      <c r="M30" s="121">
        <v>840319</v>
      </c>
      <c r="N30" s="121">
        <f t="shared" si="2"/>
        <v>840319</v>
      </c>
      <c r="O30" s="121">
        <v>0</v>
      </c>
      <c r="P30" s="121">
        <v>94697</v>
      </c>
      <c r="Q30" s="121">
        <f t="shared" si="3"/>
        <v>94697</v>
      </c>
      <c r="R30" s="120"/>
      <c r="S30" s="119"/>
      <c r="T30" s="121"/>
      <c r="U30" s="121"/>
      <c r="V30" s="121" t="str">
        <f t="shared" si="4"/>
        <v/>
      </c>
      <c r="W30" s="121"/>
      <c r="X30" s="121"/>
      <c r="Y30" s="121" t="str">
        <f t="shared" si="5"/>
        <v/>
      </c>
      <c r="Z30" s="120"/>
      <c r="AA30" s="119"/>
      <c r="AB30" s="121"/>
      <c r="AC30" s="121"/>
      <c r="AD30" s="121" t="str">
        <f t="shared" si="6"/>
        <v/>
      </c>
      <c r="AE30" s="121"/>
      <c r="AF30" s="121"/>
      <c r="AG30" s="121" t="str">
        <f t="shared" si="7"/>
        <v/>
      </c>
      <c r="AH30" s="120"/>
      <c r="AI30" s="119"/>
      <c r="AJ30" s="121"/>
      <c r="AK30" s="121"/>
      <c r="AL30" s="121" t="str">
        <f t="shared" si="8"/>
        <v/>
      </c>
      <c r="AM30" s="121"/>
      <c r="AN30" s="121"/>
      <c r="AO30" s="121" t="str">
        <f t="shared" si="9"/>
        <v/>
      </c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 t="s">
        <v>10</v>
      </c>
      <c r="B31" s="120" t="s">
        <v>431</v>
      </c>
      <c r="C31" s="119" t="s">
        <v>432</v>
      </c>
      <c r="D31" s="121">
        <v>0</v>
      </c>
      <c r="E31" s="121">
        <v>251392</v>
      </c>
      <c r="F31" s="121">
        <f t="shared" si="0"/>
        <v>251392</v>
      </c>
      <c r="G31" s="121">
        <v>0</v>
      </c>
      <c r="H31" s="121">
        <v>128503</v>
      </c>
      <c r="I31" s="121">
        <f t="shared" si="1"/>
        <v>128503</v>
      </c>
      <c r="J31" s="120" t="s">
        <v>346</v>
      </c>
      <c r="K31" s="119" t="s">
        <v>347</v>
      </c>
      <c r="L31" s="121">
        <v>0</v>
      </c>
      <c r="M31" s="121">
        <v>251392</v>
      </c>
      <c r="N31" s="121">
        <f t="shared" si="2"/>
        <v>251392</v>
      </c>
      <c r="O31" s="121">
        <v>0</v>
      </c>
      <c r="P31" s="121">
        <v>25189</v>
      </c>
      <c r="Q31" s="121">
        <f t="shared" si="3"/>
        <v>25189</v>
      </c>
      <c r="R31" s="120" t="s">
        <v>375</v>
      </c>
      <c r="S31" s="119" t="s">
        <v>376</v>
      </c>
      <c r="T31" s="121">
        <v>0</v>
      </c>
      <c r="U31" s="121">
        <v>0</v>
      </c>
      <c r="V31" s="121">
        <f t="shared" si="4"/>
        <v>0</v>
      </c>
      <c r="W31" s="121">
        <v>0</v>
      </c>
      <c r="X31" s="121">
        <v>103314</v>
      </c>
      <c r="Y31" s="121">
        <f t="shared" si="5"/>
        <v>103314</v>
      </c>
      <c r="Z31" s="120"/>
      <c r="AA31" s="119"/>
      <c r="AB31" s="121"/>
      <c r="AC31" s="121"/>
      <c r="AD31" s="121" t="str">
        <f t="shared" si="6"/>
        <v/>
      </c>
      <c r="AE31" s="121"/>
      <c r="AF31" s="121"/>
      <c r="AG31" s="121" t="str">
        <f t="shared" si="7"/>
        <v/>
      </c>
      <c r="AH31" s="120"/>
      <c r="AI31" s="119"/>
      <c r="AJ31" s="121"/>
      <c r="AK31" s="121"/>
      <c r="AL31" s="121" t="str">
        <f t="shared" si="8"/>
        <v/>
      </c>
      <c r="AM31" s="121"/>
      <c r="AN31" s="121"/>
      <c r="AO31" s="121" t="str">
        <f t="shared" si="9"/>
        <v/>
      </c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 t="s">
        <v>10</v>
      </c>
      <c r="B32" s="120" t="s">
        <v>434</v>
      </c>
      <c r="C32" s="119" t="s">
        <v>435</v>
      </c>
      <c r="D32" s="121">
        <v>0</v>
      </c>
      <c r="E32" s="121">
        <v>470652</v>
      </c>
      <c r="F32" s="121">
        <f t="shared" si="0"/>
        <v>470652</v>
      </c>
      <c r="G32" s="121">
        <v>0</v>
      </c>
      <c r="H32" s="121">
        <v>59698</v>
      </c>
      <c r="I32" s="121">
        <f t="shared" si="1"/>
        <v>59698</v>
      </c>
      <c r="J32" s="120" t="s">
        <v>437</v>
      </c>
      <c r="K32" s="119" t="s">
        <v>438</v>
      </c>
      <c r="L32" s="121">
        <v>0</v>
      </c>
      <c r="M32" s="121">
        <v>470652</v>
      </c>
      <c r="N32" s="121">
        <f t="shared" si="2"/>
        <v>470652</v>
      </c>
      <c r="O32" s="121">
        <v>0</v>
      </c>
      <c r="P32" s="121">
        <v>0</v>
      </c>
      <c r="Q32" s="121">
        <f t="shared" si="3"/>
        <v>0</v>
      </c>
      <c r="R32" s="120" t="s">
        <v>363</v>
      </c>
      <c r="S32" s="119" t="s">
        <v>364</v>
      </c>
      <c r="T32" s="121">
        <v>0</v>
      </c>
      <c r="U32" s="121">
        <v>0</v>
      </c>
      <c r="V32" s="121">
        <f t="shared" si="4"/>
        <v>0</v>
      </c>
      <c r="W32" s="121">
        <v>0</v>
      </c>
      <c r="X32" s="121">
        <v>59698</v>
      </c>
      <c r="Y32" s="121">
        <f t="shared" si="5"/>
        <v>59698</v>
      </c>
      <c r="Z32" s="120"/>
      <c r="AA32" s="119"/>
      <c r="AB32" s="121"/>
      <c r="AC32" s="121"/>
      <c r="AD32" s="121" t="str">
        <f t="shared" si="6"/>
        <v/>
      </c>
      <c r="AE32" s="121"/>
      <c r="AF32" s="121"/>
      <c r="AG32" s="121" t="str">
        <f t="shared" si="7"/>
        <v/>
      </c>
      <c r="AH32" s="120"/>
      <c r="AI32" s="119"/>
      <c r="AJ32" s="121"/>
      <c r="AK32" s="121"/>
      <c r="AL32" s="121" t="str">
        <f t="shared" si="8"/>
        <v/>
      </c>
      <c r="AM32" s="121"/>
      <c r="AN32" s="121"/>
      <c r="AO32" s="121" t="str">
        <f t="shared" si="9"/>
        <v/>
      </c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 t="s">
        <v>10</v>
      </c>
      <c r="B33" s="120" t="s">
        <v>439</v>
      </c>
      <c r="C33" s="119" t="s">
        <v>440</v>
      </c>
      <c r="D33" s="121">
        <v>39500</v>
      </c>
      <c r="E33" s="121">
        <v>236789</v>
      </c>
      <c r="F33" s="121">
        <f t="shared" si="0"/>
        <v>276289</v>
      </c>
      <c r="G33" s="121">
        <v>0</v>
      </c>
      <c r="H33" s="121">
        <v>68883</v>
      </c>
      <c r="I33" s="121">
        <f t="shared" si="1"/>
        <v>68883</v>
      </c>
      <c r="J33" s="120" t="s">
        <v>339</v>
      </c>
      <c r="K33" s="119" t="s">
        <v>340</v>
      </c>
      <c r="L33" s="121">
        <v>0</v>
      </c>
      <c r="M33" s="121">
        <v>236789</v>
      </c>
      <c r="N33" s="121">
        <f t="shared" si="2"/>
        <v>236789</v>
      </c>
      <c r="O33" s="121">
        <v>0</v>
      </c>
      <c r="P33" s="121">
        <v>0</v>
      </c>
      <c r="Q33" s="121">
        <f t="shared" si="3"/>
        <v>0</v>
      </c>
      <c r="R33" s="120" t="s">
        <v>341</v>
      </c>
      <c r="S33" s="119" t="s">
        <v>342</v>
      </c>
      <c r="T33" s="121">
        <v>0</v>
      </c>
      <c r="U33" s="121">
        <v>0</v>
      </c>
      <c r="V33" s="121">
        <f t="shared" si="4"/>
        <v>0</v>
      </c>
      <c r="W33" s="121">
        <v>0</v>
      </c>
      <c r="X33" s="121">
        <v>68883</v>
      </c>
      <c r="Y33" s="121">
        <f t="shared" si="5"/>
        <v>68883</v>
      </c>
      <c r="Z33" s="120" t="s">
        <v>351</v>
      </c>
      <c r="AA33" s="119" t="s">
        <v>352</v>
      </c>
      <c r="AB33" s="121">
        <v>39500</v>
      </c>
      <c r="AC33" s="121">
        <v>0</v>
      </c>
      <c r="AD33" s="121">
        <f t="shared" si="6"/>
        <v>39500</v>
      </c>
      <c r="AE33" s="121">
        <v>0</v>
      </c>
      <c r="AF33" s="121">
        <v>0</v>
      </c>
      <c r="AG33" s="121">
        <f t="shared" si="7"/>
        <v>0</v>
      </c>
      <c r="AH33" s="120"/>
      <c r="AI33" s="119"/>
      <c r="AJ33" s="121"/>
      <c r="AK33" s="121"/>
      <c r="AL33" s="121" t="str">
        <f t="shared" si="8"/>
        <v/>
      </c>
      <c r="AM33" s="121"/>
      <c r="AN33" s="121"/>
      <c r="AO33" s="121" t="str">
        <f t="shared" si="9"/>
        <v/>
      </c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 t="s">
        <v>10</v>
      </c>
      <c r="B34" s="120" t="s">
        <v>442</v>
      </c>
      <c r="C34" s="119" t="s">
        <v>443</v>
      </c>
      <c r="D34" s="121">
        <v>0</v>
      </c>
      <c r="E34" s="121">
        <v>333299</v>
      </c>
      <c r="F34" s="121">
        <f t="shared" si="0"/>
        <v>333299</v>
      </c>
      <c r="G34" s="121">
        <v>0</v>
      </c>
      <c r="H34" s="121">
        <v>102213</v>
      </c>
      <c r="I34" s="121">
        <f t="shared" si="1"/>
        <v>102213</v>
      </c>
      <c r="J34" s="120" t="s">
        <v>356</v>
      </c>
      <c r="K34" s="119" t="s">
        <v>357</v>
      </c>
      <c r="L34" s="121">
        <v>0</v>
      </c>
      <c r="M34" s="121">
        <v>333299</v>
      </c>
      <c r="N34" s="121">
        <f t="shared" si="2"/>
        <v>333299</v>
      </c>
      <c r="O34" s="121">
        <v>0</v>
      </c>
      <c r="P34" s="121">
        <v>0</v>
      </c>
      <c r="Q34" s="121">
        <f t="shared" si="3"/>
        <v>0</v>
      </c>
      <c r="R34" s="120" t="s">
        <v>389</v>
      </c>
      <c r="S34" s="119" t="s">
        <v>390</v>
      </c>
      <c r="T34" s="121">
        <v>0</v>
      </c>
      <c r="U34" s="121">
        <v>0</v>
      </c>
      <c r="V34" s="121">
        <f t="shared" si="4"/>
        <v>0</v>
      </c>
      <c r="W34" s="121">
        <v>0</v>
      </c>
      <c r="X34" s="121">
        <v>102213</v>
      </c>
      <c r="Y34" s="121">
        <f t="shared" si="5"/>
        <v>102213</v>
      </c>
      <c r="Z34" s="120"/>
      <c r="AA34" s="119"/>
      <c r="AB34" s="121"/>
      <c r="AC34" s="121"/>
      <c r="AD34" s="121" t="str">
        <f t="shared" si="6"/>
        <v/>
      </c>
      <c r="AE34" s="121"/>
      <c r="AF34" s="121"/>
      <c r="AG34" s="121" t="str">
        <f t="shared" si="7"/>
        <v/>
      </c>
      <c r="AH34" s="120"/>
      <c r="AI34" s="119"/>
      <c r="AJ34" s="121"/>
      <c r="AK34" s="121"/>
      <c r="AL34" s="121" t="str">
        <f t="shared" si="8"/>
        <v/>
      </c>
      <c r="AM34" s="121"/>
      <c r="AN34" s="121"/>
      <c r="AO34" s="121" t="str">
        <f t="shared" si="9"/>
        <v/>
      </c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 t="s">
        <v>10</v>
      </c>
      <c r="B35" s="120" t="s">
        <v>445</v>
      </c>
      <c r="C35" s="119" t="s">
        <v>446</v>
      </c>
      <c r="D35" s="121">
        <v>0</v>
      </c>
      <c r="E35" s="121">
        <v>632401</v>
      </c>
      <c r="F35" s="121">
        <f t="shared" si="0"/>
        <v>632401</v>
      </c>
      <c r="G35" s="121">
        <v>0</v>
      </c>
      <c r="H35" s="121">
        <v>0</v>
      </c>
      <c r="I35" s="121">
        <f t="shared" si="1"/>
        <v>0</v>
      </c>
      <c r="J35" s="120" t="s">
        <v>410</v>
      </c>
      <c r="K35" s="119" t="s">
        <v>411</v>
      </c>
      <c r="L35" s="121">
        <v>0</v>
      </c>
      <c r="M35" s="121">
        <v>632401</v>
      </c>
      <c r="N35" s="121">
        <f t="shared" si="2"/>
        <v>632401</v>
      </c>
      <c r="O35" s="121">
        <v>0</v>
      </c>
      <c r="P35" s="121">
        <v>0</v>
      </c>
      <c r="Q35" s="121">
        <f t="shared" si="3"/>
        <v>0</v>
      </c>
      <c r="R35" s="120"/>
      <c r="S35" s="119"/>
      <c r="T35" s="121"/>
      <c r="U35" s="121"/>
      <c r="V35" s="121" t="str">
        <f t="shared" si="4"/>
        <v/>
      </c>
      <c r="W35" s="121"/>
      <c r="X35" s="121"/>
      <c r="Y35" s="121" t="str">
        <f t="shared" si="5"/>
        <v/>
      </c>
      <c r="Z35" s="120"/>
      <c r="AA35" s="119"/>
      <c r="AB35" s="121"/>
      <c r="AC35" s="121"/>
      <c r="AD35" s="121" t="str">
        <f t="shared" si="6"/>
        <v/>
      </c>
      <c r="AE35" s="121"/>
      <c r="AF35" s="121"/>
      <c r="AG35" s="121" t="str">
        <f t="shared" si="7"/>
        <v/>
      </c>
      <c r="AH35" s="120"/>
      <c r="AI35" s="119"/>
      <c r="AJ35" s="121"/>
      <c r="AK35" s="121"/>
      <c r="AL35" s="121" t="str">
        <f t="shared" si="8"/>
        <v/>
      </c>
      <c r="AM35" s="121"/>
      <c r="AN35" s="121"/>
      <c r="AO35" s="121" t="str">
        <f t="shared" si="9"/>
        <v/>
      </c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 t="s">
        <v>10</v>
      </c>
      <c r="B36" s="120" t="s">
        <v>448</v>
      </c>
      <c r="C36" s="119" t="s">
        <v>449</v>
      </c>
      <c r="D36" s="121">
        <v>0</v>
      </c>
      <c r="E36" s="121">
        <v>0</v>
      </c>
      <c r="F36" s="121">
        <f t="shared" si="0"/>
        <v>0</v>
      </c>
      <c r="G36" s="121">
        <v>0</v>
      </c>
      <c r="H36" s="121">
        <v>0</v>
      </c>
      <c r="I36" s="121">
        <f t="shared" si="1"/>
        <v>0</v>
      </c>
      <c r="J36" s="120"/>
      <c r="K36" s="119"/>
      <c r="L36" s="121"/>
      <c r="M36" s="121"/>
      <c r="N36" s="121" t="str">
        <f t="shared" si="2"/>
        <v/>
      </c>
      <c r="O36" s="121"/>
      <c r="P36" s="121"/>
      <c r="Q36" s="121" t="str">
        <f t="shared" si="3"/>
        <v/>
      </c>
      <c r="R36" s="120"/>
      <c r="S36" s="119"/>
      <c r="T36" s="121"/>
      <c r="U36" s="121"/>
      <c r="V36" s="121" t="str">
        <f t="shared" si="4"/>
        <v/>
      </c>
      <c r="W36" s="121"/>
      <c r="X36" s="121"/>
      <c r="Y36" s="121" t="str">
        <f t="shared" si="5"/>
        <v/>
      </c>
      <c r="Z36" s="120"/>
      <c r="AA36" s="119"/>
      <c r="AB36" s="121"/>
      <c r="AC36" s="121"/>
      <c r="AD36" s="121" t="str">
        <f t="shared" si="6"/>
        <v/>
      </c>
      <c r="AE36" s="121"/>
      <c r="AF36" s="121"/>
      <c r="AG36" s="121" t="str">
        <f t="shared" si="7"/>
        <v/>
      </c>
      <c r="AH36" s="120"/>
      <c r="AI36" s="119"/>
      <c r="AJ36" s="121"/>
      <c r="AK36" s="121"/>
      <c r="AL36" s="121" t="str">
        <f t="shared" si="8"/>
        <v/>
      </c>
      <c r="AM36" s="121"/>
      <c r="AN36" s="121"/>
      <c r="AO36" s="121" t="str">
        <f t="shared" si="9"/>
        <v/>
      </c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 t="s">
        <v>10</v>
      </c>
      <c r="B37" s="120" t="s">
        <v>451</v>
      </c>
      <c r="C37" s="119" t="s">
        <v>452</v>
      </c>
      <c r="D37" s="121">
        <v>314</v>
      </c>
      <c r="E37" s="121">
        <v>109274</v>
      </c>
      <c r="F37" s="121">
        <f t="shared" si="0"/>
        <v>109588</v>
      </c>
      <c r="G37" s="121">
        <v>0</v>
      </c>
      <c r="H37" s="121">
        <v>39635</v>
      </c>
      <c r="I37" s="121">
        <f t="shared" si="1"/>
        <v>39635</v>
      </c>
      <c r="J37" s="120" t="s">
        <v>327</v>
      </c>
      <c r="K37" s="119" t="s">
        <v>454</v>
      </c>
      <c r="L37" s="121">
        <v>314</v>
      </c>
      <c r="M37" s="121">
        <v>109274</v>
      </c>
      <c r="N37" s="121">
        <f t="shared" si="2"/>
        <v>109588</v>
      </c>
      <c r="O37" s="121">
        <v>0</v>
      </c>
      <c r="P37" s="121">
        <v>39635</v>
      </c>
      <c r="Q37" s="121">
        <f t="shared" si="3"/>
        <v>39635</v>
      </c>
      <c r="R37" s="120"/>
      <c r="S37" s="119"/>
      <c r="T37" s="121"/>
      <c r="U37" s="121"/>
      <c r="V37" s="121" t="str">
        <f t="shared" si="4"/>
        <v/>
      </c>
      <c r="W37" s="121"/>
      <c r="X37" s="121"/>
      <c r="Y37" s="121" t="str">
        <f t="shared" si="5"/>
        <v/>
      </c>
      <c r="Z37" s="120"/>
      <c r="AA37" s="119"/>
      <c r="AB37" s="121"/>
      <c r="AC37" s="121"/>
      <c r="AD37" s="121" t="str">
        <f t="shared" si="6"/>
        <v/>
      </c>
      <c r="AE37" s="121"/>
      <c r="AF37" s="121"/>
      <c r="AG37" s="121" t="str">
        <f t="shared" si="7"/>
        <v/>
      </c>
      <c r="AH37" s="120"/>
      <c r="AI37" s="119"/>
      <c r="AJ37" s="121"/>
      <c r="AK37" s="121"/>
      <c r="AL37" s="121" t="str">
        <f t="shared" si="8"/>
        <v/>
      </c>
      <c r="AM37" s="121"/>
      <c r="AN37" s="121"/>
      <c r="AO37" s="121" t="str">
        <f t="shared" si="9"/>
        <v/>
      </c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 t="s">
        <v>10</v>
      </c>
      <c r="B38" s="120" t="s">
        <v>455</v>
      </c>
      <c r="C38" s="119" t="s">
        <v>456</v>
      </c>
      <c r="D38" s="121">
        <v>0</v>
      </c>
      <c r="E38" s="121">
        <v>244842</v>
      </c>
      <c r="F38" s="121">
        <f t="shared" si="0"/>
        <v>244842</v>
      </c>
      <c r="G38" s="121">
        <v>0</v>
      </c>
      <c r="H38" s="121">
        <v>65901</v>
      </c>
      <c r="I38" s="121">
        <f t="shared" si="1"/>
        <v>65901</v>
      </c>
      <c r="J38" s="120" t="s">
        <v>373</v>
      </c>
      <c r="K38" s="119" t="s">
        <v>395</v>
      </c>
      <c r="L38" s="121">
        <v>0</v>
      </c>
      <c r="M38" s="121">
        <v>244842</v>
      </c>
      <c r="N38" s="121">
        <f t="shared" si="2"/>
        <v>244842</v>
      </c>
      <c r="O38" s="121">
        <v>0</v>
      </c>
      <c r="P38" s="121">
        <v>0</v>
      </c>
      <c r="Q38" s="121">
        <f t="shared" si="3"/>
        <v>0</v>
      </c>
      <c r="R38" s="120" t="s">
        <v>375</v>
      </c>
      <c r="S38" s="119" t="s">
        <v>376</v>
      </c>
      <c r="T38" s="121">
        <v>0</v>
      </c>
      <c r="U38" s="121">
        <v>0</v>
      </c>
      <c r="V38" s="121">
        <f t="shared" si="4"/>
        <v>0</v>
      </c>
      <c r="W38" s="121">
        <v>0</v>
      </c>
      <c r="X38" s="121">
        <v>65901</v>
      </c>
      <c r="Y38" s="121">
        <f t="shared" si="5"/>
        <v>65901</v>
      </c>
      <c r="Z38" s="120"/>
      <c r="AA38" s="119"/>
      <c r="AB38" s="121"/>
      <c r="AC38" s="121"/>
      <c r="AD38" s="121" t="str">
        <f t="shared" si="6"/>
        <v/>
      </c>
      <c r="AE38" s="121"/>
      <c r="AF38" s="121"/>
      <c r="AG38" s="121" t="str">
        <f t="shared" si="7"/>
        <v/>
      </c>
      <c r="AH38" s="120"/>
      <c r="AI38" s="119"/>
      <c r="AJ38" s="121"/>
      <c r="AK38" s="121"/>
      <c r="AL38" s="121" t="str">
        <f t="shared" si="8"/>
        <v/>
      </c>
      <c r="AM38" s="121"/>
      <c r="AN38" s="121"/>
      <c r="AO38" s="121" t="str">
        <f t="shared" si="9"/>
        <v/>
      </c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 t="s">
        <v>10</v>
      </c>
      <c r="B39" s="120" t="s">
        <v>458</v>
      </c>
      <c r="C39" s="119" t="s">
        <v>459</v>
      </c>
      <c r="D39" s="121">
        <v>39500</v>
      </c>
      <c r="E39" s="121">
        <v>314546</v>
      </c>
      <c r="F39" s="121">
        <f t="shared" si="0"/>
        <v>354046</v>
      </c>
      <c r="G39" s="121">
        <v>0</v>
      </c>
      <c r="H39" s="121">
        <v>129908</v>
      </c>
      <c r="I39" s="121">
        <f t="shared" si="1"/>
        <v>129908</v>
      </c>
      <c r="J39" s="120" t="s">
        <v>461</v>
      </c>
      <c r="K39" s="119" t="s">
        <v>462</v>
      </c>
      <c r="L39" s="121">
        <v>0</v>
      </c>
      <c r="M39" s="121">
        <v>194850</v>
      </c>
      <c r="N39" s="121">
        <f t="shared" si="2"/>
        <v>194850</v>
      </c>
      <c r="O39" s="121">
        <v>0</v>
      </c>
      <c r="P39" s="121">
        <v>0</v>
      </c>
      <c r="Q39" s="121">
        <f t="shared" si="3"/>
        <v>0</v>
      </c>
      <c r="R39" s="120" t="s">
        <v>351</v>
      </c>
      <c r="S39" s="119" t="s">
        <v>352</v>
      </c>
      <c r="T39" s="121">
        <v>39500</v>
      </c>
      <c r="U39" s="121">
        <v>119696</v>
      </c>
      <c r="V39" s="121">
        <f t="shared" si="4"/>
        <v>159196</v>
      </c>
      <c r="W39" s="121">
        <v>0</v>
      </c>
      <c r="X39" s="121">
        <v>0</v>
      </c>
      <c r="Y39" s="121">
        <f t="shared" si="5"/>
        <v>0</v>
      </c>
      <c r="Z39" s="120" t="s">
        <v>331</v>
      </c>
      <c r="AA39" s="119" t="s">
        <v>463</v>
      </c>
      <c r="AB39" s="121">
        <v>0</v>
      </c>
      <c r="AC39" s="121">
        <v>0</v>
      </c>
      <c r="AD39" s="121">
        <f t="shared" si="6"/>
        <v>0</v>
      </c>
      <c r="AE39" s="121">
        <v>0</v>
      </c>
      <c r="AF39" s="121">
        <v>38687</v>
      </c>
      <c r="AG39" s="121">
        <f t="shared" si="7"/>
        <v>38687</v>
      </c>
      <c r="AH39" s="120" t="s">
        <v>341</v>
      </c>
      <c r="AI39" s="119" t="s">
        <v>342</v>
      </c>
      <c r="AJ39" s="121">
        <v>0</v>
      </c>
      <c r="AK39" s="121">
        <v>0</v>
      </c>
      <c r="AL39" s="121">
        <f t="shared" si="8"/>
        <v>0</v>
      </c>
      <c r="AM39" s="121">
        <v>0</v>
      </c>
      <c r="AN39" s="121">
        <v>91221</v>
      </c>
      <c r="AO39" s="121">
        <f t="shared" si="9"/>
        <v>91221</v>
      </c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 t="s">
        <v>10</v>
      </c>
      <c r="B40" s="120" t="s">
        <v>464</v>
      </c>
      <c r="C40" s="119" t="s">
        <v>465</v>
      </c>
      <c r="D40" s="121">
        <v>39500</v>
      </c>
      <c r="E40" s="121">
        <v>224416</v>
      </c>
      <c r="F40" s="121">
        <f t="shared" si="0"/>
        <v>263916</v>
      </c>
      <c r="G40" s="121">
        <v>0</v>
      </c>
      <c r="H40" s="121">
        <v>56583</v>
      </c>
      <c r="I40" s="121">
        <f t="shared" si="1"/>
        <v>56583</v>
      </c>
      <c r="J40" s="120" t="s">
        <v>461</v>
      </c>
      <c r="K40" s="119" t="s">
        <v>462</v>
      </c>
      <c r="L40" s="121">
        <v>0</v>
      </c>
      <c r="M40" s="121">
        <v>224416</v>
      </c>
      <c r="N40" s="121">
        <f t="shared" si="2"/>
        <v>224416</v>
      </c>
      <c r="O40" s="121">
        <v>0</v>
      </c>
      <c r="P40" s="121">
        <v>0</v>
      </c>
      <c r="Q40" s="121">
        <f t="shared" si="3"/>
        <v>0</v>
      </c>
      <c r="R40" s="120" t="s">
        <v>331</v>
      </c>
      <c r="S40" s="119" t="s">
        <v>463</v>
      </c>
      <c r="T40" s="121">
        <v>0</v>
      </c>
      <c r="U40" s="121">
        <v>0</v>
      </c>
      <c r="V40" s="121">
        <f t="shared" si="4"/>
        <v>0</v>
      </c>
      <c r="W40" s="121">
        <v>0</v>
      </c>
      <c r="X40" s="121">
        <v>56583</v>
      </c>
      <c r="Y40" s="121">
        <f t="shared" si="5"/>
        <v>56583</v>
      </c>
      <c r="Z40" s="120" t="s">
        <v>351</v>
      </c>
      <c r="AA40" s="119" t="s">
        <v>352</v>
      </c>
      <c r="AB40" s="121">
        <v>39500</v>
      </c>
      <c r="AC40" s="121">
        <v>0</v>
      </c>
      <c r="AD40" s="121">
        <f t="shared" si="6"/>
        <v>39500</v>
      </c>
      <c r="AE40" s="121">
        <v>0</v>
      </c>
      <c r="AF40" s="121">
        <v>0</v>
      </c>
      <c r="AG40" s="121">
        <f t="shared" si="7"/>
        <v>0</v>
      </c>
      <c r="AH40" s="120"/>
      <c r="AI40" s="119"/>
      <c r="AJ40" s="121"/>
      <c r="AK40" s="121"/>
      <c r="AL40" s="121" t="str">
        <f t="shared" si="8"/>
        <v/>
      </c>
      <c r="AM40" s="121"/>
      <c r="AN40" s="121"/>
      <c r="AO40" s="121" t="str">
        <f t="shared" si="9"/>
        <v/>
      </c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 t="s">
        <v>10</v>
      </c>
      <c r="B41" s="120" t="s">
        <v>467</v>
      </c>
      <c r="C41" s="119" t="s">
        <v>468</v>
      </c>
      <c r="D41" s="121">
        <v>476</v>
      </c>
      <c r="E41" s="121">
        <v>165685</v>
      </c>
      <c r="F41" s="121">
        <f t="shared" si="0"/>
        <v>166161</v>
      </c>
      <c r="G41" s="121">
        <v>0</v>
      </c>
      <c r="H41" s="121">
        <v>51461</v>
      </c>
      <c r="I41" s="121">
        <f t="shared" si="1"/>
        <v>51461</v>
      </c>
      <c r="J41" s="120" t="s">
        <v>327</v>
      </c>
      <c r="K41" s="119" t="s">
        <v>470</v>
      </c>
      <c r="L41" s="121">
        <v>476</v>
      </c>
      <c r="M41" s="121">
        <v>165685</v>
      </c>
      <c r="N41" s="121">
        <f t="shared" si="2"/>
        <v>166161</v>
      </c>
      <c r="O41" s="121">
        <v>0</v>
      </c>
      <c r="P41" s="121">
        <v>51461</v>
      </c>
      <c r="Q41" s="121">
        <f t="shared" si="3"/>
        <v>51461</v>
      </c>
      <c r="R41" s="120"/>
      <c r="S41" s="119"/>
      <c r="T41" s="121"/>
      <c r="U41" s="121"/>
      <c r="V41" s="121" t="str">
        <f t="shared" si="4"/>
        <v/>
      </c>
      <c r="W41" s="121"/>
      <c r="X41" s="121"/>
      <c r="Y41" s="121" t="str">
        <f t="shared" si="5"/>
        <v/>
      </c>
      <c r="Z41" s="120"/>
      <c r="AA41" s="119"/>
      <c r="AB41" s="121"/>
      <c r="AC41" s="121"/>
      <c r="AD41" s="121" t="str">
        <f t="shared" si="6"/>
        <v/>
      </c>
      <c r="AE41" s="121"/>
      <c r="AF41" s="121"/>
      <c r="AG41" s="121" t="str">
        <f t="shared" si="7"/>
        <v/>
      </c>
      <c r="AH41" s="120"/>
      <c r="AI41" s="119"/>
      <c r="AJ41" s="121"/>
      <c r="AK41" s="121"/>
      <c r="AL41" s="121" t="str">
        <f t="shared" si="8"/>
        <v/>
      </c>
      <c r="AM41" s="121"/>
      <c r="AN41" s="121"/>
      <c r="AO41" s="121" t="str">
        <f t="shared" si="9"/>
        <v/>
      </c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 t="s">
        <v>10</v>
      </c>
      <c r="B42" s="120" t="s">
        <v>471</v>
      </c>
      <c r="C42" s="119" t="s">
        <v>472</v>
      </c>
      <c r="D42" s="121">
        <v>0</v>
      </c>
      <c r="E42" s="121">
        <v>0</v>
      </c>
      <c r="F42" s="121">
        <f t="shared" si="0"/>
        <v>0</v>
      </c>
      <c r="G42" s="121">
        <v>0</v>
      </c>
      <c r="H42" s="121">
        <v>0</v>
      </c>
      <c r="I42" s="121">
        <f t="shared" si="1"/>
        <v>0</v>
      </c>
      <c r="J42" s="120"/>
      <c r="K42" s="119"/>
      <c r="L42" s="121"/>
      <c r="M42" s="121"/>
      <c r="N42" s="121" t="str">
        <f t="shared" si="2"/>
        <v/>
      </c>
      <c r="O42" s="121"/>
      <c r="P42" s="121"/>
      <c r="Q42" s="121" t="str">
        <f t="shared" si="3"/>
        <v/>
      </c>
      <c r="R42" s="120"/>
      <c r="S42" s="119"/>
      <c r="T42" s="121"/>
      <c r="U42" s="121"/>
      <c r="V42" s="121" t="str">
        <f t="shared" si="4"/>
        <v/>
      </c>
      <c r="W42" s="121"/>
      <c r="X42" s="121"/>
      <c r="Y42" s="121" t="str">
        <f t="shared" si="5"/>
        <v/>
      </c>
      <c r="Z42" s="120"/>
      <c r="AA42" s="119"/>
      <c r="AB42" s="121"/>
      <c r="AC42" s="121"/>
      <c r="AD42" s="121" t="str">
        <f t="shared" si="6"/>
        <v/>
      </c>
      <c r="AE42" s="121"/>
      <c r="AF42" s="121"/>
      <c r="AG42" s="121" t="str">
        <f t="shared" si="7"/>
        <v/>
      </c>
      <c r="AH42" s="120"/>
      <c r="AI42" s="119"/>
      <c r="AJ42" s="121"/>
      <c r="AK42" s="121"/>
      <c r="AL42" s="121" t="str">
        <f t="shared" si="8"/>
        <v/>
      </c>
      <c r="AM42" s="121"/>
      <c r="AN42" s="121"/>
      <c r="AO42" s="121" t="str">
        <f t="shared" si="9"/>
        <v/>
      </c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 t="s">
        <v>10</v>
      </c>
      <c r="B43" s="120" t="s">
        <v>474</v>
      </c>
      <c r="C43" s="119" t="s">
        <v>475</v>
      </c>
      <c r="D43" s="121">
        <v>0</v>
      </c>
      <c r="E43" s="121">
        <v>86551</v>
      </c>
      <c r="F43" s="121">
        <f t="shared" si="0"/>
        <v>86551</v>
      </c>
      <c r="G43" s="121">
        <v>0</v>
      </c>
      <c r="H43" s="121">
        <v>0</v>
      </c>
      <c r="I43" s="121">
        <f t="shared" si="1"/>
        <v>0</v>
      </c>
      <c r="J43" s="120" t="s">
        <v>405</v>
      </c>
      <c r="K43" s="119" t="s">
        <v>406</v>
      </c>
      <c r="L43" s="121">
        <v>0</v>
      </c>
      <c r="M43" s="121">
        <v>86551</v>
      </c>
      <c r="N43" s="121">
        <f t="shared" si="2"/>
        <v>86551</v>
      </c>
      <c r="O43" s="121">
        <v>0</v>
      </c>
      <c r="P43" s="121">
        <v>0</v>
      </c>
      <c r="Q43" s="121">
        <f t="shared" si="3"/>
        <v>0</v>
      </c>
      <c r="R43" s="120"/>
      <c r="S43" s="119"/>
      <c r="T43" s="121"/>
      <c r="U43" s="121"/>
      <c r="V43" s="121" t="str">
        <f t="shared" si="4"/>
        <v/>
      </c>
      <c r="W43" s="121"/>
      <c r="X43" s="121"/>
      <c r="Y43" s="121" t="str">
        <f t="shared" si="5"/>
        <v/>
      </c>
      <c r="Z43" s="120"/>
      <c r="AA43" s="119"/>
      <c r="AB43" s="121"/>
      <c r="AC43" s="121"/>
      <c r="AD43" s="121" t="str">
        <f t="shared" si="6"/>
        <v/>
      </c>
      <c r="AE43" s="121"/>
      <c r="AF43" s="121"/>
      <c r="AG43" s="121" t="str">
        <f t="shared" si="7"/>
        <v/>
      </c>
      <c r="AH43" s="120"/>
      <c r="AI43" s="119"/>
      <c r="AJ43" s="121"/>
      <c r="AK43" s="121"/>
      <c r="AL43" s="121" t="str">
        <f t="shared" si="8"/>
        <v/>
      </c>
      <c r="AM43" s="121"/>
      <c r="AN43" s="121"/>
      <c r="AO43" s="121" t="str">
        <f t="shared" si="9"/>
        <v/>
      </c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 t="s">
        <v>10</v>
      </c>
      <c r="B44" s="120" t="s">
        <v>477</v>
      </c>
      <c r="C44" s="119" t="s">
        <v>478</v>
      </c>
      <c r="D44" s="121">
        <v>0</v>
      </c>
      <c r="E44" s="121">
        <v>0</v>
      </c>
      <c r="F44" s="121">
        <f t="shared" si="0"/>
        <v>0</v>
      </c>
      <c r="G44" s="121">
        <v>0</v>
      </c>
      <c r="H44" s="121">
        <v>0</v>
      </c>
      <c r="I44" s="121">
        <f t="shared" si="1"/>
        <v>0</v>
      </c>
      <c r="J44" s="120"/>
      <c r="K44" s="119"/>
      <c r="L44" s="121"/>
      <c r="M44" s="121"/>
      <c r="N44" s="121" t="str">
        <f t="shared" si="2"/>
        <v/>
      </c>
      <c r="O44" s="121"/>
      <c r="P44" s="121"/>
      <c r="Q44" s="121" t="str">
        <f t="shared" si="3"/>
        <v/>
      </c>
      <c r="R44" s="120"/>
      <c r="S44" s="119"/>
      <c r="T44" s="121"/>
      <c r="U44" s="121"/>
      <c r="V44" s="121" t="str">
        <f t="shared" si="4"/>
        <v/>
      </c>
      <c r="W44" s="121"/>
      <c r="X44" s="121"/>
      <c r="Y44" s="121" t="str">
        <f t="shared" si="5"/>
        <v/>
      </c>
      <c r="Z44" s="120"/>
      <c r="AA44" s="119"/>
      <c r="AB44" s="121"/>
      <c r="AC44" s="121"/>
      <c r="AD44" s="121" t="str">
        <f t="shared" si="6"/>
        <v/>
      </c>
      <c r="AE44" s="121"/>
      <c r="AF44" s="121"/>
      <c r="AG44" s="121" t="str">
        <f t="shared" si="7"/>
        <v/>
      </c>
      <c r="AH44" s="120"/>
      <c r="AI44" s="119"/>
      <c r="AJ44" s="121"/>
      <c r="AK44" s="121"/>
      <c r="AL44" s="121" t="str">
        <f t="shared" si="8"/>
        <v/>
      </c>
      <c r="AM44" s="121"/>
      <c r="AN44" s="121"/>
      <c r="AO44" s="121" t="str">
        <f t="shared" si="9"/>
        <v/>
      </c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 t="s">
        <v>10</v>
      </c>
      <c r="B45" s="120" t="s">
        <v>480</v>
      </c>
      <c r="C45" s="119" t="s">
        <v>481</v>
      </c>
      <c r="D45" s="121">
        <v>0</v>
      </c>
      <c r="E45" s="121">
        <v>183031</v>
      </c>
      <c r="F45" s="121">
        <f t="shared" si="0"/>
        <v>183031</v>
      </c>
      <c r="G45" s="121">
        <v>0</v>
      </c>
      <c r="H45" s="121">
        <v>16865</v>
      </c>
      <c r="I45" s="121">
        <f t="shared" si="1"/>
        <v>16865</v>
      </c>
      <c r="J45" s="120" t="s">
        <v>363</v>
      </c>
      <c r="K45" s="119" t="s">
        <v>483</v>
      </c>
      <c r="L45" s="121">
        <v>0</v>
      </c>
      <c r="M45" s="121">
        <v>0</v>
      </c>
      <c r="N45" s="121">
        <f t="shared" si="2"/>
        <v>0</v>
      </c>
      <c r="O45" s="121">
        <v>0</v>
      </c>
      <c r="P45" s="121">
        <v>16865</v>
      </c>
      <c r="Q45" s="121">
        <f t="shared" si="3"/>
        <v>16865</v>
      </c>
      <c r="R45" s="120" t="s">
        <v>437</v>
      </c>
      <c r="S45" s="119" t="s">
        <v>438</v>
      </c>
      <c r="T45" s="121">
        <v>0</v>
      </c>
      <c r="U45" s="121">
        <v>183031</v>
      </c>
      <c r="V45" s="121">
        <f t="shared" si="4"/>
        <v>183031</v>
      </c>
      <c r="W45" s="121">
        <v>0</v>
      </c>
      <c r="X45" s="121">
        <v>0</v>
      </c>
      <c r="Y45" s="121">
        <f t="shared" si="5"/>
        <v>0</v>
      </c>
      <c r="Z45" s="120"/>
      <c r="AA45" s="119"/>
      <c r="AB45" s="121"/>
      <c r="AC45" s="121"/>
      <c r="AD45" s="121" t="str">
        <f t="shared" si="6"/>
        <v/>
      </c>
      <c r="AE45" s="121"/>
      <c r="AF45" s="121"/>
      <c r="AG45" s="121" t="str">
        <f t="shared" si="7"/>
        <v/>
      </c>
      <c r="AH45" s="120"/>
      <c r="AI45" s="119"/>
      <c r="AJ45" s="121"/>
      <c r="AK45" s="121"/>
      <c r="AL45" s="121" t="str">
        <f t="shared" si="8"/>
        <v/>
      </c>
      <c r="AM45" s="121"/>
      <c r="AN45" s="121"/>
      <c r="AO45" s="121" t="str">
        <f t="shared" si="9"/>
        <v/>
      </c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 t="s">
        <v>10</v>
      </c>
      <c r="B46" s="120" t="s">
        <v>484</v>
      </c>
      <c r="C46" s="119" t="s">
        <v>485</v>
      </c>
      <c r="D46" s="121">
        <v>0</v>
      </c>
      <c r="E46" s="121">
        <v>0</v>
      </c>
      <c r="F46" s="121">
        <f t="shared" si="0"/>
        <v>0</v>
      </c>
      <c r="G46" s="121">
        <v>0</v>
      </c>
      <c r="H46" s="121">
        <v>39718</v>
      </c>
      <c r="I46" s="121">
        <f t="shared" si="1"/>
        <v>39718</v>
      </c>
      <c r="J46" s="120" t="s">
        <v>363</v>
      </c>
      <c r="K46" s="119" t="s">
        <v>487</v>
      </c>
      <c r="L46" s="121">
        <v>0</v>
      </c>
      <c r="M46" s="121">
        <v>0</v>
      </c>
      <c r="N46" s="121">
        <f t="shared" si="2"/>
        <v>0</v>
      </c>
      <c r="O46" s="121">
        <v>0</v>
      </c>
      <c r="P46" s="121">
        <v>39718</v>
      </c>
      <c r="Q46" s="121">
        <f t="shared" si="3"/>
        <v>39718</v>
      </c>
      <c r="R46" s="120"/>
      <c r="S46" s="119"/>
      <c r="T46" s="121"/>
      <c r="U46" s="121"/>
      <c r="V46" s="121" t="str">
        <f t="shared" si="4"/>
        <v/>
      </c>
      <c r="W46" s="121"/>
      <c r="X46" s="121"/>
      <c r="Y46" s="121" t="str">
        <f t="shared" si="5"/>
        <v/>
      </c>
      <c r="Z46" s="120"/>
      <c r="AA46" s="119"/>
      <c r="AB46" s="121"/>
      <c r="AC46" s="121"/>
      <c r="AD46" s="121" t="str">
        <f t="shared" si="6"/>
        <v/>
      </c>
      <c r="AE46" s="121"/>
      <c r="AF46" s="121"/>
      <c r="AG46" s="121" t="str">
        <f t="shared" si="7"/>
        <v/>
      </c>
      <c r="AH46" s="120"/>
      <c r="AI46" s="119"/>
      <c r="AJ46" s="121"/>
      <c r="AK46" s="121"/>
      <c r="AL46" s="121" t="str">
        <f t="shared" si="8"/>
        <v/>
      </c>
      <c r="AM46" s="121"/>
      <c r="AN46" s="121"/>
      <c r="AO46" s="121" t="str">
        <f t="shared" si="9"/>
        <v/>
      </c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 t="s">
        <v>10</v>
      </c>
      <c r="B47" s="120" t="s">
        <v>488</v>
      </c>
      <c r="C47" s="119" t="s">
        <v>489</v>
      </c>
      <c r="D47" s="121">
        <v>158384</v>
      </c>
      <c r="E47" s="121">
        <v>71159</v>
      </c>
      <c r="F47" s="121">
        <f t="shared" si="0"/>
        <v>229543</v>
      </c>
      <c r="G47" s="121">
        <v>0</v>
      </c>
      <c r="H47" s="121">
        <v>20741</v>
      </c>
      <c r="I47" s="121">
        <f t="shared" si="1"/>
        <v>20741</v>
      </c>
      <c r="J47" s="120" t="s">
        <v>361</v>
      </c>
      <c r="K47" s="119" t="s">
        <v>362</v>
      </c>
      <c r="L47" s="121">
        <v>158384</v>
      </c>
      <c r="M47" s="121">
        <v>71159</v>
      </c>
      <c r="N47" s="121">
        <f t="shared" si="2"/>
        <v>229543</v>
      </c>
      <c r="O47" s="121">
        <v>0</v>
      </c>
      <c r="P47" s="121">
        <v>0</v>
      </c>
      <c r="Q47" s="121">
        <f t="shared" si="3"/>
        <v>0</v>
      </c>
      <c r="R47" s="120" t="s">
        <v>363</v>
      </c>
      <c r="S47" s="119" t="s">
        <v>364</v>
      </c>
      <c r="T47" s="121">
        <v>0</v>
      </c>
      <c r="U47" s="121">
        <v>0</v>
      </c>
      <c r="V47" s="121">
        <f t="shared" si="4"/>
        <v>0</v>
      </c>
      <c r="W47" s="121">
        <v>0</v>
      </c>
      <c r="X47" s="121">
        <v>20741</v>
      </c>
      <c r="Y47" s="121">
        <f t="shared" si="5"/>
        <v>20741</v>
      </c>
      <c r="Z47" s="120"/>
      <c r="AA47" s="119"/>
      <c r="AB47" s="121"/>
      <c r="AC47" s="121"/>
      <c r="AD47" s="121" t="str">
        <f t="shared" si="6"/>
        <v/>
      </c>
      <c r="AE47" s="121"/>
      <c r="AF47" s="121"/>
      <c r="AG47" s="121" t="str">
        <f t="shared" si="7"/>
        <v/>
      </c>
      <c r="AH47" s="120"/>
      <c r="AI47" s="119"/>
      <c r="AJ47" s="121"/>
      <c r="AK47" s="121"/>
      <c r="AL47" s="121" t="str">
        <f t="shared" si="8"/>
        <v/>
      </c>
      <c r="AM47" s="121"/>
      <c r="AN47" s="121"/>
      <c r="AO47" s="121" t="str">
        <f t="shared" si="9"/>
        <v/>
      </c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 t="s">
        <v>10</v>
      </c>
      <c r="B48" s="120" t="s">
        <v>491</v>
      </c>
      <c r="C48" s="119" t="s">
        <v>492</v>
      </c>
      <c r="D48" s="121">
        <v>0</v>
      </c>
      <c r="E48" s="121">
        <v>136335</v>
      </c>
      <c r="F48" s="121">
        <f t="shared" si="0"/>
        <v>136335</v>
      </c>
      <c r="G48" s="121">
        <v>0</v>
      </c>
      <c r="H48" s="121">
        <v>37325</v>
      </c>
      <c r="I48" s="121">
        <f t="shared" si="1"/>
        <v>37325</v>
      </c>
      <c r="J48" s="120" t="s">
        <v>368</v>
      </c>
      <c r="K48" s="119" t="s">
        <v>369</v>
      </c>
      <c r="L48" s="121">
        <v>0</v>
      </c>
      <c r="M48" s="121">
        <v>136335</v>
      </c>
      <c r="N48" s="121">
        <f t="shared" si="2"/>
        <v>136335</v>
      </c>
      <c r="O48" s="121">
        <v>0</v>
      </c>
      <c r="P48" s="121">
        <v>37325</v>
      </c>
      <c r="Q48" s="121">
        <f t="shared" si="3"/>
        <v>37325</v>
      </c>
      <c r="R48" s="120"/>
      <c r="S48" s="119"/>
      <c r="T48" s="121"/>
      <c r="U48" s="121"/>
      <c r="V48" s="121" t="str">
        <f t="shared" si="4"/>
        <v/>
      </c>
      <c r="W48" s="121"/>
      <c r="X48" s="121"/>
      <c r="Y48" s="121" t="str">
        <f t="shared" si="5"/>
        <v/>
      </c>
      <c r="Z48" s="120"/>
      <c r="AA48" s="119"/>
      <c r="AB48" s="121"/>
      <c r="AC48" s="121"/>
      <c r="AD48" s="121" t="str">
        <f t="shared" si="6"/>
        <v/>
      </c>
      <c r="AE48" s="121"/>
      <c r="AF48" s="121"/>
      <c r="AG48" s="121" t="str">
        <f t="shared" si="7"/>
        <v/>
      </c>
      <c r="AH48" s="120"/>
      <c r="AI48" s="119"/>
      <c r="AJ48" s="121"/>
      <c r="AK48" s="121"/>
      <c r="AL48" s="121" t="str">
        <f t="shared" si="8"/>
        <v/>
      </c>
      <c r="AM48" s="121"/>
      <c r="AN48" s="121"/>
      <c r="AO48" s="121" t="str">
        <f t="shared" si="9"/>
        <v/>
      </c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 t="s">
        <v>10</v>
      </c>
      <c r="B49" s="120" t="s">
        <v>494</v>
      </c>
      <c r="C49" s="119" t="s">
        <v>495</v>
      </c>
      <c r="D49" s="121">
        <v>0</v>
      </c>
      <c r="E49" s="121">
        <v>58826</v>
      </c>
      <c r="F49" s="121">
        <f t="shared" si="0"/>
        <v>58826</v>
      </c>
      <c r="G49" s="121">
        <v>0</v>
      </c>
      <c r="H49" s="121">
        <v>16241</v>
      </c>
      <c r="I49" s="121">
        <f t="shared" si="1"/>
        <v>16241</v>
      </c>
      <c r="J49" s="120" t="s">
        <v>346</v>
      </c>
      <c r="K49" s="119" t="s">
        <v>497</v>
      </c>
      <c r="L49" s="121">
        <v>0</v>
      </c>
      <c r="M49" s="121">
        <v>58826</v>
      </c>
      <c r="N49" s="121">
        <f t="shared" si="2"/>
        <v>58826</v>
      </c>
      <c r="O49" s="121">
        <v>0</v>
      </c>
      <c r="P49" s="121">
        <v>16241</v>
      </c>
      <c r="Q49" s="121">
        <f t="shared" si="3"/>
        <v>16241</v>
      </c>
      <c r="R49" s="120"/>
      <c r="S49" s="119"/>
      <c r="T49" s="121"/>
      <c r="U49" s="121"/>
      <c r="V49" s="121" t="str">
        <f t="shared" si="4"/>
        <v/>
      </c>
      <c r="W49" s="121"/>
      <c r="X49" s="121"/>
      <c r="Y49" s="121" t="str">
        <f t="shared" si="5"/>
        <v/>
      </c>
      <c r="Z49" s="120"/>
      <c r="AA49" s="119"/>
      <c r="AB49" s="121"/>
      <c r="AC49" s="121"/>
      <c r="AD49" s="121" t="str">
        <f t="shared" si="6"/>
        <v/>
      </c>
      <c r="AE49" s="121"/>
      <c r="AF49" s="121"/>
      <c r="AG49" s="121" t="str">
        <f t="shared" si="7"/>
        <v/>
      </c>
      <c r="AH49" s="120"/>
      <c r="AI49" s="119"/>
      <c r="AJ49" s="121"/>
      <c r="AK49" s="121"/>
      <c r="AL49" s="121" t="str">
        <f t="shared" si="8"/>
        <v/>
      </c>
      <c r="AM49" s="121"/>
      <c r="AN49" s="121"/>
      <c r="AO49" s="121" t="str">
        <f t="shared" si="9"/>
        <v/>
      </c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 t="s">
        <v>10</v>
      </c>
      <c r="B50" s="120" t="s">
        <v>498</v>
      </c>
      <c r="C50" s="119" t="s">
        <v>499</v>
      </c>
      <c r="D50" s="121">
        <v>0</v>
      </c>
      <c r="E50" s="121">
        <v>126249</v>
      </c>
      <c r="F50" s="121">
        <f t="shared" si="0"/>
        <v>126249</v>
      </c>
      <c r="G50" s="121">
        <v>0</v>
      </c>
      <c r="H50" s="121">
        <v>31131</v>
      </c>
      <c r="I50" s="121">
        <f t="shared" si="1"/>
        <v>31131</v>
      </c>
      <c r="J50" s="120" t="s">
        <v>346</v>
      </c>
      <c r="K50" s="119" t="s">
        <v>347</v>
      </c>
      <c r="L50" s="121">
        <v>0</v>
      </c>
      <c r="M50" s="121">
        <v>126249</v>
      </c>
      <c r="N50" s="121">
        <f t="shared" si="2"/>
        <v>126249</v>
      </c>
      <c r="O50" s="121">
        <v>0</v>
      </c>
      <c r="P50" s="121">
        <v>31131</v>
      </c>
      <c r="Q50" s="121">
        <f t="shared" si="3"/>
        <v>31131</v>
      </c>
      <c r="R50" s="120"/>
      <c r="S50" s="119"/>
      <c r="T50" s="121"/>
      <c r="U50" s="121"/>
      <c r="V50" s="121" t="str">
        <f t="shared" si="4"/>
        <v/>
      </c>
      <c r="W50" s="121"/>
      <c r="X50" s="121"/>
      <c r="Y50" s="121" t="str">
        <f t="shared" si="5"/>
        <v/>
      </c>
      <c r="Z50" s="120"/>
      <c r="AA50" s="119"/>
      <c r="AB50" s="121"/>
      <c r="AC50" s="121"/>
      <c r="AD50" s="121" t="str">
        <f t="shared" si="6"/>
        <v/>
      </c>
      <c r="AE50" s="121"/>
      <c r="AF50" s="121"/>
      <c r="AG50" s="121" t="str">
        <f t="shared" si="7"/>
        <v/>
      </c>
      <c r="AH50" s="120"/>
      <c r="AI50" s="119"/>
      <c r="AJ50" s="121"/>
      <c r="AK50" s="121"/>
      <c r="AL50" s="121" t="str">
        <f t="shared" si="8"/>
        <v/>
      </c>
      <c r="AM50" s="121"/>
      <c r="AN50" s="121"/>
      <c r="AO50" s="121" t="str">
        <f t="shared" si="9"/>
        <v/>
      </c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 t="s">
        <v>10</v>
      </c>
      <c r="B51" s="120" t="s">
        <v>501</v>
      </c>
      <c r="C51" s="119" t="s">
        <v>502</v>
      </c>
      <c r="D51" s="121">
        <v>256361</v>
      </c>
      <c r="E51" s="121">
        <v>115177</v>
      </c>
      <c r="F51" s="121">
        <f t="shared" si="0"/>
        <v>371538</v>
      </c>
      <c r="G51" s="121">
        <v>0</v>
      </c>
      <c r="H51" s="121">
        <v>12622</v>
      </c>
      <c r="I51" s="121">
        <f t="shared" si="1"/>
        <v>12622</v>
      </c>
      <c r="J51" s="120" t="s">
        <v>361</v>
      </c>
      <c r="K51" s="119" t="s">
        <v>362</v>
      </c>
      <c r="L51" s="121">
        <v>256361</v>
      </c>
      <c r="M51" s="121">
        <v>115177</v>
      </c>
      <c r="N51" s="121">
        <f t="shared" si="2"/>
        <v>371538</v>
      </c>
      <c r="O51" s="121">
        <v>0</v>
      </c>
      <c r="P51" s="121">
        <v>0</v>
      </c>
      <c r="Q51" s="121">
        <f t="shared" si="3"/>
        <v>0</v>
      </c>
      <c r="R51" s="120" t="s">
        <v>363</v>
      </c>
      <c r="S51" s="119" t="s">
        <v>364</v>
      </c>
      <c r="T51" s="121">
        <v>0</v>
      </c>
      <c r="U51" s="121">
        <v>0</v>
      </c>
      <c r="V51" s="121">
        <f t="shared" si="4"/>
        <v>0</v>
      </c>
      <c r="W51" s="121">
        <v>0</v>
      </c>
      <c r="X51" s="121">
        <v>12622</v>
      </c>
      <c r="Y51" s="121">
        <f t="shared" si="5"/>
        <v>12622</v>
      </c>
      <c r="Z51" s="120"/>
      <c r="AA51" s="119"/>
      <c r="AB51" s="121"/>
      <c r="AC51" s="121"/>
      <c r="AD51" s="121" t="str">
        <f t="shared" si="6"/>
        <v/>
      </c>
      <c r="AE51" s="121"/>
      <c r="AF51" s="121"/>
      <c r="AG51" s="121" t="str">
        <f t="shared" si="7"/>
        <v/>
      </c>
      <c r="AH51" s="120"/>
      <c r="AI51" s="119"/>
      <c r="AJ51" s="121"/>
      <c r="AK51" s="121"/>
      <c r="AL51" s="121" t="str">
        <f t="shared" si="8"/>
        <v/>
      </c>
      <c r="AM51" s="121"/>
      <c r="AN51" s="121"/>
      <c r="AO51" s="121" t="str">
        <f t="shared" si="9"/>
        <v/>
      </c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mergeCells count="15"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  <mergeCell ref="AX4:AX6"/>
    <mergeCell ref="AY4:AY6"/>
    <mergeCell ref="S4:S6"/>
    <mergeCell ref="AA4:AA6"/>
    <mergeCell ref="AI4:AI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998" man="1"/>
    <brk id="17" min="1" max="998" man="1"/>
    <brk id="25" min="1" max="998" man="1"/>
    <brk id="33" min="1" max="998" man="1"/>
    <brk id="41" min="1" max="998" man="1"/>
    <brk id="49" min="1" max="9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>
        <f>COUNTA(A:A) - 3</f>
        <v>19</v>
      </c>
      <c r="C1" s="114">
        <f>SUBTOTAL(3,A:A ) - 2</f>
        <v>20</v>
      </c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5" t="s">
        <v>53</v>
      </c>
      <c r="B2" s="157" t="s">
        <v>54</v>
      </c>
      <c r="C2" s="169" t="s">
        <v>108</v>
      </c>
      <c r="D2" s="173" t="s">
        <v>112</v>
      </c>
      <c r="E2" s="174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6"/>
      <c r="B3" s="158"/>
      <c r="C3" s="170"/>
      <c r="D3" s="175"/>
      <c r="E3" s="176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6"/>
      <c r="B4" s="158"/>
      <c r="C4" s="168"/>
      <c r="D4" s="165" t="s">
        <v>32</v>
      </c>
      <c r="E4" s="165" t="s">
        <v>58</v>
      </c>
      <c r="F4" s="171" t="s">
        <v>143</v>
      </c>
      <c r="G4" s="165" t="s">
        <v>55</v>
      </c>
      <c r="H4" s="165" t="s">
        <v>32</v>
      </c>
      <c r="I4" s="165" t="s">
        <v>58</v>
      </c>
      <c r="J4" s="171" t="s">
        <v>143</v>
      </c>
      <c r="K4" s="165" t="s">
        <v>55</v>
      </c>
      <c r="L4" s="165" t="s">
        <v>32</v>
      </c>
      <c r="M4" s="165" t="s">
        <v>58</v>
      </c>
      <c r="N4" s="171" t="s">
        <v>143</v>
      </c>
      <c r="O4" s="165" t="s">
        <v>55</v>
      </c>
      <c r="P4" s="165" t="s">
        <v>32</v>
      </c>
      <c r="Q4" s="165" t="s">
        <v>58</v>
      </c>
      <c r="R4" s="171" t="s">
        <v>143</v>
      </c>
      <c r="S4" s="165" t="s">
        <v>55</v>
      </c>
      <c r="T4" s="165" t="s">
        <v>32</v>
      </c>
      <c r="U4" s="165" t="s">
        <v>58</v>
      </c>
      <c r="V4" s="171" t="s">
        <v>143</v>
      </c>
      <c r="W4" s="165" t="s">
        <v>55</v>
      </c>
      <c r="X4" s="165" t="s">
        <v>32</v>
      </c>
      <c r="Y4" s="165" t="s">
        <v>58</v>
      </c>
      <c r="Z4" s="171" t="s">
        <v>143</v>
      </c>
      <c r="AA4" s="165" t="s">
        <v>55</v>
      </c>
      <c r="AB4" s="165" t="s">
        <v>32</v>
      </c>
      <c r="AC4" s="165" t="s">
        <v>58</v>
      </c>
      <c r="AD4" s="171" t="s">
        <v>143</v>
      </c>
      <c r="AE4" s="165" t="s">
        <v>55</v>
      </c>
      <c r="AF4" s="165" t="s">
        <v>32</v>
      </c>
      <c r="AG4" s="165" t="s">
        <v>58</v>
      </c>
      <c r="AH4" s="171" t="s">
        <v>143</v>
      </c>
      <c r="AI4" s="165" t="s">
        <v>55</v>
      </c>
      <c r="AJ4" s="165" t="s">
        <v>32</v>
      </c>
      <c r="AK4" s="165" t="s">
        <v>58</v>
      </c>
      <c r="AL4" s="171" t="s">
        <v>143</v>
      </c>
      <c r="AM4" s="165" t="s">
        <v>55</v>
      </c>
      <c r="AN4" s="165" t="s">
        <v>32</v>
      </c>
      <c r="AO4" s="165" t="s">
        <v>58</v>
      </c>
      <c r="AP4" s="171" t="s">
        <v>143</v>
      </c>
      <c r="AQ4" s="165" t="s">
        <v>55</v>
      </c>
      <c r="AR4" s="165" t="s">
        <v>32</v>
      </c>
      <c r="AS4" s="165" t="s">
        <v>58</v>
      </c>
      <c r="AT4" s="171" t="s">
        <v>143</v>
      </c>
      <c r="AU4" s="165" t="s">
        <v>55</v>
      </c>
      <c r="AV4" s="165" t="s">
        <v>32</v>
      </c>
      <c r="AW4" s="165" t="s">
        <v>58</v>
      </c>
      <c r="AX4" s="171" t="s">
        <v>143</v>
      </c>
      <c r="AY4" s="165" t="s">
        <v>55</v>
      </c>
      <c r="AZ4" s="165" t="s">
        <v>32</v>
      </c>
      <c r="BA4" s="165" t="s">
        <v>58</v>
      </c>
      <c r="BB4" s="171" t="s">
        <v>143</v>
      </c>
      <c r="BC4" s="165" t="s">
        <v>55</v>
      </c>
      <c r="BD4" s="165" t="s">
        <v>32</v>
      </c>
      <c r="BE4" s="165" t="s">
        <v>58</v>
      </c>
      <c r="BF4" s="171" t="s">
        <v>143</v>
      </c>
      <c r="BG4" s="165" t="s">
        <v>55</v>
      </c>
      <c r="BH4" s="165" t="s">
        <v>32</v>
      </c>
      <c r="BI4" s="165" t="s">
        <v>58</v>
      </c>
      <c r="BJ4" s="171" t="s">
        <v>143</v>
      </c>
      <c r="BK4" s="165" t="s">
        <v>55</v>
      </c>
      <c r="BL4" s="165" t="s">
        <v>32</v>
      </c>
      <c r="BM4" s="165" t="s">
        <v>58</v>
      </c>
      <c r="BN4" s="171" t="s">
        <v>143</v>
      </c>
      <c r="BO4" s="165" t="s">
        <v>55</v>
      </c>
      <c r="BP4" s="165" t="s">
        <v>32</v>
      </c>
      <c r="BQ4" s="165" t="s">
        <v>58</v>
      </c>
      <c r="BR4" s="171" t="s">
        <v>143</v>
      </c>
      <c r="BS4" s="165" t="s">
        <v>55</v>
      </c>
      <c r="BT4" s="165" t="s">
        <v>32</v>
      </c>
      <c r="BU4" s="165" t="s">
        <v>58</v>
      </c>
      <c r="BV4" s="171" t="s">
        <v>143</v>
      </c>
      <c r="BW4" s="165" t="s">
        <v>55</v>
      </c>
      <c r="BX4" s="165" t="s">
        <v>32</v>
      </c>
      <c r="BY4" s="165" t="s">
        <v>58</v>
      </c>
      <c r="BZ4" s="171" t="s">
        <v>143</v>
      </c>
      <c r="CA4" s="165" t="s">
        <v>55</v>
      </c>
      <c r="CB4" s="165" t="s">
        <v>32</v>
      </c>
      <c r="CC4" s="165" t="s">
        <v>58</v>
      </c>
      <c r="CD4" s="171" t="s">
        <v>143</v>
      </c>
      <c r="CE4" s="165" t="s">
        <v>55</v>
      </c>
      <c r="CF4" s="165" t="s">
        <v>32</v>
      </c>
      <c r="CG4" s="165" t="s">
        <v>58</v>
      </c>
      <c r="CH4" s="171" t="s">
        <v>143</v>
      </c>
      <c r="CI4" s="165" t="s">
        <v>55</v>
      </c>
      <c r="CJ4" s="165" t="s">
        <v>32</v>
      </c>
      <c r="CK4" s="165" t="s">
        <v>58</v>
      </c>
      <c r="CL4" s="171" t="s">
        <v>143</v>
      </c>
      <c r="CM4" s="165" t="s">
        <v>55</v>
      </c>
      <c r="CN4" s="165" t="s">
        <v>32</v>
      </c>
      <c r="CO4" s="165" t="s">
        <v>58</v>
      </c>
      <c r="CP4" s="171" t="s">
        <v>143</v>
      </c>
      <c r="CQ4" s="165" t="s">
        <v>55</v>
      </c>
      <c r="CR4" s="165" t="s">
        <v>32</v>
      </c>
      <c r="CS4" s="165" t="s">
        <v>58</v>
      </c>
      <c r="CT4" s="171" t="s">
        <v>143</v>
      </c>
      <c r="CU4" s="165" t="s">
        <v>55</v>
      </c>
      <c r="CV4" s="165" t="s">
        <v>32</v>
      </c>
      <c r="CW4" s="165" t="s">
        <v>58</v>
      </c>
      <c r="CX4" s="171" t="s">
        <v>143</v>
      </c>
      <c r="CY4" s="165" t="s">
        <v>55</v>
      </c>
      <c r="CZ4" s="165" t="s">
        <v>32</v>
      </c>
      <c r="DA4" s="165" t="s">
        <v>58</v>
      </c>
      <c r="DB4" s="171" t="s">
        <v>143</v>
      </c>
      <c r="DC4" s="165" t="s">
        <v>55</v>
      </c>
      <c r="DD4" s="165" t="s">
        <v>32</v>
      </c>
      <c r="DE4" s="165" t="s">
        <v>58</v>
      </c>
      <c r="DF4" s="171" t="s">
        <v>143</v>
      </c>
      <c r="DG4" s="165" t="s">
        <v>55</v>
      </c>
      <c r="DH4" s="165" t="s">
        <v>32</v>
      </c>
      <c r="DI4" s="165" t="s">
        <v>58</v>
      </c>
      <c r="DJ4" s="171" t="s">
        <v>143</v>
      </c>
      <c r="DK4" s="165" t="s">
        <v>55</v>
      </c>
      <c r="DL4" s="165" t="s">
        <v>32</v>
      </c>
      <c r="DM4" s="165" t="s">
        <v>58</v>
      </c>
      <c r="DN4" s="171" t="s">
        <v>143</v>
      </c>
      <c r="DO4" s="165" t="s">
        <v>55</v>
      </c>
      <c r="DP4" s="165" t="s">
        <v>32</v>
      </c>
      <c r="DQ4" s="165" t="s">
        <v>58</v>
      </c>
      <c r="DR4" s="171" t="s">
        <v>143</v>
      </c>
      <c r="DS4" s="165" t="s">
        <v>55</v>
      </c>
      <c r="DT4" s="165" t="s">
        <v>32</v>
      </c>
      <c r="DU4" s="165" t="s">
        <v>58</v>
      </c>
    </row>
    <row r="5" spans="1:125" s="62" customFormat="1" ht="22.5" customHeight="1" x14ac:dyDescent="0.15">
      <c r="A5" s="166"/>
      <c r="B5" s="158"/>
      <c r="C5" s="168"/>
      <c r="D5" s="166"/>
      <c r="E5" s="166"/>
      <c r="F5" s="172"/>
      <c r="G5" s="166"/>
      <c r="H5" s="166"/>
      <c r="I5" s="166"/>
      <c r="J5" s="172"/>
      <c r="K5" s="166"/>
      <c r="L5" s="166"/>
      <c r="M5" s="166"/>
      <c r="N5" s="172"/>
      <c r="O5" s="166"/>
      <c r="P5" s="166"/>
      <c r="Q5" s="166"/>
      <c r="R5" s="172"/>
      <c r="S5" s="166"/>
      <c r="T5" s="166"/>
      <c r="U5" s="166"/>
      <c r="V5" s="172"/>
      <c r="W5" s="166"/>
      <c r="X5" s="166"/>
      <c r="Y5" s="166"/>
      <c r="Z5" s="172"/>
      <c r="AA5" s="166"/>
      <c r="AB5" s="166"/>
      <c r="AC5" s="166"/>
      <c r="AD5" s="172"/>
      <c r="AE5" s="166"/>
      <c r="AF5" s="166"/>
      <c r="AG5" s="166"/>
      <c r="AH5" s="172"/>
      <c r="AI5" s="166"/>
      <c r="AJ5" s="166"/>
      <c r="AK5" s="166"/>
      <c r="AL5" s="172"/>
      <c r="AM5" s="166"/>
      <c r="AN5" s="166"/>
      <c r="AO5" s="166"/>
      <c r="AP5" s="172"/>
      <c r="AQ5" s="166"/>
      <c r="AR5" s="166"/>
      <c r="AS5" s="166"/>
      <c r="AT5" s="172"/>
      <c r="AU5" s="166"/>
      <c r="AV5" s="166"/>
      <c r="AW5" s="166"/>
      <c r="AX5" s="172"/>
      <c r="AY5" s="166"/>
      <c r="AZ5" s="166"/>
      <c r="BA5" s="166"/>
      <c r="BB5" s="172"/>
      <c r="BC5" s="166"/>
      <c r="BD5" s="166"/>
      <c r="BE5" s="166"/>
      <c r="BF5" s="172"/>
      <c r="BG5" s="166"/>
      <c r="BH5" s="166"/>
      <c r="BI5" s="166"/>
      <c r="BJ5" s="172"/>
      <c r="BK5" s="166"/>
      <c r="BL5" s="166"/>
      <c r="BM5" s="166"/>
      <c r="BN5" s="172"/>
      <c r="BO5" s="166"/>
      <c r="BP5" s="166"/>
      <c r="BQ5" s="166"/>
      <c r="BR5" s="172"/>
      <c r="BS5" s="166"/>
      <c r="BT5" s="166"/>
      <c r="BU5" s="166"/>
      <c r="BV5" s="172"/>
      <c r="BW5" s="166"/>
      <c r="BX5" s="166"/>
      <c r="BY5" s="166"/>
      <c r="BZ5" s="172"/>
      <c r="CA5" s="166"/>
      <c r="CB5" s="166"/>
      <c r="CC5" s="166"/>
      <c r="CD5" s="172"/>
      <c r="CE5" s="166"/>
      <c r="CF5" s="166"/>
      <c r="CG5" s="166"/>
      <c r="CH5" s="172"/>
      <c r="CI5" s="166"/>
      <c r="CJ5" s="166"/>
      <c r="CK5" s="166"/>
      <c r="CL5" s="172"/>
      <c r="CM5" s="166"/>
      <c r="CN5" s="166"/>
      <c r="CO5" s="166"/>
      <c r="CP5" s="172"/>
      <c r="CQ5" s="166"/>
      <c r="CR5" s="166"/>
      <c r="CS5" s="166"/>
      <c r="CT5" s="172"/>
      <c r="CU5" s="166"/>
      <c r="CV5" s="166"/>
      <c r="CW5" s="166"/>
      <c r="CX5" s="172"/>
      <c r="CY5" s="166"/>
      <c r="CZ5" s="166"/>
      <c r="DA5" s="166"/>
      <c r="DB5" s="172"/>
      <c r="DC5" s="166"/>
      <c r="DD5" s="166"/>
      <c r="DE5" s="166"/>
      <c r="DF5" s="172"/>
      <c r="DG5" s="166"/>
      <c r="DH5" s="166"/>
      <c r="DI5" s="166"/>
      <c r="DJ5" s="172"/>
      <c r="DK5" s="166"/>
      <c r="DL5" s="166"/>
      <c r="DM5" s="166"/>
      <c r="DN5" s="172"/>
      <c r="DO5" s="166"/>
      <c r="DP5" s="166"/>
      <c r="DQ5" s="166"/>
      <c r="DR5" s="172"/>
      <c r="DS5" s="166"/>
      <c r="DT5" s="166"/>
      <c r="DU5" s="166"/>
    </row>
    <row r="6" spans="1:125" s="86" customFormat="1" ht="13.5" customHeight="1" x14ac:dyDescent="0.15">
      <c r="A6" s="166"/>
      <c r="B6" s="158"/>
      <c r="C6" s="168"/>
      <c r="D6" s="131" t="s">
        <v>107</v>
      </c>
      <c r="E6" s="131" t="s">
        <v>107</v>
      </c>
      <c r="F6" s="172"/>
      <c r="G6" s="166"/>
      <c r="H6" s="131" t="s">
        <v>107</v>
      </c>
      <c r="I6" s="131" t="s">
        <v>107</v>
      </c>
      <c r="J6" s="172"/>
      <c r="K6" s="166"/>
      <c r="L6" s="131" t="s">
        <v>107</v>
      </c>
      <c r="M6" s="131" t="s">
        <v>107</v>
      </c>
      <c r="N6" s="172"/>
      <c r="O6" s="166"/>
      <c r="P6" s="131" t="s">
        <v>107</v>
      </c>
      <c r="Q6" s="131" t="s">
        <v>107</v>
      </c>
      <c r="R6" s="172"/>
      <c r="S6" s="166"/>
      <c r="T6" s="131" t="s">
        <v>107</v>
      </c>
      <c r="U6" s="131" t="s">
        <v>107</v>
      </c>
      <c r="V6" s="172"/>
      <c r="W6" s="166"/>
      <c r="X6" s="131" t="s">
        <v>107</v>
      </c>
      <c r="Y6" s="131" t="s">
        <v>107</v>
      </c>
      <c r="Z6" s="172"/>
      <c r="AA6" s="166"/>
      <c r="AB6" s="131" t="s">
        <v>107</v>
      </c>
      <c r="AC6" s="131" t="s">
        <v>107</v>
      </c>
      <c r="AD6" s="172"/>
      <c r="AE6" s="166"/>
      <c r="AF6" s="131" t="s">
        <v>107</v>
      </c>
      <c r="AG6" s="131" t="s">
        <v>107</v>
      </c>
      <c r="AH6" s="172"/>
      <c r="AI6" s="166"/>
      <c r="AJ6" s="131" t="s">
        <v>107</v>
      </c>
      <c r="AK6" s="131" t="s">
        <v>107</v>
      </c>
      <c r="AL6" s="172"/>
      <c r="AM6" s="166"/>
      <c r="AN6" s="131" t="s">
        <v>107</v>
      </c>
      <c r="AO6" s="131" t="s">
        <v>107</v>
      </c>
      <c r="AP6" s="172"/>
      <c r="AQ6" s="166"/>
      <c r="AR6" s="131" t="s">
        <v>107</v>
      </c>
      <c r="AS6" s="131" t="s">
        <v>107</v>
      </c>
      <c r="AT6" s="172"/>
      <c r="AU6" s="166"/>
      <c r="AV6" s="131" t="s">
        <v>107</v>
      </c>
      <c r="AW6" s="131" t="s">
        <v>107</v>
      </c>
      <c r="AX6" s="172"/>
      <c r="AY6" s="166"/>
      <c r="AZ6" s="131" t="s">
        <v>107</v>
      </c>
      <c r="BA6" s="131" t="s">
        <v>107</v>
      </c>
      <c r="BB6" s="172"/>
      <c r="BC6" s="166"/>
      <c r="BD6" s="131" t="s">
        <v>107</v>
      </c>
      <c r="BE6" s="131" t="s">
        <v>107</v>
      </c>
      <c r="BF6" s="172"/>
      <c r="BG6" s="166"/>
      <c r="BH6" s="131" t="s">
        <v>107</v>
      </c>
      <c r="BI6" s="131" t="s">
        <v>107</v>
      </c>
      <c r="BJ6" s="172"/>
      <c r="BK6" s="166"/>
      <c r="BL6" s="131" t="s">
        <v>107</v>
      </c>
      <c r="BM6" s="131" t="s">
        <v>107</v>
      </c>
      <c r="BN6" s="172"/>
      <c r="BO6" s="166"/>
      <c r="BP6" s="131" t="s">
        <v>107</v>
      </c>
      <c r="BQ6" s="131" t="s">
        <v>107</v>
      </c>
      <c r="BR6" s="172"/>
      <c r="BS6" s="166"/>
      <c r="BT6" s="131" t="s">
        <v>107</v>
      </c>
      <c r="BU6" s="131" t="s">
        <v>107</v>
      </c>
      <c r="BV6" s="172"/>
      <c r="BW6" s="166"/>
      <c r="BX6" s="131" t="s">
        <v>107</v>
      </c>
      <c r="BY6" s="131" t="s">
        <v>107</v>
      </c>
      <c r="BZ6" s="172"/>
      <c r="CA6" s="166"/>
      <c r="CB6" s="131" t="s">
        <v>107</v>
      </c>
      <c r="CC6" s="131" t="s">
        <v>107</v>
      </c>
      <c r="CD6" s="172"/>
      <c r="CE6" s="166"/>
      <c r="CF6" s="131" t="s">
        <v>107</v>
      </c>
      <c r="CG6" s="131" t="s">
        <v>107</v>
      </c>
      <c r="CH6" s="172"/>
      <c r="CI6" s="166"/>
      <c r="CJ6" s="131" t="s">
        <v>107</v>
      </c>
      <c r="CK6" s="131" t="s">
        <v>107</v>
      </c>
      <c r="CL6" s="172"/>
      <c r="CM6" s="166"/>
      <c r="CN6" s="131" t="s">
        <v>107</v>
      </c>
      <c r="CO6" s="131" t="s">
        <v>107</v>
      </c>
      <c r="CP6" s="172"/>
      <c r="CQ6" s="166"/>
      <c r="CR6" s="131" t="s">
        <v>107</v>
      </c>
      <c r="CS6" s="131" t="s">
        <v>107</v>
      </c>
      <c r="CT6" s="172"/>
      <c r="CU6" s="166"/>
      <c r="CV6" s="131" t="s">
        <v>107</v>
      </c>
      <c r="CW6" s="131" t="s">
        <v>107</v>
      </c>
      <c r="CX6" s="172"/>
      <c r="CY6" s="166"/>
      <c r="CZ6" s="131" t="s">
        <v>107</v>
      </c>
      <c r="DA6" s="131" t="s">
        <v>107</v>
      </c>
      <c r="DB6" s="172"/>
      <c r="DC6" s="166"/>
      <c r="DD6" s="131" t="s">
        <v>107</v>
      </c>
      <c r="DE6" s="131" t="s">
        <v>107</v>
      </c>
      <c r="DF6" s="172"/>
      <c r="DG6" s="166"/>
      <c r="DH6" s="131" t="s">
        <v>107</v>
      </c>
      <c r="DI6" s="131" t="s">
        <v>107</v>
      </c>
      <c r="DJ6" s="172"/>
      <c r="DK6" s="166"/>
      <c r="DL6" s="131" t="s">
        <v>107</v>
      </c>
      <c r="DM6" s="131" t="s">
        <v>107</v>
      </c>
      <c r="DN6" s="172"/>
      <c r="DO6" s="166"/>
      <c r="DP6" s="131" t="s">
        <v>107</v>
      </c>
      <c r="DQ6" s="131" t="s">
        <v>107</v>
      </c>
      <c r="DR6" s="172"/>
      <c r="DS6" s="166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茨城県</v>
      </c>
      <c r="B7" s="139" t="str">
        <f>'廃棄物事業経費（市町村）'!B7</f>
        <v>08000</v>
      </c>
      <c r="C7" s="138" t="s">
        <v>33</v>
      </c>
      <c r="D7" s="140">
        <f>SUM(H7,L7,P7,T7,X7,AB7,AF7,AJ7,AN7,AR7,AV7,AZ7,BD7,BH7,BL7,BP7,BT7,BX7,CB7,CF7,CJ7,CN7,CR7,CV7,CZ7,DD7,DH7,DL7,DP7,DT7)</f>
        <v>11615244</v>
      </c>
      <c r="E7" s="140">
        <f>SUM(I7,M7,Q7,U7,Y7,AC7,AG7,AK7,AO7,AS7,AW7,BA7,BE7,BI7,BM7,BQ7,BU7,BY7,CC7,CG7,CK7,CO7,CS7,CW7,DA7,DE7,DI7,DM7,DQ7,DU7)</f>
        <v>2167636</v>
      </c>
      <c r="F7" s="141">
        <f>COUNTIF(F$8:F$1000,"&lt;&gt;")</f>
        <v>19</v>
      </c>
      <c r="G7" s="141">
        <f>COUNTIF(G$8:G$1000,"&lt;&gt;")</f>
        <v>19</v>
      </c>
      <c r="H7" s="140">
        <f>SUM(H$8:H$1000)</f>
        <v>5465808</v>
      </c>
      <c r="I7" s="140">
        <f>SUM(I$8:I$1000)</f>
        <v>903694</v>
      </c>
      <c r="J7" s="141">
        <f>COUNTIF(J$8:J$1000,"&lt;&gt;")</f>
        <v>19</v>
      </c>
      <c r="K7" s="141">
        <f>COUNTIF(K$8:K$1000,"&lt;&gt;")</f>
        <v>19</v>
      </c>
      <c r="L7" s="140">
        <f>SUM(L$8:L$1000)</f>
        <v>4185111</v>
      </c>
      <c r="M7" s="140">
        <f>SUM(M$8:M$1000)</f>
        <v>534248</v>
      </c>
      <c r="N7" s="141">
        <f>COUNTIF(N$8:N$1000,"&lt;&gt;")</f>
        <v>12</v>
      </c>
      <c r="O7" s="141">
        <f>COUNTIF(O$8:O$1000,"&lt;&gt;")</f>
        <v>12</v>
      </c>
      <c r="P7" s="140">
        <f>SUM(P$8:P$1000)</f>
        <v>1553734</v>
      </c>
      <c r="Q7" s="140">
        <f>SUM(Q$8:Q$1000)</f>
        <v>375448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410591</v>
      </c>
      <c r="U7" s="140">
        <f>SUM(U$8:U$1000)</f>
        <v>217224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0</v>
      </c>
      <c r="Y7" s="140">
        <f>SUM(Y$8:Y$1000)</f>
        <v>20741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59698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0</v>
      </c>
      <c r="AG7" s="140">
        <f>SUM(AG$8:AG$1000)</f>
        <v>16865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39718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10</v>
      </c>
      <c r="B8" s="120" t="s">
        <v>422</v>
      </c>
      <c r="C8" s="119" t="s">
        <v>423</v>
      </c>
      <c r="D8" s="121">
        <v>723365</v>
      </c>
      <c r="E8" s="121">
        <v>164369</v>
      </c>
      <c r="F8" s="120" t="s">
        <v>419</v>
      </c>
      <c r="G8" s="119" t="s">
        <v>420</v>
      </c>
      <c r="H8" s="121">
        <v>348885</v>
      </c>
      <c r="I8" s="121">
        <v>88591</v>
      </c>
      <c r="J8" s="120" t="s">
        <v>424</v>
      </c>
      <c r="K8" s="119" t="s">
        <v>425</v>
      </c>
      <c r="L8" s="121">
        <v>374480</v>
      </c>
      <c r="M8" s="121">
        <v>75778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10</v>
      </c>
      <c r="B9" s="120" t="s">
        <v>375</v>
      </c>
      <c r="C9" s="119" t="s">
        <v>376</v>
      </c>
      <c r="D9" s="121">
        <v>0</v>
      </c>
      <c r="E9" s="121">
        <v>300506</v>
      </c>
      <c r="F9" s="120" t="s">
        <v>370</v>
      </c>
      <c r="G9" s="119" t="s">
        <v>371</v>
      </c>
      <c r="H9" s="121">
        <v>0</v>
      </c>
      <c r="I9" s="121">
        <v>118249</v>
      </c>
      <c r="J9" s="120" t="s">
        <v>415</v>
      </c>
      <c r="K9" s="119" t="s">
        <v>416</v>
      </c>
      <c r="L9" s="121">
        <v>0</v>
      </c>
      <c r="M9" s="121">
        <v>13042</v>
      </c>
      <c r="N9" s="120" t="s">
        <v>431</v>
      </c>
      <c r="O9" s="119" t="s">
        <v>432</v>
      </c>
      <c r="P9" s="121">
        <v>0</v>
      </c>
      <c r="Q9" s="121">
        <v>103314</v>
      </c>
      <c r="R9" s="120" t="s">
        <v>455</v>
      </c>
      <c r="S9" s="119" t="s">
        <v>456</v>
      </c>
      <c r="T9" s="121">
        <v>0</v>
      </c>
      <c r="U9" s="121">
        <v>65901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10</v>
      </c>
      <c r="B10" s="120" t="s">
        <v>361</v>
      </c>
      <c r="C10" s="119" t="s">
        <v>362</v>
      </c>
      <c r="D10" s="121">
        <v>2071453</v>
      </c>
      <c r="E10" s="121">
        <v>0</v>
      </c>
      <c r="F10" s="120" t="s">
        <v>358</v>
      </c>
      <c r="G10" s="119" t="s">
        <v>359</v>
      </c>
      <c r="H10" s="121">
        <v>1470372</v>
      </c>
      <c r="I10" s="121">
        <v>0</v>
      </c>
      <c r="J10" s="120" t="s">
        <v>501</v>
      </c>
      <c r="K10" s="119" t="s">
        <v>502</v>
      </c>
      <c r="L10" s="121">
        <v>371538</v>
      </c>
      <c r="M10" s="121">
        <v>0</v>
      </c>
      <c r="N10" s="120" t="s">
        <v>488</v>
      </c>
      <c r="O10" s="119" t="s">
        <v>489</v>
      </c>
      <c r="P10" s="121">
        <v>229543</v>
      </c>
      <c r="Q10" s="121">
        <v>0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10</v>
      </c>
      <c r="B11" s="120" t="s">
        <v>363</v>
      </c>
      <c r="C11" s="119" t="s">
        <v>364</v>
      </c>
      <c r="D11" s="121">
        <v>0</v>
      </c>
      <c r="E11" s="121">
        <v>351690</v>
      </c>
      <c r="F11" s="120" t="s">
        <v>358</v>
      </c>
      <c r="G11" s="119" t="s">
        <v>359</v>
      </c>
      <c r="H11" s="121">
        <v>0</v>
      </c>
      <c r="I11" s="121">
        <v>59029</v>
      </c>
      <c r="J11" s="120" t="s">
        <v>396</v>
      </c>
      <c r="K11" s="119" t="s">
        <v>397</v>
      </c>
      <c r="L11" s="121">
        <v>0</v>
      </c>
      <c r="M11" s="121">
        <v>35809</v>
      </c>
      <c r="N11" s="120" t="s">
        <v>392</v>
      </c>
      <c r="O11" s="119" t="s">
        <v>393</v>
      </c>
      <c r="P11" s="121">
        <v>0</v>
      </c>
      <c r="Q11" s="121">
        <v>107208</v>
      </c>
      <c r="R11" s="120" t="s">
        <v>501</v>
      </c>
      <c r="S11" s="119" t="s">
        <v>502</v>
      </c>
      <c r="T11" s="121">
        <v>0</v>
      </c>
      <c r="U11" s="121">
        <v>12622</v>
      </c>
      <c r="V11" s="120" t="s">
        <v>488</v>
      </c>
      <c r="W11" s="119" t="s">
        <v>489</v>
      </c>
      <c r="X11" s="121">
        <v>0</v>
      </c>
      <c r="Y11" s="121">
        <v>20741</v>
      </c>
      <c r="Z11" s="120" t="s">
        <v>434</v>
      </c>
      <c r="AA11" s="119" t="s">
        <v>435</v>
      </c>
      <c r="AB11" s="121">
        <v>0</v>
      </c>
      <c r="AC11" s="121">
        <v>59698</v>
      </c>
      <c r="AD11" s="120" t="s">
        <v>480</v>
      </c>
      <c r="AE11" s="119" t="s">
        <v>481</v>
      </c>
      <c r="AF11" s="121">
        <v>0</v>
      </c>
      <c r="AG11" s="121">
        <v>16865</v>
      </c>
      <c r="AH11" s="120" t="s">
        <v>484</v>
      </c>
      <c r="AI11" s="119" t="s">
        <v>485</v>
      </c>
      <c r="AJ11" s="121">
        <v>0</v>
      </c>
      <c r="AK11" s="121">
        <v>39718</v>
      </c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10</v>
      </c>
      <c r="B12" s="120" t="s">
        <v>346</v>
      </c>
      <c r="C12" s="119" t="s">
        <v>347</v>
      </c>
      <c r="D12" s="121">
        <v>851310</v>
      </c>
      <c r="E12" s="121">
        <v>180052</v>
      </c>
      <c r="F12" s="120" t="s">
        <v>343</v>
      </c>
      <c r="G12" s="119" t="s">
        <v>344</v>
      </c>
      <c r="H12" s="121">
        <v>414843</v>
      </c>
      <c r="I12" s="121">
        <v>107491</v>
      </c>
      <c r="J12" s="120" t="s">
        <v>431</v>
      </c>
      <c r="K12" s="119" t="s">
        <v>432</v>
      </c>
      <c r="L12" s="121">
        <v>251392</v>
      </c>
      <c r="M12" s="121">
        <v>25189</v>
      </c>
      <c r="N12" s="120" t="s">
        <v>494</v>
      </c>
      <c r="O12" s="119" t="s">
        <v>495</v>
      </c>
      <c r="P12" s="121">
        <v>58826</v>
      </c>
      <c r="Q12" s="121">
        <v>16241</v>
      </c>
      <c r="R12" s="120" t="s">
        <v>498</v>
      </c>
      <c r="S12" s="119" t="s">
        <v>499</v>
      </c>
      <c r="T12" s="121">
        <v>126249</v>
      </c>
      <c r="U12" s="121">
        <v>31131</v>
      </c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10</v>
      </c>
      <c r="B13" s="120" t="s">
        <v>389</v>
      </c>
      <c r="C13" s="119" t="s">
        <v>390</v>
      </c>
      <c r="D13" s="121">
        <v>0</v>
      </c>
      <c r="E13" s="121">
        <v>191841</v>
      </c>
      <c r="F13" s="120" t="s">
        <v>442</v>
      </c>
      <c r="G13" s="119" t="s">
        <v>443</v>
      </c>
      <c r="H13" s="121">
        <v>0</v>
      </c>
      <c r="I13" s="121">
        <v>102213</v>
      </c>
      <c r="J13" s="120" t="s">
        <v>386</v>
      </c>
      <c r="K13" s="119" t="s">
        <v>387</v>
      </c>
      <c r="L13" s="121">
        <v>0</v>
      </c>
      <c r="M13" s="121">
        <v>89628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10</v>
      </c>
      <c r="B14" s="120" t="s">
        <v>331</v>
      </c>
      <c r="C14" s="119" t="s">
        <v>463</v>
      </c>
      <c r="D14" s="121">
        <v>0</v>
      </c>
      <c r="E14" s="121">
        <v>186121</v>
      </c>
      <c r="F14" s="120" t="s">
        <v>464</v>
      </c>
      <c r="G14" s="119" t="s">
        <v>465</v>
      </c>
      <c r="H14" s="121">
        <v>0</v>
      </c>
      <c r="I14" s="121">
        <v>56583</v>
      </c>
      <c r="J14" s="120" t="s">
        <v>324</v>
      </c>
      <c r="K14" s="119" t="s">
        <v>325</v>
      </c>
      <c r="L14" s="121">
        <v>0</v>
      </c>
      <c r="M14" s="121">
        <v>31924</v>
      </c>
      <c r="N14" s="120" t="s">
        <v>386</v>
      </c>
      <c r="O14" s="119" t="s">
        <v>387</v>
      </c>
      <c r="P14" s="121">
        <v>0</v>
      </c>
      <c r="Q14" s="121">
        <v>58927</v>
      </c>
      <c r="R14" s="120" t="s">
        <v>458</v>
      </c>
      <c r="S14" s="119" t="s">
        <v>459</v>
      </c>
      <c r="T14" s="121">
        <v>0</v>
      </c>
      <c r="U14" s="121">
        <v>38687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10</v>
      </c>
      <c r="B15" s="120" t="s">
        <v>327</v>
      </c>
      <c r="C15" s="119" t="s">
        <v>454</v>
      </c>
      <c r="D15" s="121">
        <v>395623</v>
      </c>
      <c r="E15" s="121">
        <v>129951</v>
      </c>
      <c r="F15" s="120" t="s">
        <v>467</v>
      </c>
      <c r="G15" s="119" t="s">
        <v>468</v>
      </c>
      <c r="H15" s="121">
        <v>166161</v>
      </c>
      <c r="I15" s="121">
        <v>51461</v>
      </c>
      <c r="J15" s="120" t="s">
        <v>451</v>
      </c>
      <c r="K15" s="119" t="s">
        <v>452</v>
      </c>
      <c r="L15" s="121">
        <v>109588</v>
      </c>
      <c r="M15" s="121">
        <v>39635</v>
      </c>
      <c r="N15" s="120" t="s">
        <v>324</v>
      </c>
      <c r="O15" s="119" t="s">
        <v>325</v>
      </c>
      <c r="P15" s="121">
        <v>119874</v>
      </c>
      <c r="Q15" s="121">
        <v>38855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10</v>
      </c>
      <c r="B16" s="120" t="s">
        <v>437</v>
      </c>
      <c r="C16" s="119" t="s">
        <v>438</v>
      </c>
      <c r="D16" s="121">
        <v>653683</v>
      </c>
      <c r="E16" s="121">
        <v>0</v>
      </c>
      <c r="F16" s="120" t="s">
        <v>434</v>
      </c>
      <c r="G16" s="119" t="s">
        <v>435</v>
      </c>
      <c r="H16" s="121">
        <v>470652</v>
      </c>
      <c r="I16" s="121">
        <v>0</v>
      </c>
      <c r="J16" s="120" t="s">
        <v>480</v>
      </c>
      <c r="K16" s="119" t="s">
        <v>481</v>
      </c>
      <c r="L16" s="121">
        <v>183031</v>
      </c>
      <c r="M16" s="121">
        <v>0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10</v>
      </c>
      <c r="B17" s="120" t="s">
        <v>341</v>
      </c>
      <c r="C17" s="119" t="s">
        <v>342</v>
      </c>
      <c r="D17" s="121">
        <v>0</v>
      </c>
      <c r="E17" s="121">
        <v>386700</v>
      </c>
      <c r="F17" s="120" t="s">
        <v>348</v>
      </c>
      <c r="G17" s="119" t="s">
        <v>349</v>
      </c>
      <c r="H17" s="121">
        <v>0</v>
      </c>
      <c r="I17" s="121">
        <v>216407</v>
      </c>
      <c r="J17" s="120" t="s">
        <v>458</v>
      </c>
      <c r="K17" s="119" t="s">
        <v>459</v>
      </c>
      <c r="L17" s="121">
        <v>0</v>
      </c>
      <c r="M17" s="121">
        <v>91221</v>
      </c>
      <c r="N17" s="120" t="s">
        <v>336</v>
      </c>
      <c r="O17" s="119" t="s">
        <v>337</v>
      </c>
      <c r="P17" s="121">
        <v>0</v>
      </c>
      <c r="Q17" s="121">
        <v>10189</v>
      </c>
      <c r="R17" s="120" t="s">
        <v>439</v>
      </c>
      <c r="S17" s="119" t="s">
        <v>440</v>
      </c>
      <c r="T17" s="121">
        <v>0</v>
      </c>
      <c r="U17" s="121">
        <v>68883</v>
      </c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10</v>
      </c>
      <c r="B18" s="120" t="s">
        <v>329</v>
      </c>
      <c r="C18" s="119" t="s">
        <v>330</v>
      </c>
      <c r="D18" s="121">
        <v>463458</v>
      </c>
      <c r="E18" s="121">
        <v>0</v>
      </c>
      <c r="F18" s="120" t="s">
        <v>386</v>
      </c>
      <c r="G18" s="119" t="s">
        <v>387</v>
      </c>
      <c r="H18" s="121">
        <v>339337</v>
      </c>
      <c r="I18" s="121">
        <v>0</v>
      </c>
      <c r="J18" s="120" t="s">
        <v>324</v>
      </c>
      <c r="K18" s="119" t="s">
        <v>325</v>
      </c>
      <c r="L18" s="121">
        <v>124121</v>
      </c>
      <c r="M18" s="121">
        <v>0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10</v>
      </c>
      <c r="B19" s="120" t="s">
        <v>356</v>
      </c>
      <c r="C19" s="119" t="s">
        <v>357</v>
      </c>
      <c r="D19" s="121">
        <v>1577007</v>
      </c>
      <c r="E19" s="121">
        <v>130946</v>
      </c>
      <c r="F19" s="120" t="s">
        <v>353</v>
      </c>
      <c r="G19" s="119" t="s">
        <v>354</v>
      </c>
      <c r="H19" s="121">
        <v>403389</v>
      </c>
      <c r="I19" s="121">
        <v>36249</v>
      </c>
      <c r="J19" s="120" t="s">
        <v>427</v>
      </c>
      <c r="K19" s="119" t="s">
        <v>428</v>
      </c>
      <c r="L19" s="121">
        <v>840319</v>
      </c>
      <c r="M19" s="121">
        <v>94697</v>
      </c>
      <c r="N19" s="120" t="s">
        <v>442</v>
      </c>
      <c r="O19" s="119" t="s">
        <v>443</v>
      </c>
      <c r="P19" s="121">
        <v>333299</v>
      </c>
      <c r="Q19" s="121">
        <v>0</v>
      </c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10</v>
      </c>
      <c r="B20" s="120" t="s">
        <v>461</v>
      </c>
      <c r="C20" s="119" t="s">
        <v>462</v>
      </c>
      <c r="D20" s="121">
        <v>419266</v>
      </c>
      <c r="E20" s="121">
        <v>0</v>
      </c>
      <c r="F20" s="120" t="s">
        <v>464</v>
      </c>
      <c r="G20" s="119" t="s">
        <v>465</v>
      </c>
      <c r="H20" s="121">
        <v>224416</v>
      </c>
      <c r="I20" s="121">
        <v>0</v>
      </c>
      <c r="J20" s="120" t="s">
        <v>458</v>
      </c>
      <c r="K20" s="119" t="s">
        <v>459</v>
      </c>
      <c r="L20" s="121">
        <v>194850</v>
      </c>
      <c r="M20" s="121">
        <v>0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10</v>
      </c>
      <c r="B21" s="120" t="s">
        <v>373</v>
      </c>
      <c r="C21" s="119" t="s">
        <v>395</v>
      </c>
      <c r="D21" s="121">
        <v>1386761</v>
      </c>
      <c r="E21" s="121">
        <v>0</v>
      </c>
      <c r="F21" s="120" t="s">
        <v>370</v>
      </c>
      <c r="G21" s="119" t="s">
        <v>523</v>
      </c>
      <c r="H21" s="121">
        <v>222417</v>
      </c>
      <c r="I21" s="121">
        <v>0</v>
      </c>
      <c r="J21" s="120" t="s">
        <v>392</v>
      </c>
      <c r="K21" s="119" t="s">
        <v>393</v>
      </c>
      <c r="L21" s="121">
        <v>572238</v>
      </c>
      <c r="M21" s="121">
        <v>0</v>
      </c>
      <c r="N21" s="120" t="s">
        <v>415</v>
      </c>
      <c r="O21" s="119" t="s">
        <v>416</v>
      </c>
      <c r="P21" s="121">
        <v>347264</v>
      </c>
      <c r="Q21" s="121">
        <v>0</v>
      </c>
      <c r="R21" s="120" t="s">
        <v>455</v>
      </c>
      <c r="S21" s="119" t="s">
        <v>456</v>
      </c>
      <c r="T21" s="121">
        <v>244842</v>
      </c>
      <c r="U21" s="121">
        <v>0</v>
      </c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10</v>
      </c>
      <c r="B22" s="120" t="s">
        <v>351</v>
      </c>
      <c r="C22" s="119" t="s">
        <v>352</v>
      </c>
      <c r="D22" s="121">
        <v>504000</v>
      </c>
      <c r="E22" s="121">
        <v>0</v>
      </c>
      <c r="F22" s="120" t="s">
        <v>348</v>
      </c>
      <c r="G22" s="119" t="s">
        <v>349</v>
      </c>
      <c r="H22" s="121">
        <v>265804</v>
      </c>
      <c r="I22" s="121">
        <v>0</v>
      </c>
      <c r="J22" s="120" t="s">
        <v>458</v>
      </c>
      <c r="K22" s="119" t="s">
        <v>459</v>
      </c>
      <c r="L22" s="121">
        <v>159196</v>
      </c>
      <c r="M22" s="121">
        <v>0</v>
      </c>
      <c r="N22" s="120" t="s">
        <v>439</v>
      </c>
      <c r="O22" s="119" t="s">
        <v>440</v>
      </c>
      <c r="P22" s="121">
        <v>39500</v>
      </c>
      <c r="Q22" s="121">
        <v>0</v>
      </c>
      <c r="R22" s="120" t="s">
        <v>464</v>
      </c>
      <c r="S22" s="119" t="s">
        <v>465</v>
      </c>
      <c r="T22" s="121">
        <v>39500</v>
      </c>
      <c r="U22" s="121">
        <v>0</v>
      </c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7" customFormat="1" ht="13.5" customHeight="1" x14ac:dyDescent="0.15">
      <c r="A23" s="206" t="s">
        <v>10</v>
      </c>
      <c r="B23" s="207" t="s">
        <v>339</v>
      </c>
      <c r="C23" s="206" t="s">
        <v>340</v>
      </c>
      <c r="D23" s="208">
        <v>439340</v>
      </c>
      <c r="E23" s="208">
        <v>0</v>
      </c>
      <c r="F23" s="207" t="s">
        <v>336</v>
      </c>
      <c r="G23" s="206" t="s">
        <v>337</v>
      </c>
      <c r="H23" s="208">
        <v>53480</v>
      </c>
      <c r="I23" s="208">
        <v>0</v>
      </c>
      <c r="J23" s="207" t="s">
        <v>348</v>
      </c>
      <c r="K23" s="206" t="s">
        <v>349</v>
      </c>
      <c r="L23" s="208">
        <v>149071</v>
      </c>
      <c r="M23" s="208">
        <v>0</v>
      </c>
      <c r="N23" s="207" t="s">
        <v>439</v>
      </c>
      <c r="O23" s="206" t="s">
        <v>440</v>
      </c>
      <c r="P23" s="208">
        <v>236789</v>
      </c>
      <c r="Q23" s="208">
        <v>0</v>
      </c>
      <c r="R23" s="207"/>
      <c r="S23" s="206"/>
      <c r="T23" s="208"/>
      <c r="U23" s="208"/>
      <c r="V23" s="207"/>
      <c r="W23" s="206"/>
      <c r="X23" s="208"/>
      <c r="Y23" s="208"/>
      <c r="Z23" s="207"/>
      <c r="AA23" s="206"/>
      <c r="AB23" s="208"/>
      <c r="AC23" s="208"/>
      <c r="AD23" s="207"/>
      <c r="AE23" s="206"/>
      <c r="AF23" s="208"/>
      <c r="AG23" s="208"/>
      <c r="AH23" s="207"/>
      <c r="AI23" s="206"/>
      <c r="AJ23" s="208"/>
      <c r="AK23" s="208"/>
      <c r="AL23" s="207"/>
      <c r="AM23" s="206"/>
      <c r="AN23" s="208"/>
      <c r="AO23" s="208"/>
      <c r="AP23" s="207"/>
      <c r="AQ23" s="206"/>
      <c r="AR23" s="208"/>
      <c r="AS23" s="208"/>
      <c r="AT23" s="207"/>
      <c r="AU23" s="206"/>
      <c r="AV23" s="208"/>
      <c r="AW23" s="208"/>
      <c r="AX23" s="207"/>
      <c r="AY23" s="206"/>
      <c r="AZ23" s="208"/>
      <c r="BA23" s="208"/>
      <c r="BB23" s="207"/>
      <c r="BC23" s="206"/>
      <c r="BD23" s="208"/>
      <c r="BE23" s="208"/>
      <c r="BF23" s="207"/>
      <c r="BG23" s="206"/>
      <c r="BH23" s="208"/>
      <c r="BI23" s="208"/>
      <c r="BJ23" s="207"/>
      <c r="BK23" s="206"/>
      <c r="BL23" s="208"/>
      <c r="BM23" s="208"/>
      <c r="BN23" s="207"/>
      <c r="BO23" s="206"/>
      <c r="BP23" s="208"/>
      <c r="BQ23" s="208"/>
      <c r="BR23" s="207"/>
      <c r="BS23" s="206"/>
      <c r="BT23" s="208"/>
      <c r="BU23" s="208"/>
      <c r="BV23" s="207"/>
      <c r="BW23" s="206"/>
      <c r="BX23" s="208"/>
      <c r="BY23" s="208"/>
      <c r="BZ23" s="207"/>
      <c r="CA23" s="206"/>
      <c r="CB23" s="208"/>
      <c r="CC23" s="208"/>
      <c r="CD23" s="207"/>
      <c r="CE23" s="206"/>
      <c r="CF23" s="208"/>
      <c r="CG23" s="208"/>
      <c r="CH23" s="207"/>
      <c r="CI23" s="206"/>
      <c r="CJ23" s="208"/>
      <c r="CK23" s="208"/>
      <c r="CL23" s="207"/>
      <c r="CM23" s="206"/>
      <c r="CN23" s="208"/>
      <c r="CO23" s="208"/>
      <c r="CP23" s="207"/>
      <c r="CQ23" s="206"/>
      <c r="CR23" s="208"/>
      <c r="CS23" s="208"/>
      <c r="CT23" s="207"/>
      <c r="CU23" s="206"/>
      <c r="CV23" s="208"/>
      <c r="CW23" s="208"/>
      <c r="CX23" s="207"/>
      <c r="CY23" s="206"/>
      <c r="CZ23" s="208"/>
      <c r="DA23" s="208"/>
      <c r="DB23" s="207"/>
      <c r="DC23" s="206"/>
      <c r="DD23" s="208"/>
      <c r="DE23" s="208"/>
      <c r="DF23" s="207"/>
      <c r="DG23" s="206"/>
      <c r="DH23" s="208"/>
      <c r="DI23" s="208"/>
      <c r="DJ23" s="207"/>
      <c r="DK23" s="206"/>
      <c r="DL23" s="208"/>
      <c r="DM23" s="208"/>
      <c r="DN23" s="207"/>
      <c r="DO23" s="206"/>
      <c r="DP23" s="208"/>
      <c r="DQ23" s="208"/>
      <c r="DR23" s="207"/>
      <c r="DS23" s="206"/>
      <c r="DT23" s="208"/>
      <c r="DU23" s="208"/>
    </row>
    <row r="24" spans="1:125" s="136" customFormat="1" ht="13.5" customHeight="1" x14ac:dyDescent="0.15">
      <c r="A24" s="119" t="s">
        <v>10</v>
      </c>
      <c r="B24" s="120" t="s">
        <v>410</v>
      </c>
      <c r="C24" s="119" t="s">
        <v>411</v>
      </c>
      <c r="D24" s="121">
        <v>1123141</v>
      </c>
      <c r="E24" s="121">
        <v>0</v>
      </c>
      <c r="F24" s="120" t="s">
        <v>407</v>
      </c>
      <c r="G24" s="119" t="s">
        <v>408</v>
      </c>
      <c r="H24" s="121">
        <v>490740</v>
      </c>
      <c r="I24" s="121">
        <v>0</v>
      </c>
      <c r="J24" s="120" t="s">
        <v>445</v>
      </c>
      <c r="K24" s="119" t="s">
        <v>446</v>
      </c>
      <c r="L24" s="121">
        <v>632401</v>
      </c>
      <c r="M24" s="121">
        <v>0</v>
      </c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 t="s">
        <v>10</v>
      </c>
      <c r="B25" s="120" t="s">
        <v>368</v>
      </c>
      <c r="C25" s="119" t="s">
        <v>369</v>
      </c>
      <c r="D25" s="121">
        <v>724417</v>
      </c>
      <c r="E25" s="121">
        <v>145460</v>
      </c>
      <c r="F25" s="120" t="s">
        <v>365</v>
      </c>
      <c r="G25" s="119" t="s">
        <v>366</v>
      </c>
      <c r="H25" s="121">
        <v>399443</v>
      </c>
      <c r="I25" s="121">
        <v>67421</v>
      </c>
      <c r="J25" s="120" t="s">
        <v>491</v>
      </c>
      <c r="K25" s="119" t="s">
        <v>492</v>
      </c>
      <c r="L25" s="121">
        <v>136335</v>
      </c>
      <c r="M25" s="121">
        <v>37325</v>
      </c>
      <c r="N25" s="120" t="s">
        <v>370</v>
      </c>
      <c r="O25" s="119" t="s">
        <v>371</v>
      </c>
      <c r="P25" s="121">
        <v>188639</v>
      </c>
      <c r="Q25" s="121">
        <v>40714</v>
      </c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 t="s">
        <v>10</v>
      </c>
      <c r="B26" s="120" t="s">
        <v>405</v>
      </c>
      <c r="C26" s="119" t="s">
        <v>406</v>
      </c>
      <c r="D26" s="121">
        <v>282420</v>
      </c>
      <c r="E26" s="121">
        <v>0</v>
      </c>
      <c r="F26" s="120" t="s">
        <v>402</v>
      </c>
      <c r="G26" s="119" t="s">
        <v>403</v>
      </c>
      <c r="H26" s="121">
        <v>195869</v>
      </c>
      <c r="I26" s="121">
        <v>0</v>
      </c>
      <c r="J26" s="120" t="s">
        <v>474</v>
      </c>
      <c r="K26" s="119" t="s">
        <v>475</v>
      </c>
      <c r="L26" s="121">
        <v>86551</v>
      </c>
      <c r="M26" s="121">
        <v>0</v>
      </c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mergeCells count="126"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998" man="1"/>
    <brk id="21" min="1" max="998" man="1"/>
    <brk id="33" min="1" max="998" man="1"/>
    <brk id="45" min="1" max="998" man="1"/>
    <brk id="57" min="1" max="998" man="1"/>
    <brk id="69" min="1" max="998" man="1"/>
    <brk id="81" min="1" max="998" man="1"/>
    <brk id="93" min="1" max="998" man="1"/>
    <brk id="105" min="1" max="998" man="1"/>
    <brk id="117" min="1" max="9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>
      <selection activeCell="D2" sqref="D2"/>
    </sheetView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90" t="s">
        <v>147</v>
      </c>
      <c r="C6" s="200"/>
      <c r="D6" s="201"/>
      <c r="E6" s="14" t="s">
        <v>56</v>
      </c>
      <c r="F6" s="15" t="s">
        <v>57</v>
      </c>
      <c r="H6" s="177" t="s">
        <v>148</v>
      </c>
      <c r="I6" s="202"/>
      <c r="J6" s="202"/>
      <c r="K6" s="178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98" t="s">
        <v>80</v>
      </c>
      <c r="C7" s="199"/>
      <c r="D7" s="199"/>
      <c r="E7" s="18">
        <f t="shared" ref="E7:E12" ca="1" si="0">AF7</f>
        <v>0</v>
      </c>
      <c r="F7" s="18">
        <f t="shared" ref="F7:F12" ca="1" si="1">AF14</f>
        <v>0</v>
      </c>
      <c r="H7" s="187" t="s">
        <v>110</v>
      </c>
      <c r="I7" s="187" t="s">
        <v>150</v>
      </c>
      <c r="J7" s="179" t="s">
        <v>87</v>
      </c>
      <c r="K7" s="180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08000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98" t="s">
        <v>154</v>
      </c>
      <c r="C8" s="199"/>
      <c r="D8" s="199"/>
      <c r="E8" s="18">
        <f t="shared" ca="1" si="0"/>
        <v>0</v>
      </c>
      <c r="F8" s="18">
        <f t="shared" ca="1" si="1"/>
        <v>0</v>
      </c>
      <c r="H8" s="188"/>
      <c r="I8" s="188"/>
      <c r="J8" s="177" t="s">
        <v>89</v>
      </c>
      <c r="K8" s="178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08201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98" t="s">
        <v>83</v>
      </c>
      <c r="C9" s="199"/>
      <c r="D9" s="199"/>
      <c r="E9" s="18">
        <f t="shared" ca="1" si="0"/>
        <v>0</v>
      </c>
      <c r="F9" s="18">
        <f t="shared" ca="1" si="1"/>
        <v>0</v>
      </c>
      <c r="H9" s="188"/>
      <c r="I9" s="188"/>
      <c r="J9" s="179" t="s">
        <v>91</v>
      </c>
      <c r="K9" s="180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08202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98" t="s">
        <v>159</v>
      </c>
      <c r="C10" s="199"/>
      <c r="D10" s="199"/>
      <c r="E10" s="18">
        <f t="shared" ca="1" si="0"/>
        <v>0</v>
      </c>
      <c r="F10" s="18">
        <f t="shared" ca="1" si="1"/>
        <v>0</v>
      </c>
      <c r="H10" s="188"/>
      <c r="I10" s="189"/>
      <c r="J10" s="179" t="s">
        <v>0</v>
      </c>
      <c r="K10" s="180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08203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97" t="s">
        <v>162</v>
      </c>
      <c r="C11" s="199"/>
      <c r="D11" s="199"/>
      <c r="E11" s="18">
        <f t="shared" ca="1" si="0"/>
        <v>0</v>
      </c>
      <c r="F11" s="18">
        <f t="shared" ca="1" si="1"/>
        <v>0</v>
      </c>
      <c r="H11" s="188"/>
      <c r="I11" s="203" t="s">
        <v>70</v>
      </c>
      <c r="J11" s="203"/>
      <c r="K11" s="203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08204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98" t="s">
        <v>0</v>
      </c>
      <c r="C12" s="199"/>
      <c r="D12" s="199"/>
      <c r="E12" s="18">
        <f t="shared" ca="1" si="0"/>
        <v>0</v>
      </c>
      <c r="F12" s="18">
        <f t="shared" ca="1" si="1"/>
        <v>0</v>
      </c>
      <c r="H12" s="188"/>
      <c r="I12" s="203" t="s">
        <v>165</v>
      </c>
      <c r="J12" s="203"/>
      <c r="K12" s="203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08205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204" t="s">
        <v>168</v>
      </c>
      <c r="C13" s="205"/>
      <c r="D13" s="205"/>
      <c r="E13" s="19">
        <f ca="1">SUM(E7:E12)</f>
        <v>0</v>
      </c>
      <c r="F13" s="19">
        <f ca="1">SUM(F7:F12)</f>
        <v>0</v>
      </c>
      <c r="H13" s="188"/>
      <c r="I13" s="190" t="s">
        <v>111</v>
      </c>
      <c r="J13" s="196"/>
      <c r="K13" s="191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08207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94" t="s">
        <v>171</v>
      </c>
      <c r="D14" s="195"/>
      <c r="E14" s="23">
        <f ca="1">E13-E11</f>
        <v>0</v>
      </c>
      <c r="F14" s="23">
        <f ca="1">F13-F11</f>
        <v>0</v>
      </c>
      <c r="H14" s="189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08208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98" t="s">
        <v>67</v>
      </c>
      <c r="C15" s="199"/>
      <c r="D15" s="199"/>
      <c r="E15" s="18">
        <f ca="1">AF13</f>
        <v>0</v>
      </c>
      <c r="F15" s="18">
        <f ca="1">AF20</f>
        <v>0</v>
      </c>
      <c r="H15" s="184" t="s">
        <v>174</v>
      </c>
      <c r="I15" s="187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08210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81" t="s">
        <v>1</v>
      </c>
      <c r="C16" s="182"/>
      <c r="D16" s="182"/>
      <c r="E16" s="19">
        <f ca="1">SUM(E13,E15)</f>
        <v>0</v>
      </c>
      <c r="F16" s="19">
        <f ca="1">SUM(F13,F15)</f>
        <v>0</v>
      </c>
      <c r="H16" s="185"/>
      <c r="I16" s="188"/>
      <c r="J16" s="188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08211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94" t="s">
        <v>171</v>
      </c>
      <c r="D17" s="195"/>
      <c r="E17" s="23">
        <f ca="1">SUM(E14:E15)</f>
        <v>0</v>
      </c>
      <c r="F17" s="23">
        <f ca="1">SUM(F14:F15)</f>
        <v>0</v>
      </c>
      <c r="H17" s="185"/>
      <c r="I17" s="188"/>
      <c r="J17" s="188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08212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185"/>
      <c r="I18" s="189"/>
      <c r="J18" s="189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08214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185"/>
      <c r="I19" s="187" t="s">
        <v>185</v>
      </c>
      <c r="J19" s="179" t="s">
        <v>101</v>
      </c>
      <c r="K19" s="180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08215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97" t="s">
        <v>188</v>
      </c>
      <c r="C20" s="197"/>
      <c r="D20" s="197"/>
      <c r="E20" s="30">
        <f ca="1">E11</f>
        <v>0</v>
      </c>
      <c r="F20" s="30">
        <f ca="1">F11</f>
        <v>0</v>
      </c>
      <c r="H20" s="185"/>
      <c r="I20" s="188"/>
      <c r="J20" s="179" t="s">
        <v>103</v>
      </c>
      <c r="K20" s="180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08216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97" t="s">
        <v>191</v>
      </c>
      <c r="C21" s="198"/>
      <c r="D21" s="198"/>
      <c r="E21" s="30">
        <f ca="1">L12+L27</f>
        <v>0</v>
      </c>
      <c r="F21" s="30">
        <f ca="1">M12+M27</f>
        <v>0</v>
      </c>
      <c r="H21" s="185"/>
      <c r="I21" s="189"/>
      <c r="J21" s="179" t="s">
        <v>105</v>
      </c>
      <c r="K21" s="180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08217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185"/>
      <c r="I22" s="179" t="s">
        <v>75</v>
      </c>
      <c r="J22" s="183"/>
      <c r="K22" s="180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08219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185"/>
      <c r="I23" s="187" t="s">
        <v>197</v>
      </c>
      <c r="J23" s="190" t="s">
        <v>101</v>
      </c>
      <c r="K23" s="191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08220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185"/>
      <c r="I24" s="188"/>
      <c r="J24" s="179" t="s">
        <v>103</v>
      </c>
      <c r="K24" s="180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08221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185"/>
      <c r="I25" s="188"/>
      <c r="J25" s="179" t="s">
        <v>105</v>
      </c>
      <c r="K25" s="180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08222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185"/>
      <c r="I26" s="189"/>
      <c r="J26" s="192" t="s">
        <v>0</v>
      </c>
      <c r="K26" s="193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08223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185"/>
      <c r="I27" s="179" t="s">
        <v>165</v>
      </c>
      <c r="J27" s="183"/>
      <c r="K27" s="180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08224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185"/>
      <c r="I28" s="179" t="s">
        <v>34</v>
      </c>
      <c r="J28" s="183"/>
      <c r="K28" s="180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08225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185"/>
      <c r="I29" s="190" t="s">
        <v>111</v>
      </c>
      <c r="J29" s="196"/>
      <c r="K29" s="191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08226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186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08227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79" t="s">
        <v>0</v>
      </c>
      <c r="I31" s="183"/>
      <c r="J31" s="183"/>
      <c r="K31" s="180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08228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90" t="s">
        <v>1</v>
      </c>
      <c r="I32" s="196"/>
      <c r="J32" s="196"/>
      <c r="K32" s="191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08229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08230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08231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08232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08233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08234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08235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08236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08302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08309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08310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08341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08364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08442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08443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08447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08521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08542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08546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08564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08836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08843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08845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08850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08851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08853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08855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08859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08867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08871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08879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08886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08887</v>
      </c>
      <c r="AI64" s="2">
        <v>64</v>
      </c>
    </row>
    <row r="65" spans="34:35" x14ac:dyDescent="0.15">
      <c r="AH65" s="48" t="str">
        <f>+'廃棄物事業経費（歳入）'!B65</f>
        <v>08895</v>
      </c>
      <c r="AI65" s="2">
        <v>65</v>
      </c>
    </row>
    <row r="66" spans="34:35" x14ac:dyDescent="0.15">
      <c r="AH66" s="48" t="str">
        <f>+'廃棄物事業経費（歳入）'!B66</f>
        <v>08898</v>
      </c>
      <c r="AI66" s="2">
        <v>66</v>
      </c>
    </row>
    <row r="67" spans="34:35" x14ac:dyDescent="0.15">
      <c r="AH67" s="48" t="str">
        <f>+'廃棄物事業経費（歳入）'!B67</f>
        <v>08904</v>
      </c>
      <c r="AI67" s="2">
        <v>67</v>
      </c>
    </row>
    <row r="68" spans="34:35" x14ac:dyDescent="0.15">
      <c r="AH68" s="48" t="str">
        <f>+'廃棄物事業経費（歳入）'!B68</f>
        <v>08916</v>
      </c>
      <c r="AI68" s="2">
        <v>68</v>
      </c>
    </row>
    <row r="69" spans="34:35" x14ac:dyDescent="0.15">
      <c r="AH69" s="48" t="str">
        <f>+'廃棄物事業経費（歳入）'!B69</f>
        <v>08934</v>
      </c>
      <c r="AI69" s="2">
        <v>69</v>
      </c>
    </row>
    <row r="70" spans="34:35" x14ac:dyDescent="0.15">
      <c r="AH70" s="48" t="str">
        <f>+'廃棄物事業経費（歳入）'!B70</f>
        <v>08935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田中 優希</cp:lastModifiedBy>
  <cp:lastPrinted>2015-10-13T05:25:08Z</cp:lastPrinted>
  <dcterms:created xsi:type="dcterms:W3CDTF">2008-01-24T06:28:57Z</dcterms:created>
  <dcterms:modified xsi:type="dcterms:W3CDTF">2019-07-25T07:14:51Z</dcterms:modified>
</cp:coreProperties>
</file>