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755" windowHeight="561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'ごみ処理概要'!$A$7:$AP$54</definedName>
    <definedName name="_xlnm.Print_Area" localSheetId="3">'ごみ処理量内訳'!$A$7:$AS$54</definedName>
    <definedName name="_xlnm.Print_Area" localSheetId="1">'ごみ搬入量内訳'!$A$7:$DM$54</definedName>
    <definedName name="_xlnm.Print_Area" localSheetId="6">'災害廃棄物搬入量'!$A$2:$CY$6</definedName>
    <definedName name="_xlnm.Print_Area" localSheetId="2">'施設区分別搬入量内訳'!$A$7:$EN$54</definedName>
    <definedName name="_xlnm.Print_Area" localSheetId="5">'施設資源化量内訳'!$A$7:$FO$54</definedName>
    <definedName name="_xlnm.Print_Area" localSheetId="4">'資源化量内訳'!$A$7:$CJ$54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<sst xmlns="http://schemas.openxmlformats.org/spreadsheetml/2006/main" count="6010" uniqueCount="806">
  <si>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</si>
  <si>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</si>
  <si>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</si>
  <si>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</si>
  <si>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</si>
  <si>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</si>
  <si>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</si>
  <si>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</si>
  <si>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</si>
  <si>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</si>
  <si>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</si>
  <si>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</si>
  <si>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</si>
  <si>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</si>
  <si>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</si>
  <si>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</si>
  <si>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</si>
  <si>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</si>
  <si>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</si>
  <si>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</si>
  <si>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</si>
  <si>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</si>
  <si>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</si>
  <si>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</si>
  <si>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</si>
  <si>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</si>
  <si>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</si>
  <si>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</si>
  <si>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</si>
  <si>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</si>
  <si>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</si>
  <si>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</si>
  <si>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</si>
  <si>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</si>
  <si>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</si>
  <si>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</si>
  <si>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</si>
  <si>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</si>
  <si>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</si>
  <si>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</si>
  <si>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</si>
  <si>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</si>
  <si>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</si>
  <si>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</si>
  <si>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</si>
  <si>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</si>
  <si>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</si>
  <si>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</si>
  <si>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</si>
  <si>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</si>
  <si>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</si>
  <si>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</si>
  <si>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</si>
  <si>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</si>
  <si>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</si>
  <si>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</si>
  <si>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</si>
  <si>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</si>
  <si>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</si>
  <si>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</si>
  <si>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</si>
  <si>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</si>
  <si>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</si>
  <si>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</si>
  <si>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</si>
  <si>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</si>
  <si>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</si>
  <si>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</si>
  <si>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</si>
  <si>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</si>
  <si>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</si>
  <si>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</si>
  <si>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</si>
  <si>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</si>
  <si>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</si>
  <si>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</si>
  <si>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</si>
  <si>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</si>
  <si>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</si>
  <si>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</si>
  <si>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</si>
  <si>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</si>
  <si>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</si>
  <si>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</si>
  <si>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</si>
  <si>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</si>
  <si>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</si>
  <si>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</si>
  <si>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</si>
  <si>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</si>
  <si>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</si>
  <si>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</si>
  <si>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</si>
  <si>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</si>
  <si>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</si>
  <si>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</si>
  <si>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</si>
  <si>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</si>
  <si>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</si>
  <si>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</si>
  <si>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</si>
  <si>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</si>
  <si>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</si>
  <si>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</si>
  <si>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</si>
  <si>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</si>
  <si>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</si>
  <si>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</si>
  <si>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</si>
  <si>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</si>
  <si>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</si>
  <si>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</si>
  <si>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</si>
  <si>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</si>
  <si>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</si>
  <si>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</si>
  <si>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</si>
  <si>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</si>
  <si>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</si>
  <si>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</si>
  <si>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</si>
  <si>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</si>
  <si>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</si>
  <si>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</si>
  <si>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</si>
  <si>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</si>
  <si>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</si>
  <si>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</si>
  <si>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</si>
  <si>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</si>
  <si>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</si>
  <si>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</si>
  <si>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</si>
  <si>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</si>
  <si>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</si>
  <si>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</si>
  <si>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</si>
  <si>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</si>
  <si>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</si>
  <si>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</si>
  <si>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</si>
  <si>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</si>
  <si>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</si>
  <si>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</si>
  <si>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</si>
  <si>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</si>
  <si>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</si>
  <si>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</si>
  <si>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</si>
  <si>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</si>
  <si>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</si>
  <si>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</si>
  <si>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</si>
  <si>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</si>
  <si>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</si>
  <si>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</si>
  <si>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</si>
  <si>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</si>
  <si>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</si>
  <si>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</si>
  <si>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</si>
  <si>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</si>
  <si>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</si>
  <si>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</si>
  <si>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</si>
  <si>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</si>
  <si>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</si>
  <si>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</si>
  <si>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</si>
  <si>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</si>
  <si>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</si>
  <si>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</si>
  <si>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</si>
  <si>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</si>
  <si>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</si>
  <si>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</si>
  <si>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</si>
  <si>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</si>
  <si>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</si>
  <si>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</si>
  <si>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</si>
  <si>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</si>
  <si>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</si>
  <si>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</si>
  <si>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</si>
  <si>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</si>
  <si>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</si>
  <si>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</si>
  <si>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</si>
  <si>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</si>
  <si>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</si>
  <si>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</si>
  <si>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</si>
  <si>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</si>
  <si>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</si>
  <si>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</si>
  <si>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</si>
  <si>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</si>
  <si>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</si>
  <si>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</si>
  <si>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</si>
  <si>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</si>
  <si>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</si>
  <si>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</si>
  <si>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</si>
  <si>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</si>
  <si>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</si>
  <si>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</si>
  <si>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</si>
  <si>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</si>
  <si>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</si>
  <si>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</si>
  <si>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</si>
  <si>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</si>
  <si>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</si>
  <si>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</si>
  <si>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</si>
  <si>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</si>
  <si>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</si>
  <si>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</si>
  <si>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</si>
  <si>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</si>
  <si>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</si>
  <si>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</si>
  <si>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</si>
  <si>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</si>
  <si>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</si>
  <si>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</si>
  <si>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</si>
  <si>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</si>
  <si>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</si>
  <si>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</si>
  <si>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</si>
  <si>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</si>
  <si>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</si>
  <si>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</si>
  <si>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</si>
  <si>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</si>
  <si>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</si>
  <si>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</si>
  <si>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</si>
  <si>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</si>
  <si>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</si>
  <si>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</si>
  <si>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</si>
  <si>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</si>
  <si>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</si>
  <si>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</si>
  <si>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</si>
  <si>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</si>
  <si>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</si>
  <si>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</si>
  <si>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</si>
  <si>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</si>
  <si>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</si>
  <si>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</si>
  <si>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</si>
  <si>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</si>
  <si>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</si>
  <si>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</si>
  <si>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</si>
  <si>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</si>
  <si>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</si>
  <si>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</si>
  <si>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</si>
  <si>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</si>
  <si>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</si>
  <si>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</si>
  <si>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</si>
  <si>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</si>
  <si>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</si>
  <si>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</si>
  <si>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</si>
  <si>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</si>
  <si>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</si>
  <si>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</si>
  <si>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</si>
  <si>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</si>
  <si>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</si>
  <si>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</si>
  <si>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</si>
  <si>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</si>
  <si>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</si>
  <si>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</si>
  <si>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</si>
  <si>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</si>
  <si>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</si>
  <si>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</si>
  <si>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</si>
  <si>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</si>
  <si>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</si>
  <si>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</si>
  <si>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</si>
  <si>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</si>
  <si>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</si>
  <si>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</si>
  <si>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</si>
  <si>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</si>
  <si>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</si>
  <si>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</si>
  <si>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</si>
  <si>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</si>
  <si>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</si>
  <si>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</si>
  <si>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</si>
  <si>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</si>
  <si>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</si>
  <si>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</si>
  <si>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</si>
  <si>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</si>
  <si>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</si>
  <si>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</si>
  <si>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</si>
  <si>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</si>
  <si>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</si>
  <si>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</si>
  <si>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</si>
  <si>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</si>
  <si>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</si>
  <si>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</si>
  <si>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</si>
  <si>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</si>
  <si>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</si>
  <si>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</si>
  <si>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</si>
  <si>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</si>
  <si>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</si>
  <si>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</si>
  <si>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</si>
  <si>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</si>
  <si>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</si>
  <si>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</si>
  <si>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</si>
  <si>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</si>
  <si>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</si>
  <si>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</si>
  <si>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</si>
  <si>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</si>
  <si>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</si>
  <si>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</si>
  <si>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</si>
  <si>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</si>
  <si>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</si>
  <si>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</si>
  <si>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</si>
  <si>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</si>
  <si>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</si>
  <si>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</si>
  <si>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</si>
  <si>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</si>
  <si>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</si>
  <si>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</si>
  <si>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</si>
  <si>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</si>
  <si>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</si>
  <si>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</si>
  <si>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</si>
  <si>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</si>
  <si>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</si>
  <si>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</si>
  <si>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</si>
  <si>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</si>
  <si>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</si>
  <si>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</si>
  <si>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</si>
  <si>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</si>
  <si>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</si>
  <si>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</si>
  <si>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</si>
  <si>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</si>
  <si>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</si>
  <si>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</si>
  <si>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</si>
  <si>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</si>
  <si>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</si>
  <si>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</si>
  <si>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</si>
  <si>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</si>
  <si>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</si>
  <si>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</si>
  <si>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</si>
  <si>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</si>
  <si>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</si>
  <si>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</si>
  <si>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</si>
  <si>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</si>
  <si>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</si>
  <si>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</si>
  <si>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</si>
  <si>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</si>
  <si>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</si>
  <si>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</si>
  <si>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</si>
  <si>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</si>
  <si>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</si>
  <si>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</si>
  <si>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</si>
  <si>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</si>
  <si>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</si>
  <si>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</si>
  <si>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</si>
  <si>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</si>
  <si>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</si>
  <si>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</si>
  <si>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</si>
  <si>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</si>
  <si>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</si>
  <si>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</si>
  <si>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</si>
  <si>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</si>
  <si>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</si>
  <si>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</si>
  <si>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</si>
  <si>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</si>
  <si>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</si>
  <si>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</si>
  <si>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</si>
  <si>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</si>
  <si>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</si>
  <si>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</si>
  <si>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</si>
  <si>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</si>
  <si>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</si>
  <si>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</si>
  <si>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</si>
  <si>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</si>
  <si>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</si>
  <si>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</si>
  <si>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</si>
  <si>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</si>
  <si>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</si>
  <si>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</si>
  <si>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</si>
  <si>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</si>
  <si>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</si>
  <si>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</si>
  <si>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</si>
  <si>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</si>
  <si>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</si>
  <si>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</si>
  <si>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</si>
  <si>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</si>
  <si>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</si>
  <si>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</si>
  <si>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</si>
  <si>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</si>
  <si>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</si>
  <si>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</si>
  <si>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</si>
  <si>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</si>
  <si>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</si>
  <si>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</si>
  <si>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</si>
  <si>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</si>
  <si>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</si>
  <si>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</si>
  <si>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</si>
  <si>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</si>
  <si>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</si>
  <si>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</si>
  <si>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</si>
  <si>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</si>
  <si>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</si>
  <si>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</si>
  <si>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</si>
  <si>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</si>
  <si>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</si>
  <si>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</si>
  <si>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</si>
  <si>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</si>
  <si>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</si>
  <si>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</si>
  <si>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</si>
  <si>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</si>
  <si>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</si>
  <si>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</si>
  <si>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</si>
  <si>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</si>
  <si>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</si>
  <si>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</si>
  <si>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</si>
  <si>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</si>
  <si>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</si>
  <si>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</si>
  <si>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</si>
  <si>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</si>
  <si>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</si>
  <si>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</si>
  <si>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</si>
  <si>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</si>
  <si>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</si>
  <si>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</si>
  <si>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</si>
  <si>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</si>
  <si>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</si>
  <si>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</si>
  <si>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</si>
  <si>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</si>
  <si>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</si>
  <si>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</si>
  <si>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</si>
  <si>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</si>
  <si>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</si>
  <si>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</si>
  <si>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</si>
  <si>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</si>
  <si>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</si>
  <si>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</si>
  <si>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</si>
  <si>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</si>
  <si>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</si>
  <si>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</si>
  <si>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</si>
  <si>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</si>
  <si>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</si>
  <si>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</si>
  <si>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</si>
  <si>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</si>
  <si>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</si>
  <si>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</si>
  <si>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</si>
  <si>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</si>
  <si>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</si>
  <si>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</si>
  <si>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</si>
  <si>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</si>
  <si>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</si>
  <si>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</si>
  <si>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</si>
  <si>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</si>
  <si>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</si>
  <si>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</si>
  <si>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</si>
  <si>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</si>
  <si>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</si>
  <si>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</si>
  <si>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</si>
  <si>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</si>
  <si>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</si>
  <si>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</si>
  <si>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</si>
  <si>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</si>
  <si>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</si>
  <si>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</si>
  <si>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</si>
  <si>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</si>
  <si>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</si>
  <si>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</si>
  <si>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</si>
  <si>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</si>
  <si>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</si>
  <si>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山形県</t>
  </si>
  <si>
    <t>茨城県</t>
  </si>
  <si>
    <t>香川県</t>
  </si>
  <si>
    <t>三重県</t>
  </si>
  <si>
    <t>熊本県</t>
  </si>
  <si>
    <t>佐賀県</t>
  </si>
  <si>
    <t>千葉県</t>
  </si>
  <si>
    <t>鹿児島県</t>
  </si>
  <si>
    <t>兵庫県</t>
  </si>
  <si>
    <t>43000</t>
  </si>
  <si>
    <t>福岡県</t>
  </si>
  <si>
    <t>19000</t>
  </si>
  <si>
    <t>24000</t>
  </si>
  <si>
    <t>広島県</t>
  </si>
  <si>
    <t>大分県</t>
  </si>
  <si>
    <t>宮城県</t>
  </si>
  <si>
    <t>長野県</t>
  </si>
  <si>
    <t>08000</t>
  </si>
  <si>
    <t>山梨県</t>
  </si>
  <si>
    <t>秋田県</t>
  </si>
  <si>
    <t>06000</t>
  </si>
  <si>
    <t>埼玉県</t>
  </si>
  <si>
    <t>高知県</t>
  </si>
  <si>
    <t>28000</t>
  </si>
  <si>
    <t>徳島県</t>
  </si>
  <si>
    <t>和歌山県</t>
  </si>
  <si>
    <t>46000</t>
  </si>
  <si>
    <t>長崎県</t>
  </si>
  <si>
    <t>滋賀県</t>
  </si>
  <si>
    <t>福島県</t>
  </si>
  <si>
    <t>11000</t>
  </si>
  <si>
    <t>鳥取県</t>
  </si>
  <si>
    <t>44000</t>
  </si>
  <si>
    <t>福井県</t>
  </si>
  <si>
    <t>18000</t>
  </si>
  <si>
    <t>山口県</t>
  </si>
  <si>
    <t>35000</t>
  </si>
  <si>
    <t>京都府</t>
  </si>
  <si>
    <t>26000</t>
  </si>
  <si>
    <t>02000</t>
  </si>
  <si>
    <t>25000</t>
  </si>
  <si>
    <t>36000</t>
  </si>
  <si>
    <t>20000</t>
  </si>
  <si>
    <t>群馬県</t>
  </si>
  <si>
    <t>10000</t>
  </si>
  <si>
    <t>沖縄県</t>
  </si>
  <si>
    <t>47000</t>
  </si>
  <si>
    <t>青森県</t>
  </si>
  <si>
    <t>栃木県</t>
  </si>
  <si>
    <t>31000</t>
  </si>
  <si>
    <t>40000</t>
  </si>
  <si>
    <t>41000</t>
  </si>
  <si>
    <t>13000</t>
  </si>
  <si>
    <t>石川県</t>
  </si>
  <si>
    <t>17000</t>
  </si>
  <si>
    <t>愛知県</t>
  </si>
  <si>
    <t>宮崎県</t>
  </si>
  <si>
    <t>45000</t>
  </si>
  <si>
    <t>大阪府</t>
  </si>
  <si>
    <t>27000</t>
  </si>
  <si>
    <t>30000</t>
  </si>
  <si>
    <t>島根県</t>
  </si>
  <si>
    <t>愛媛県</t>
  </si>
  <si>
    <t>32000</t>
  </si>
  <si>
    <t>岐阜県</t>
  </si>
  <si>
    <t>21000</t>
  </si>
  <si>
    <t>静岡県</t>
  </si>
  <si>
    <t>22000</t>
  </si>
  <si>
    <t>23000</t>
  </si>
  <si>
    <t>北海道</t>
  </si>
  <si>
    <t>01000</t>
  </si>
  <si>
    <t>12000</t>
  </si>
  <si>
    <t>37000</t>
  </si>
  <si>
    <t>05000</t>
  </si>
  <si>
    <t>38000</t>
  </si>
  <si>
    <t>岩手県</t>
  </si>
  <si>
    <t>03000</t>
  </si>
  <si>
    <t>04000</t>
  </si>
  <si>
    <t>07000</t>
  </si>
  <si>
    <t>新潟県</t>
  </si>
  <si>
    <t>15000</t>
  </si>
  <si>
    <t>富山県</t>
  </si>
  <si>
    <t>16000</t>
  </si>
  <si>
    <t>奈良県</t>
  </si>
  <si>
    <t>29000</t>
  </si>
  <si>
    <t>39000</t>
  </si>
  <si>
    <t>42000</t>
  </si>
  <si>
    <t>09000</t>
  </si>
  <si>
    <t>岡山県</t>
  </si>
  <si>
    <t>33000</t>
  </si>
  <si>
    <t>34000</t>
  </si>
  <si>
    <t>北海道</t>
  </si>
  <si>
    <t>01000</t>
  </si>
  <si>
    <t>合計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</si>
  <si>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</si>
  <si>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</si>
  <si>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</si>
  <si>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</si>
  <si>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</si>
  <si>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</si>
  <si>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</si>
  <si>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</si>
  <si>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</si>
  <si>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</si>
  <si>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</si>
  <si>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</si>
  <si>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</si>
  <si>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</si>
  <si>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</si>
  <si>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秋田県</t>
  </si>
  <si>
    <t>福島県</t>
  </si>
  <si>
    <t>07000</t>
  </si>
  <si>
    <t>福島県</t>
  </si>
  <si>
    <t>07000</t>
  </si>
  <si>
    <t>茨城県</t>
  </si>
  <si>
    <t>08000</t>
  </si>
  <si>
    <t>合計</t>
  </si>
  <si>
    <t>群馬県</t>
  </si>
  <si>
    <t>10000</t>
  </si>
  <si>
    <t>埼玉県</t>
  </si>
  <si>
    <t>11000</t>
  </si>
  <si>
    <t>埼玉県</t>
  </si>
  <si>
    <t>11000</t>
  </si>
  <si>
    <t>合計</t>
  </si>
  <si>
    <t>千葉県</t>
  </si>
  <si>
    <t>12000</t>
  </si>
  <si>
    <t>千葉県</t>
  </si>
  <si>
    <t>12000</t>
  </si>
  <si>
    <t>合計</t>
  </si>
  <si>
    <t>東京都</t>
  </si>
  <si>
    <t>東京都</t>
  </si>
  <si>
    <t>東京都</t>
  </si>
  <si>
    <t>13000</t>
  </si>
  <si>
    <t>東京都</t>
  </si>
  <si>
    <t>13000</t>
  </si>
  <si>
    <t>合計</t>
  </si>
  <si>
    <t>神奈川県</t>
  </si>
  <si>
    <t>14000</t>
  </si>
  <si>
    <t>神奈川県</t>
  </si>
  <si>
    <t>14000</t>
  </si>
  <si>
    <t>神奈川県</t>
  </si>
  <si>
    <t>14000</t>
  </si>
  <si>
    <t>新潟県</t>
  </si>
  <si>
    <t>15000</t>
  </si>
  <si>
    <t>新潟県</t>
  </si>
  <si>
    <t>15000</t>
  </si>
  <si>
    <t>合計</t>
  </si>
  <si>
    <t>富山県</t>
  </si>
  <si>
    <t>16000</t>
  </si>
  <si>
    <t>富山県</t>
  </si>
  <si>
    <t>16000</t>
  </si>
  <si>
    <t>石川県</t>
  </si>
  <si>
    <t>17000</t>
  </si>
  <si>
    <t>合計</t>
  </si>
  <si>
    <t>福井県</t>
  </si>
  <si>
    <t>山梨県</t>
  </si>
  <si>
    <t>19000</t>
  </si>
  <si>
    <t>合計</t>
  </si>
  <si>
    <t>長野県</t>
  </si>
  <si>
    <t>静岡県</t>
  </si>
  <si>
    <t>22000</t>
  </si>
  <si>
    <t>愛知県</t>
  </si>
  <si>
    <t>愛知県</t>
  </si>
  <si>
    <t>23000</t>
  </si>
  <si>
    <t>三重県</t>
  </si>
  <si>
    <t>24000</t>
  </si>
  <si>
    <t>三重県</t>
  </si>
  <si>
    <t>24000</t>
  </si>
  <si>
    <t>合計</t>
  </si>
  <si>
    <t>滋賀県</t>
  </si>
  <si>
    <t>25000</t>
  </si>
  <si>
    <t>滋賀県</t>
  </si>
  <si>
    <t>25000</t>
  </si>
  <si>
    <t>京都府</t>
  </si>
  <si>
    <t>大阪府</t>
  </si>
  <si>
    <t>27000</t>
  </si>
  <si>
    <t>大阪府</t>
  </si>
  <si>
    <t>大阪府</t>
  </si>
  <si>
    <t>27000</t>
  </si>
  <si>
    <t>兵庫県</t>
  </si>
  <si>
    <t>28000</t>
  </si>
  <si>
    <t>兵庫県</t>
  </si>
  <si>
    <t>兵庫県</t>
  </si>
  <si>
    <t>28000</t>
  </si>
  <si>
    <t>奈良県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</si>
  <si>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</si>
  <si>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</si>
  <si>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</si>
  <si>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</si>
  <si>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</si>
  <si>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</si>
  <si>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</si>
  <si>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</si>
  <si>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35000</t>
  </si>
  <si>
    <t>合計</t>
  </si>
  <si>
    <t>山口県</t>
  </si>
  <si>
    <t>35000</t>
  </si>
  <si>
    <t>合計</t>
  </si>
  <si>
    <t>徳島県</t>
  </si>
  <si>
    <t>36000</t>
  </si>
  <si>
    <t>徳島県</t>
  </si>
  <si>
    <t>36000</t>
  </si>
  <si>
    <t>香川県</t>
  </si>
  <si>
    <t>37000</t>
  </si>
  <si>
    <t>合計</t>
  </si>
  <si>
    <t>香川県</t>
  </si>
  <si>
    <t>37000</t>
  </si>
  <si>
    <t>愛媛県</t>
  </si>
  <si>
    <t>38000</t>
  </si>
  <si>
    <t>合計</t>
  </si>
  <si>
    <t>愛媛県</t>
  </si>
  <si>
    <t>38000</t>
  </si>
  <si>
    <t>合計</t>
  </si>
  <si>
    <t>高知県</t>
  </si>
  <si>
    <t>39000</t>
  </si>
  <si>
    <t>合計</t>
  </si>
  <si>
    <t>福岡県</t>
  </si>
  <si>
    <t>40000</t>
  </si>
  <si>
    <t>福岡県</t>
  </si>
  <si>
    <t>40000</t>
  </si>
  <si>
    <t>佐賀県</t>
  </si>
  <si>
    <t>41000</t>
  </si>
  <si>
    <t>合計</t>
  </si>
  <si>
    <t>長崎県</t>
  </si>
  <si>
    <t>42000</t>
  </si>
  <si>
    <t>長崎県</t>
  </si>
  <si>
    <t>42000</t>
  </si>
  <si>
    <t>合計</t>
  </si>
  <si>
    <t>熊本県</t>
  </si>
  <si>
    <t>43000</t>
  </si>
  <si>
    <t>合計</t>
  </si>
  <si>
    <t>大分県</t>
  </si>
  <si>
    <t>44000</t>
  </si>
  <si>
    <t>大分県</t>
  </si>
  <si>
    <t>44000</t>
  </si>
  <si>
    <t>宮崎県</t>
  </si>
  <si>
    <t>45000</t>
  </si>
  <si>
    <t>合計</t>
  </si>
  <si>
    <t>ごみ飼料化施設</t>
  </si>
  <si>
    <t>全国</t>
  </si>
  <si>
    <t>48000</t>
  </si>
  <si>
    <t>-</t>
  </si>
  <si>
    <t>災害廃棄物の処理処分状況（平成27年度実績）</t>
  </si>
  <si>
    <t>中間処理後の再生利用量の状況（平成27年度実績）</t>
  </si>
  <si>
    <t>ごみ資源化の状況（平成27年度実績）</t>
  </si>
  <si>
    <t>ごみ処理の状況（平成27年度実績）</t>
  </si>
  <si>
    <t>処理施設別ごみ搬入量の状況（平成27年度実績）</t>
  </si>
  <si>
    <t>ごみ搬入量の状況（平成27年度実績）</t>
  </si>
  <si>
    <t>ごみ処理の概要（平成27年度実績）</t>
  </si>
  <si>
    <t>合計 処理量（平成27年度実績） ごみ処理フローシート</t>
  </si>
  <si>
    <t>合計 処理量（平成27年度実績）</t>
  </si>
  <si>
    <t>合計 処理量（平成27年度実績） ごみ処理フローシート</t>
  </si>
  <si>
    <t>合計
(ごみ総排出量)*10^6/総人口/366</t>
  </si>
  <si>
    <t>生活系ごみ
(生活系ごみ搬入量+集団回収量)*10^6/総人口/366</t>
  </si>
  <si>
    <t>事業系ごみ
(事業系ごみ搬入量)*10^6/総人口/366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</si>
</sst>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  <numFmt numFmtId="193" formatCode="#,##0_ ;[Red]\-#,##0\ "/>
    <numFmt numFmtId="194" formatCode="#,##0.000000;[Red]\-#,##0.000000"/>
    <numFmt numFmtId="195" formatCode="#,##0.0000000;[Red]\-#,##0.0000000"/>
    <numFmt numFmtId="196" formatCode="#,##0.00000000;[Red]\-#,##0.00000000"/>
    <numFmt numFmtId="197" formatCode="#,##0.000000000;[Red]\-#,##0.000000000"/>
    <numFmt numFmtId="198" formatCode="#,##0.0000000000;[Red]\-#,##0.0000000000"/>
    <numFmt numFmtId="199" formatCode="#,##0,,"/>
    <numFmt numFmtId="200" formatCode="#,##0,"/>
    <numFmt numFmtId="201" formatCode="#,##0.0,"/>
    <numFmt numFmtId="202" formatCode="#,##0.00,"/>
    <numFmt numFmtId="203" formatCode="#,##0.000,"/>
    <numFmt numFmtId="204" formatCode="#,##0.0000,"/>
    <numFmt numFmtId="205" formatCode="#,##0.00000,"/>
    <numFmt numFmtId="206" formatCode="#,##0.000000,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0"/>
    <numFmt numFmtId="213" formatCode="0.0000000000"/>
    <numFmt numFmtId="214" formatCode="0.00000000000"/>
    <numFmt numFmtId="215" formatCode="0.000000000000"/>
    <numFmt numFmtId="216" formatCode="0.00000000"/>
    <numFmt numFmtId="217" formatCode="0.0000000"/>
    <numFmt numFmtId="218" formatCode="0.0%"/>
    <numFmt numFmtId="219" formatCode="0.000%"/>
    <numFmt numFmtId="220" formatCode="#,##0.0_ "/>
    <numFmt numFmtId="221" formatCode="#,##0.00_ "/>
    <numFmt numFmtId="222" formatCode="#,##0.000_ "/>
  </numFmts>
  <fonts count="6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1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21" fillId="0" borderId="71" xfId="0" applyNumberFormat="1" applyFont="1" applyFill="1" applyBorder="1" applyAlignment="1">
      <alignment vertical="center" wrapText="1"/>
    </xf>
    <xf numFmtId="0" fontId="21" fillId="0" borderId="7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4" fillId="34" borderId="31" xfId="62" applyNumberFormat="1" applyFont="1" applyFill="1" applyBorder="1" applyAlignment="1" quotePrefix="1">
      <alignment vertical="top" wrapText="1"/>
      <protection/>
    </xf>
    <xf numFmtId="0" fontId="4" fillId="34" borderId="80" xfId="62" applyNumberFormat="1" applyFont="1" applyFill="1" applyBorder="1" applyAlignment="1">
      <alignment vertical="center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  <xf numFmtId="3" fontId="18" fillId="34" borderId="29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7" width="11.69921875" style="309" customWidth="1"/>
    <col min="8" max="27" width="10.59765625" style="309" customWidth="1"/>
    <col min="28" max="28" width="10.59765625" style="310" customWidth="1"/>
    <col min="29" max="36" width="10.59765625" style="309" customWidth="1"/>
    <col min="37" max="38" width="15.5" style="310" customWidth="1"/>
    <col min="39" max="42" width="10.59765625" style="309" customWidth="1"/>
    <col min="43" max="16384" width="9" style="311" customWidth="1"/>
  </cols>
  <sheetData>
    <row r="1" spans="1:42" s="178" customFormat="1" ht="17.25">
      <c r="A1" s="249" t="s">
        <v>799</v>
      </c>
      <c r="B1" s="176"/>
      <c r="C1" s="176"/>
      <c r="D1" s="177"/>
      <c r="E1" s="194"/>
      <c r="F1" s="298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42" t="s">
        <v>216</v>
      </c>
      <c r="B2" s="342" t="s">
        <v>213</v>
      </c>
      <c r="C2" s="345" t="s">
        <v>217</v>
      </c>
      <c r="D2" s="322" t="s">
        <v>548</v>
      </c>
      <c r="E2" s="323"/>
      <c r="F2" s="277"/>
      <c r="G2" s="280" t="s">
        <v>549</v>
      </c>
      <c r="H2" s="322" t="s">
        <v>246</v>
      </c>
      <c r="I2" s="323"/>
      <c r="J2" s="323"/>
      <c r="K2" s="324"/>
      <c r="L2" s="327" t="s">
        <v>1</v>
      </c>
      <c r="M2" s="328"/>
      <c r="N2" s="329"/>
      <c r="O2" s="319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6" t="s">
        <v>248</v>
      </c>
      <c r="AC2" s="322" t="s">
        <v>249</v>
      </c>
      <c r="AD2" s="323"/>
      <c r="AE2" s="323"/>
      <c r="AF2" s="323"/>
      <c r="AG2" s="323"/>
      <c r="AH2" s="323"/>
      <c r="AI2" s="323"/>
      <c r="AJ2" s="335"/>
      <c r="AK2" s="336" t="s">
        <v>250</v>
      </c>
      <c r="AL2" s="336" t="s">
        <v>290</v>
      </c>
      <c r="AM2" s="322" t="s">
        <v>251</v>
      </c>
      <c r="AN2" s="333"/>
      <c r="AO2" s="333"/>
      <c r="AP2" s="334"/>
    </row>
    <row r="3" spans="1:42" s="179" customFormat="1" ht="25.5" customHeight="1">
      <c r="A3" s="343"/>
      <c r="B3" s="343"/>
      <c r="C3" s="346"/>
      <c r="D3" s="279"/>
      <c r="E3" s="325" t="s">
        <v>550</v>
      </c>
      <c r="F3" s="319" t="s">
        <v>2</v>
      </c>
      <c r="G3" s="278"/>
      <c r="H3" s="325" t="s">
        <v>228</v>
      </c>
      <c r="I3" s="325" t="s">
        <v>229</v>
      </c>
      <c r="J3" s="319" t="s">
        <v>55</v>
      </c>
      <c r="K3" s="332" t="s">
        <v>3</v>
      </c>
      <c r="L3" s="330" t="s">
        <v>803</v>
      </c>
      <c r="M3" s="330" t="s">
        <v>804</v>
      </c>
      <c r="N3" s="330" t="s">
        <v>805</v>
      </c>
      <c r="O3" s="326"/>
      <c r="P3" s="325" t="s">
        <v>230</v>
      </c>
      <c r="Q3" s="325" t="s">
        <v>231</v>
      </c>
      <c r="R3" s="339" t="s">
        <v>4</v>
      </c>
      <c r="S3" s="340"/>
      <c r="T3" s="340"/>
      <c r="U3" s="340"/>
      <c r="V3" s="340"/>
      <c r="W3" s="340"/>
      <c r="X3" s="340"/>
      <c r="Y3" s="341"/>
      <c r="Z3" s="325" t="s">
        <v>232</v>
      </c>
      <c r="AA3" s="332" t="s">
        <v>3</v>
      </c>
      <c r="AB3" s="337"/>
      <c r="AC3" s="325" t="s">
        <v>233</v>
      </c>
      <c r="AD3" s="325" t="s">
        <v>5</v>
      </c>
      <c r="AE3" s="319" t="s">
        <v>234</v>
      </c>
      <c r="AF3" s="319" t="s">
        <v>235</v>
      </c>
      <c r="AG3" s="319" t="s">
        <v>236</v>
      </c>
      <c r="AH3" s="319" t="s">
        <v>237</v>
      </c>
      <c r="AI3" s="319" t="s">
        <v>238</v>
      </c>
      <c r="AJ3" s="332" t="s">
        <v>6</v>
      </c>
      <c r="AK3" s="337"/>
      <c r="AL3" s="337"/>
      <c r="AM3" s="325" t="s">
        <v>231</v>
      </c>
      <c r="AN3" s="325" t="s">
        <v>239</v>
      </c>
      <c r="AO3" s="325" t="s">
        <v>240</v>
      </c>
      <c r="AP3" s="332" t="s">
        <v>3</v>
      </c>
    </row>
    <row r="4" spans="1:42" s="179" customFormat="1" ht="36" customHeight="1">
      <c r="A4" s="343"/>
      <c r="B4" s="343"/>
      <c r="C4" s="346"/>
      <c r="D4" s="279"/>
      <c r="E4" s="326"/>
      <c r="F4" s="321"/>
      <c r="G4" s="276"/>
      <c r="H4" s="326"/>
      <c r="I4" s="326"/>
      <c r="J4" s="326"/>
      <c r="K4" s="332"/>
      <c r="L4" s="331"/>
      <c r="M4" s="331"/>
      <c r="N4" s="331"/>
      <c r="O4" s="326"/>
      <c r="P4" s="320"/>
      <c r="Q4" s="320"/>
      <c r="R4" s="332" t="s">
        <v>3</v>
      </c>
      <c r="S4" s="325" t="s">
        <v>241</v>
      </c>
      <c r="T4" s="319" t="s">
        <v>210</v>
      </c>
      <c r="U4" s="319" t="s">
        <v>234</v>
      </c>
      <c r="V4" s="319" t="s">
        <v>235</v>
      </c>
      <c r="W4" s="319" t="s">
        <v>236</v>
      </c>
      <c r="X4" s="319" t="s">
        <v>242</v>
      </c>
      <c r="Y4" s="325" t="s">
        <v>243</v>
      </c>
      <c r="Z4" s="338"/>
      <c r="AA4" s="332"/>
      <c r="AB4" s="337"/>
      <c r="AC4" s="320"/>
      <c r="AD4" s="320"/>
      <c r="AE4" s="320"/>
      <c r="AF4" s="321"/>
      <c r="AG4" s="321"/>
      <c r="AH4" s="320"/>
      <c r="AI4" s="320"/>
      <c r="AJ4" s="332"/>
      <c r="AK4" s="337"/>
      <c r="AL4" s="337"/>
      <c r="AM4" s="320"/>
      <c r="AN4" s="320"/>
      <c r="AO4" s="320"/>
      <c r="AP4" s="332"/>
    </row>
    <row r="5" spans="1:42" s="180" customFormat="1" ht="69" customHeight="1">
      <c r="A5" s="343"/>
      <c r="B5" s="343"/>
      <c r="C5" s="346"/>
      <c r="D5" s="189"/>
      <c r="E5" s="190"/>
      <c r="F5" s="190"/>
      <c r="G5" s="190"/>
      <c r="H5" s="190"/>
      <c r="I5" s="190"/>
      <c r="J5" s="190"/>
      <c r="K5" s="189"/>
      <c r="L5" s="331"/>
      <c r="M5" s="331"/>
      <c r="N5" s="331"/>
      <c r="O5" s="190"/>
      <c r="P5" s="190"/>
      <c r="Q5" s="190"/>
      <c r="R5" s="332"/>
      <c r="S5" s="321"/>
      <c r="T5" s="326"/>
      <c r="U5" s="326"/>
      <c r="V5" s="326"/>
      <c r="W5" s="326"/>
      <c r="X5" s="326"/>
      <c r="Y5" s="321"/>
      <c r="Z5" s="189"/>
      <c r="AA5" s="189"/>
      <c r="AB5" s="337"/>
      <c r="AC5" s="190"/>
      <c r="AD5" s="190"/>
      <c r="AE5" s="190"/>
      <c r="AF5" s="190"/>
      <c r="AG5" s="190"/>
      <c r="AH5" s="190"/>
      <c r="AI5" s="190"/>
      <c r="AJ5" s="189"/>
      <c r="AK5" s="337"/>
      <c r="AL5" s="337"/>
      <c r="AM5" s="190"/>
      <c r="AN5" s="190"/>
      <c r="AO5" s="190"/>
      <c r="AP5" s="189"/>
    </row>
    <row r="6" spans="1:42" s="181" customFormat="1" ht="13.5">
      <c r="A6" s="343"/>
      <c r="B6" s="344"/>
      <c r="C6" s="34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84" customFormat="1" ht="12" customHeight="1">
      <c r="A7" s="285" t="s">
        <v>642</v>
      </c>
      <c r="B7" s="286" t="s">
        <v>643</v>
      </c>
      <c r="C7" s="305" t="s">
        <v>644</v>
      </c>
      <c r="D7" s="287">
        <f aca="true" t="shared" si="0" ref="D7:D53">+E7+F7</f>
        <v>5401481</v>
      </c>
      <c r="E7" s="287">
        <v>5394799</v>
      </c>
      <c r="F7" s="287">
        <v>6682</v>
      </c>
      <c r="G7" s="287">
        <v>24906</v>
      </c>
      <c r="H7" s="287">
        <f>SUM('ごみ搬入量内訳'!E7,+'ごみ搬入量内訳'!AD7)</f>
        <v>1560709</v>
      </c>
      <c r="I7" s="287">
        <f>'ごみ搬入量内訳'!BC7</f>
        <v>243907</v>
      </c>
      <c r="J7" s="287">
        <f>'資源化量内訳'!BO7</f>
        <v>139800</v>
      </c>
      <c r="K7" s="287">
        <f aca="true" t="shared" si="1" ref="K7:K53">SUM(H7:J7)</f>
        <v>1944416</v>
      </c>
      <c r="L7" s="287">
        <f>IF(D7&lt;&gt;0,K7/D7/366*1000000,"-")</f>
        <v>983.5472941324654</v>
      </c>
      <c r="M7" s="287">
        <f>IF(D7&lt;&gt;0,('ごみ搬入量内訳'!BR7+'ごみ処理概要'!J7)/'ごみ処理概要'!D7/366*1000000,"-")</f>
        <v>677.5772727937621</v>
      </c>
      <c r="N7" s="287">
        <f>IF(D7&lt;&gt;0,'ごみ搬入量内訳'!CM7/'ごみ処理概要'!D7/366*1000000,"-")</f>
        <v>305.9700213387035</v>
      </c>
      <c r="O7" s="314">
        <f>'ごみ搬入量内訳'!DH7</f>
        <v>4586</v>
      </c>
      <c r="P7" s="314">
        <f>'ごみ処理量内訳'!E7</f>
        <v>1132353</v>
      </c>
      <c r="Q7" s="314">
        <f>'ごみ処理量内訳'!N7</f>
        <v>163993</v>
      </c>
      <c r="R7" s="287">
        <f aca="true" t="shared" si="2" ref="R7:R53">SUM(S7:Y7)</f>
        <v>472223</v>
      </c>
      <c r="S7" s="314">
        <f>'ごみ処理量内訳'!G7</f>
        <v>132174</v>
      </c>
      <c r="T7" s="314">
        <f>'ごみ処理量内訳'!L7</f>
        <v>254255</v>
      </c>
      <c r="U7" s="314">
        <f>'ごみ処理量内訳'!H7</f>
        <v>28556</v>
      </c>
      <c r="V7" s="314">
        <f>'ごみ処理量内訳'!I7</f>
        <v>0</v>
      </c>
      <c r="W7" s="314">
        <f>'ごみ処理量内訳'!J7</f>
        <v>17660</v>
      </c>
      <c r="X7" s="314">
        <f>'ごみ処理量内訳'!K7</f>
        <v>25949</v>
      </c>
      <c r="Y7" s="314">
        <f>'ごみ処理量内訳'!M7</f>
        <v>13629</v>
      </c>
      <c r="Z7" s="287">
        <f>'資源化量内訳'!Y7</f>
        <v>32011</v>
      </c>
      <c r="AA7" s="287">
        <f aca="true" t="shared" si="3" ref="AA7:AA53">SUM(P7,Q7,R7,Z7)</f>
        <v>1800580</v>
      </c>
      <c r="AB7" s="315">
        <f aca="true" t="shared" si="4" ref="AB7:AB54">IF(AA7&lt;&gt;0,(Z7+P7+R7)/AA7*100,"-")</f>
        <v>90.89221250930257</v>
      </c>
      <c r="AC7" s="287">
        <f>'施設資源化量内訳'!Y7</f>
        <v>24456</v>
      </c>
      <c r="AD7" s="287">
        <f>'施設資源化量内訳'!AT7</f>
        <v>14732</v>
      </c>
      <c r="AE7" s="287">
        <f>'施設資源化量内訳'!BO7</f>
        <v>12565</v>
      </c>
      <c r="AF7" s="287">
        <f>'施設資源化量内訳'!CJ7</f>
        <v>0</v>
      </c>
      <c r="AG7" s="287">
        <f>'施設資源化量内訳'!DE7</f>
        <v>6483</v>
      </c>
      <c r="AH7" s="287">
        <f>'施設資源化量内訳'!DZ7</f>
        <v>27943</v>
      </c>
      <c r="AI7" s="287">
        <f>'施設資源化量内訳'!EU7</f>
        <v>213382</v>
      </c>
      <c r="AJ7" s="287">
        <f aca="true" t="shared" si="5" ref="AJ7:AJ53">SUM(AC7:AI7)</f>
        <v>299561</v>
      </c>
      <c r="AK7" s="315">
        <f aca="true" t="shared" si="6" ref="AK7:AK54">IF((AA7+J7)&lt;&gt;0,(Z7+AJ7+J7)/(AA7+J7)*100,"-")</f>
        <v>24.292767396077057</v>
      </c>
      <c r="AL7" s="315">
        <f>IF((AA7+J7)&lt;&gt;0,('資源化量内訳'!D7-'資源化量内訳'!R7-'資源化量内訳'!T7-'資源化量内訳'!V7-'資源化量内訳'!U7)/(AA7+J7)*100,"-")</f>
        <v>22.233583112586196</v>
      </c>
      <c r="AM7" s="287">
        <f>'ごみ処理量内訳'!AA7</f>
        <v>163993</v>
      </c>
      <c r="AN7" s="287">
        <f>'ごみ処理量内訳'!AB7</f>
        <v>122224</v>
      </c>
      <c r="AO7" s="287">
        <f>'ごみ処理量内訳'!AC7</f>
        <v>63420</v>
      </c>
      <c r="AP7" s="287">
        <f aca="true" t="shared" si="7" ref="AP7:AP53">SUM(AM7:AO7)</f>
        <v>349637</v>
      </c>
    </row>
    <row r="8" spans="1:42" s="284" customFormat="1" ht="12" customHeight="1">
      <c r="A8" s="285" t="s">
        <v>651</v>
      </c>
      <c r="B8" s="286" t="s">
        <v>652</v>
      </c>
      <c r="C8" s="305" t="s">
        <v>653</v>
      </c>
      <c r="D8" s="287">
        <f t="shared" si="0"/>
        <v>1340999</v>
      </c>
      <c r="E8" s="287">
        <v>1340999</v>
      </c>
      <c r="F8" s="287">
        <v>0</v>
      </c>
      <c r="G8" s="287">
        <v>4157</v>
      </c>
      <c r="H8" s="287">
        <f>SUM('ごみ搬入量内訳'!E8,+'ごみ搬入量内訳'!AD8)</f>
        <v>450954</v>
      </c>
      <c r="I8" s="287">
        <f>'ごみ搬入量内訳'!BC8</f>
        <v>40039</v>
      </c>
      <c r="J8" s="287">
        <f>'資源化量内訳'!BO8</f>
        <v>12397</v>
      </c>
      <c r="K8" s="287">
        <f t="shared" si="1"/>
        <v>503390</v>
      </c>
      <c r="L8" s="287">
        <f aca="true" t="shared" si="8" ref="L8:L53">IF(D8&lt;&gt;0,K8/D8/366*1000000,"-")</f>
        <v>1025.640223192711</v>
      </c>
      <c r="M8" s="287">
        <f>IF(D8&lt;&gt;0,('ごみ搬入量内訳'!BR8+'ごみ処理概要'!J8)/'ごみ処理概要'!D8/366*1000000,"-")</f>
        <v>695.7010603509087</v>
      </c>
      <c r="N8" s="287">
        <f>IF(D8&lt;&gt;0,'ごみ搬入量内訳'!CM8/'ごみ処理概要'!D8/366*1000000,"-")</f>
        <v>329.9391628418023</v>
      </c>
      <c r="O8" s="314">
        <f>'ごみ搬入量内訳'!DH8</f>
        <v>0</v>
      </c>
      <c r="P8" s="314">
        <f>'ごみ処理量内訳'!E8</f>
        <v>404192</v>
      </c>
      <c r="Q8" s="314">
        <f>'ごみ処理量内訳'!N8</f>
        <v>10052</v>
      </c>
      <c r="R8" s="287">
        <f t="shared" si="2"/>
        <v>62261</v>
      </c>
      <c r="S8" s="314">
        <f>'ごみ処理量内訳'!G8</f>
        <v>23523</v>
      </c>
      <c r="T8" s="314">
        <f>'ごみ処理量内訳'!L8</f>
        <v>37901</v>
      </c>
      <c r="U8" s="314">
        <f>'ごみ処理量内訳'!H8</f>
        <v>762</v>
      </c>
      <c r="V8" s="314">
        <f>'ごみ処理量内訳'!I8</f>
        <v>0</v>
      </c>
      <c r="W8" s="314">
        <f>'ごみ処理量内訳'!J8</f>
        <v>0</v>
      </c>
      <c r="X8" s="314">
        <f>'ごみ処理量内訳'!K8</f>
        <v>32</v>
      </c>
      <c r="Y8" s="314">
        <f>'ごみ処理量内訳'!M8</f>
        <v>43</v>
      </c>
      <c r="Z8" s="287">
        <f>'資源化量内訳'!Y8</f>
        <v>10589</v>
      </c>
      <c r="AA8" s="287">
        <f t="shared" si="3"/>
        <v>487094</v>
      </c>
      <c r="AB8" s="315">
        <f t="shared" si="4"/>
        <v>97.93633261752352</v>
      </c>
      <c r="AC8" s="287">
        <f>'施設資源化量内訳'!Y8</f>
        <v>15165</v>
      </c>
      <c r="AD8" s="287">
        <f>'施設資源化量内訳'!AT8</f>
        <v>6179</v>
      </c>
      <c r="AE8" s="287">
        <f>'施設資源化量内訳'!BO8</f>
        <v>762</v>
      </c>
      <c r="AF8" s="287">
        <f>'施設資源化量内訳'!CJ8</f>
        <v>0</v>
      </c>
      <c r="AG8" s="287">
        <f>'施設資源化量内訳'!DE8</f>
        <v>0</v>
      </c>
      <c r="AH8" s="287">
        <f>'施設資源化量内訳'!DZ8</f>
        <v>32</v>
      </c>
      <c r="AI8" s="287">
        <f>'施設資源化量内訳'!EU8</f>
        <v>29588</v>
      </c>
      <c r="AJ8" s="287">
        <f t="shared" si="5"/>
        <v>51726</v>
      </c>
      <c r="AK8" s="315">
        <f t="shared" si="6"/>
        <v>14.957626864147702</v>
      </c>
      <c r="AL8" s="315">
        <f>IF((AA8+J8)&lt;&gt;0,('資源化量内訳'!D8-'資源化量内訳'!R8-'資源化量内訳'!T8-'資源化量内訳'!V8-'資源化量内訳'!U8)/(AA8+J8)*100,"-")</f>
        <v>13.667713732579767</v>
      </c>
      <c r="AM8" s="287">
        <f>'ごみ処理量内訳'!AA8</f>
        <v>10052</v>
      </c>
      <c r="AN8" s="287">
        <f>'ごみ処理量内訳'!AB8</f>
        <v>35791</v>
      </c>
      <c r="AO8" s="287">
        <f>'ごみ処理量内訳'!AC8</f>
        <v>7433</v>
      </c>
      <c r="AP8" s="287">
        <f t="shared" si="7"/>
        <v>53276</v>
      </c>
    </row>
    <row r="9" spans="1:42" s="284" customFormat="1" ht="12" customHeight="1">
      <c r="A9" s="285" t="s">
        <v>654</v>
      </c>
      <c r="B9" s="286" t="s">
        <v>655</v>
      </c>
      <c r="C9" s="305" t="s">
        <v>656</v>
      </c>
      <c r="D9" s="287">
        <f t="shared" si="0"/>
        <v>1291352</v>
      </c>
      <c r="E9" s="287">
        <v>1291352</v>
      </c>
      <c r="F9" s="287">
        <v>0</v>
      </c>
      <c r="G9" s="287">
        <v>5786</v>
      </c>
      <c r="H9" s="287">
        <f>SUM('ごみ搬入量内訳'!E9,+'ごみ搬入量内訳'!AD9)</f>
        <v>380884</v>
      </c>
      <c r="I9" s="287">
        <f>'ごみ搬入量内訳'!BC9</f>
        <v>38556</v>
      </c>
      <c r="J9" s="287">
        <f>'資源化量内訳'!BO9</f>
        <v>21372</v>
      </c>
      <c r="K9" s="287">
        <f t="shared" si="1"/>
        <v>440812</v>
      </c>
      <c r="L9" s="287">
        <f t="shared" si="8"/>
        <v>932.6693044070861</v>
      </c>
      <c r="M9" s="287">
        <f>IF(D9&lt;&gt;0,('ごみ搬入量内訳'!BR9+'ごみ処理概要'!J9)/'ごみ処理概要'!D9/366*1000000,"-")</f>
        <v>640.6446996695325</v>
      </c>
      <c r="N9" s="287">
        <f>IF(D9&lt;&gt;0,'ごみ搬入量内訳'!CM9/'ごみ処理概要'!D9/366*1000000,"-")</f>
        <v>292.0246047375535</v>
      </c>
      <c r="O9" s="314">
        <f>'ごみ搬入量内訳'!DH9</f>
        <v>0</v>
      </c>
      <c r="P9" s="314">
        <f>'ごみ処理量内訳'!E9</f>
        <v>348857</v>
      </c>
      <c r="Q9" s="314">
        <f>'ごみ処理量内訳'!N9</f>
        <v>1740</v>
      </c>
      <c r="R9" s="287">
        <f t="shared" si="2"/>
        <v>50630</v>
      </c>
      <c r="S9" s="314">
        <f>'ごみ処理量内訳'!G9</f>
        <v>17925</v>
      </c>
      <c r="T9" s="314">
        <f>'ごみ処理量内訳'!L9</f>
        <v>28110</v>
      </c>
      <c r="U9" s="314">
        <f>'ごみ処理量内訳'!H9</f>
        <v>4321</v>
      </c>
      <c r="V9" s="314">
        <f>'ごみ処理量内訳'!I9</f>
        <v>0</v>
      </c>
      <c r="W9" s="314">
        <f>'ごみ処理量内訳'!J9</f>
        <v>184</v>
      </c>
      <c r="X9" s="314">
        <f>'ごみ処理量内訳'!K9</f>
        <v>13</v>
      </c>
      <c r="Y9" s="314">
        <f>'ごみ処理量内訳'!M9</f>
        <v>77</v>
      </c>
      <c r="Z9" s="287">
        <f>'資源化量内訳'!Y9</f>
        <v>17643</v>
      </c>
      <c r="AA9" s="287">
        <f t="shared" si="3"/>
        <v>418870</v>
      </c>
      <c r="AB9" s="315">
        <f t="shared" si="4"/>
        <v>99.58459665289948</v>
      </c>
      <c r="AC9" s="287">
        <f>'施設資源化量内訳'!Y9</f>
        <v>14299</v>
      </c>
      <c r="AD9" s="287">
        <f>'施設資源化量内訳'!AT9</f>
        <v>3631</v>
      </c>
      <c r="AE9" s="287">
        <f>'施設資源化量内訳'!BO9</f>
        <v>986</v>
      </c>
      <c r="AF9" s="287">
        <f>'施設資源化量内訳'!CJ9</f>
        <v>0</v>
      </c>
      <c r="AG9" s="287">
        <f>'施設資源化量内訳'!DE9</f>
        <v>184</v>
      </c>
      <c r="AH9" s="287">
        <f>'施設資源化量内訳'!DZ9</f>
        <v>13</v>
      </c>
      <c r="AI9" s="287">
        <f>'施設資源化量内訳'!EU9</f>
        <v>23467</v>
      </c>
      <c r="AJ9" s="287">
        <f t="shared" si="5"/>
        <v>42580</v>
      </c>
      <c r="AK9" s="315">
        <f t="shared" si="6"/>
        <v>18.534124413390817</v>
      </c>
      <c r="AL9" s="315">
        <f>IF((AA9+J9)&lt;&gt;0,('資源化量内訳'!D9-'資源化量内訳'!R9-'資源化量内訳'!T9-'資源化量内訳'!V9-'資源化量内訳'!U9)/(AA9+J9)*100,"-")</f>
        <v>18.047119538799112</v>
      </c>
      <c r="AM9" s="287">
        <f>'ごみ処理量内訳'!AA9</f>
        <v>1740</v>
      </c>
      <c r="AN9" s="287">
        <f>'ごみ処理量内訳'!AB9</f>
        <v>36445</v>
      </c>
      <c r="AO9" s="287">
        <f>'ごみ処理量内訳'!AC9</f>
        <v>6754</v>
      </c>
      <c r="AP9" s="287">
        <f t="shared" si="7"/>
        <v>44939</v>
      </c>
    </row>
    <row r="10" spans="1:42" s="284" customFormat="1" ht="12" customHeight="1">
      <c r="A10" s="285" t="s">
        <v>566</v>
      </c>
      <c r="B10" s="286" t="s">
        <v>628</v>
      </c>
      <c r="C10" s="305" t="s">
        <v>542</v>
      </c>
      <c r="D10" s="287">
        <f t="shared" si="0"/>
        <v>2324807</v>
      </c>
      <c r="E10" s="287">
        <v>2324807</v>
      </c>
      <c r="F10" s="287">
        <v>0</v>
      </c>
      <c r="G10" s="287">
        <v>16408</v>
      </c>
      <c r="H10" s="287">
        <f>SUM('ごみ搬入量内訳'!E10,+'ごみ搬入量内訳'!AD10)</f>
        <v>754604</v>
      </c>
      <c r="I10" s="287">
        <f>'ごみ搬入量内訳'!BC10</f>
        <v>59969</v>
      </c>
      <c r="J10" s="287">
        <f>'資源化量内訳'!BO10</f>
        <v>36535</v>
      </c>
      <c r="K10" s="287">
        <f t="shared" si="1"/>
        <v>851108</v>
      </c>
      <c r="L10" s="287">
        <f t="shared" si="8"/>
        <v>1000.2687078923417</v>
      </c>
      <c r="M10" s="287">
        <f>IF(D10&lt;&gt;0,('ごみ搬入量内訳'!BR10+'ごみ処理概要'!J10)/'ごみ処理概要'!D10/366*1000000,"-")</f>
        <v>694.2370756431627</v>
      </c>
      <c r="N10" s="287">
        <f>IF(D10&lt;&gt;0,'ごみ搬入量内訳'!CM10/'ごみ処理概要'!D10/366*1000000,"-")</f>
        <v>306.0316322491789</v>
      </c>
      <c r="O10" s="314">
        <f>'ごみ搬入量内訳'!DH10</f>
        <v>7</v>
      </c>
      <c r="P10" s="314">
        <f>'ごみ処理量内訳'!E10</f>
        <v>653308</v>
      </c>
      <c r="Q10" s="314">
        <f>'ごみ処理量内訳'!N10</f>
        <v>5836</v>
      </c>
      <c r="R10" s="287">
        <f t="shared" si="2"/>
        <v>147255</v>
      </c>
      <c r="S10" s="314">
        <f>'ごみ処理量内訳'!G10</f>
        <v>54755</v>
      </c>
      <c r="T10" s="314">
        <f>'ごみ処理量内訳'!L10</f>
        <v>91044</v>
      </c>
      <c r="U10" s="314">
        <f>'ごみ処理量内訳'!H10</f>
        <v>1219</v>
      </c>
      <c r="V10" s="314">
        <f>'ごみ処理量内訳'!I10</f>
        <v>0</v>
      </c>
      <c r="W10" s="314">
        <f>'ごみ処理量内訳'!J10</f>
        <v>98</v>
      </c>
      <c r="X10" s="314">
        <f>'ごみ処理量内訳'!K10</f>
        <v>139</v>
      </c>
      <c r="Y10" s="314">
        <f>'ごみ処理量内訳'!M10</f>
        <v>0</v>
      </c>
      <c r="Z10" s="287">
        <f>'資源化量内訳'!Y10</f>
        <v>8446</v>
      </c>
      <c r="AA10" s="287">
        <f t="shared" si="3"/>
        <v>814845</v>
      </c>
      <c r="AB10" s="315">
        <f t="shared" si="4"/>
        <v>99.28379016868239</v>
      </c>
      <c r="AC10" s="287">
        <f>'施設資源化量内訳'!Y10</f>
        <v>2216</v>
      </c>
      <c r="AD10" s="287">
        <f>'施設資源化量内訳'!AT10</f>
        <v>14188</v>
      </c>
      <c r="AE10" s="287">
        <f>'施設資源化量内訳'!BO10</f>
        <v>1219</v>
      </c>
      <c r="AF10" s="287">
        <f>'施設資源化量内訳'!CJ10</f>
        <v>0</v>
      </c>
      <c r="AG10" s="287">
        <f>'施設資源化量内訳'!DE10</f>
        <v>5</v>
      </c>
      <c r="AH10" s="287">
        <f>'施設資源化量内訳'!DZ10</f>
        <v>139</v>
      </c>
      <c r="AI10" s="287">
        <f>'施設資源化量内訳'!EU10</f>
        <v>78525</v>
      </c>
      <c r="AJ10" s="287">
        <f t="shared" si="5"/>
        <v>96292</v>
      </c>
      <c r="AK10" s="315">
        <f t="shared" si="6"/>
        <v>16.593413047053023</v>
      </c>
      <c r="AL10" s="315">
        <f>IF((AA10+J10)&lt;&gt;0,('資源化量内訳'!D10-'資源化量内訳'!R10-'資源化量内訳'!T10-'資源化量内訳'!V10-'資源化量内訳'!U10)/(AA10+J10)*100,"-")</f>
        <v>16.577086612323523</v>
      </c>
      <c r="AM10" s="287">
        <f>'ごみ処理量内訳'!AA10</f>
        <v>5836</v>
      </c>
      <c r="AN10" s="287">
        <f>'ごみ処理量内訳'!AB10</f>
        <v>87655</v>
      </c>
      <c r="AO10" s="287">
        <f>'ごみ処理量内訳'!AC10</f>
        <v>8198</v>
      </c>
      <c r="AP10" s="287">
        <f t="shared" si="7"/>
        <v>101689</v>
      </c>
    </row>
    <row r="11" spans="1:42" s="284" customFormat="1" ht="12" customHeight="1">
      <c r="A11" s="285" t="s">
        <v>660</v>
      </c>
      <c r="B11" s="286" t="s">
        <v>624</v>
      </c>
      <c r="C11" s="305" t="s">
        <v>542</v>
      </c>
      <c r="D11" s="287">
        <f t="shared" si="0"/>
        <v>1044684</v>
      </c>
      <c r="E11" s="287">
        <v>1044684</v>
      </c>
      <c r="F11" s="287">
        <v>0</v>
      </c>
      <c r="G11" s="287">
        <v>3638</v>
      </c>
      <c r="H11" s="287">
        <f>SUM('ごみ搬入量内訳'!E11,+'ごみ搬入量内訳'!AD11)</f>
        <v>341025</v>
      </c>
      <c r="I11" s="287">
        <f>'ごみ搬入量内訳'!BC11</f>
        <v>34767</v>
      </c>
      <c r="J11" s="287">
        <f>'資源化量内訳'!BO11</f>
        <v>4436</v>
      </c>
      <c r="K11" s="287">
        <f t="shared" si="1"/>
        <v>380228</v>
      </c>
      <c r="L11" s="287">
        <f t="shared" si="8"/>
        <v>994.4388130189519</v>
      </c>
      <c r="M11" s="287">
        <f>IF(D11&lt;&gt;0,('ごみ搬入量内訳'!BR11+'ごみ処理概要'!J11)/'ごみ処理概要'!D11/366*1000000,"-")</f>
        <v>663.7900261439164</v>
      </c>
      <c r="N11" s="287">
        <f>IF(D11&lt;&gt;0,'ごみ搬入量内訳'!CM11/'ごみ処理概要'!D11/366*1000000,"-")</f>
        <v>330.64878687503546</v>
      </c>
      <c r="O11" s="314">
        <f>'ごみ搬入量内訳'!DH11</f>
        <v>353</v>
      </c>
      <c r="P11" s="314">
        <f>'ごみ処理量内訳'!E11</f>
        <v>311739</v>
      </c>
      <c r="Q11" s="314">
        <f>'ごみ処理量内訳'!N11</f>
        <v>3961</v>
      </c>
      <c r="R11" s="287">
        <f t="shared" si="2"/>
        <v>41600</v>
      </c>
      <c r="S11" s="314">
        <f>'ごみ処理量内訳'!G11</f>
        <v>16318</v>
      </c>
      <c r="T11" s="314">
        <f>'ごみ処理量内訳'!L11</f>
        <v>22868</v>
      </c>
      <c r="U11" s="314">
        <f>'ごみ処理量内訳'!H11</f>
        <v>2326</v>
      </c>
      <c r="V11" s="314">
        <f>'ごみ処理量内訳'!I11</f>
        <v>0</v>
      </c>
      <c r="W11" s="314">
        <f>'ごみ処理量内訳'!J11</f>
        <v>0</v>
      </c>
      <c r="X11" s="314">
        <f>'ごみ処理量内訳'!K11</f>
        <v>56</v>
      </c>
      <c r="Y11" s="314">
        <f>'ごみ処理量内訳'!M11</f>
        <v>32</v>
      </c>
      <c r="Z11" s="287">
        <f>'資源化量内訳'!Y11</f>
        <v>17920</v>
      </c>
      <c r="AA11" s="287">
        <f t="shared" si="3"/>
        <v>375220</v>
      </c>
      <c r="AB11" s="315">
        <f t="shared" si="4"/>
        <v>98.94435264644741</v>
      </c>
      <c r="AC11" s="287">
        <f>'施設資源化量内訳'!Y11</f>
        <v>14285</v>
      </c>
      <c r="AD11" s="287">
        <f>'施設資源化量内訳'!AT11</f>
        <v>4313</v>
      </c>
      <c r="AE11" s="287">
        <f>'施設資源化量内訳'!BO11</f>
        <v>1362</v>
      </c>
      <c r="AF11" s="287">
        <f>'施設資源化量内訳'!CJ11</f>
        <v>0</v>
      </c>
      <c r="AG11" s="287">
        <f>'施設資源化量内訳'!DE11</f>
        <v>0</v>
      </c>
      <c r="AH11" s="287">
        <f>'施設資源化量内訳'!DZ11</f>
        <v>6</v>
      </c>
      <c r="AI11" s="287">
        <f>'施設資源化量内訳'!EU11</f>
        <v>19245</v>
      </c>
      <c r="AJ11" s="287">
        <f t="shared" si="5"/>
        <v>39211</v>
      </c>
      <c r="AK11" s="315">
        <f t="shared" si="6"/>
        <v>16.216522325473587</v>
      </c>
      <c r="AL11" s="315">
        <f>IF((AA11+J11)&lt;&gt;0,('資源化量内訳'!D11-'資源化量内訳'!R11-'資源化量内訳'!T11-'資源化量内訳'!V11-'資源化量内訳'!U11)/(AA11+J11)*100,"-")</f>
        <v>16.20704005731504</v>
      </c>
      <c r="AM11" s="287">
        <f>'ごみ処理量内訳'!AA11</f>
        <v>3961</v>
      </c>
      <c r="AN11" s="287">
        <f>'ごみ処理量内訳'!AB11</f>
        <v>25442</v>
      </c>
      <c r="AO11" s="287">
        <f>'ごみ処理量内訳'!AC11</f>
        <v>6538</v>
      </c>
      <c r="AP11" s="287">
        <f t="shared" si="7"/>
        <v>35941</v>
      </c>
    </row>
    <row r="12" spans="1:42" s="284" customFormat="1" ht="12" customHeight="1">
      <c r="A12" s="285" t="s">
        <v>551</v>
      </c>
      <c r="B12" s="286" t="s">
        <v>571</v>
      </c>
      <c r="C12" s="305" t="s">
        <v>542</v>
      </c>
      <c r="D12" s="287">
        <f t="shared" si="0"/>
        <v>1128632</v>
      </c>
      <c r="E12" s="287">
        <v>1128632</v>
      </c>
      <c r="F12" s="287">
        <v>0</v>
      </c>
      <c r="G12" s="287">
        <v>5959</v>
      </c>
      <c r="H12" s="287">
        <f>SUM('ごみ搬入量内訳'!E12,+'ごみ搬入量内訳'!AD12)</f>
        <v>318404</v>
      </c>
      <c r="I12" s="287">
        <f>'ごみ搬入量内訳'!BC12</f>
        <v>33351</v>
      </c>
      <c r="J12" s="287">
        <f>'資源化量内訳'!BO12</f>
        <v>31157</v>
      </c>
      <c r="K12" s="287">
        <f t="shared" si="1"/>
        <v>382912</v>
      </c>
      <c r="L12" s="287">
        <f t="shared" si="8"/>
        <v>926.9696856665628</v>
      </c>
      <c r="M12" s="287">
        <f>IF(D12&lt;&gt;0,('ごみ搬入量内訳'!BR12+'ごみ処理概要'!J12)/'ごみ処理概要'!D12/366*1000000,"-")</f>
        <v>655.1889483150877</v>
      </c>
      <c r="N12" s="287">
        <f>IF(D12&lt;&gt;0,'ごみ搬入量内訳'!CM12/'ごみ処理概要'!D12/366*1000000,"-")</f>
        <v>271.780737351475</v>
      </c>
      <c r="O12" s="314">
        <f>'ごみ搬入量内訳'!DH12</f>
        <v>1013</v>
      </c>
      <c r="P12" s="314">
        <f>'ごみ処理量内訳'!E12</f>
        <v>301790</v>
      </c>
      <c r="Q12" s="314">
        <f>'ごみ処理量内訳'!N12</f>
        <v>2500</v>
      </c>
      <c r="R12" s="287">
        <f t="shared" si="2"/>
        <v>38988</v>
      </c>
      <c r="S12" s="314">
        <f>'ごみ処理量内訳'!G12</f>
        <v>15320</v>
      </c>
      <c r="T12" s="314">
        <f>'ごみ処理量内訳'!L12</f>
        <v>20302</v>
      </c>
      <c r="U12" s="314">
        <f>'ごみ処理量内訳'!H12</f>
        <v>2427</v>
      </c>
      <c r="V12" s="314">
        <f>'ごみ処理量内訳'!I12</f>
        <v>3</v>
      </c>
      <c r="W12" s="314">
        <f>'ごみ処理量内訳'!J12</f>
        <v>0</v>
      </c>
      <c r="X12" s="314">
        <f>'ごみ処理量内訳'!K12</f>
        <v>35</v>
      </c>
      <c r="Y12" s="314">
        <f>'ごみ処理量内訳'!M12</f>
        <v>901</v>
      </c>
      <c r="Z12" s="287">
        <f>'資源化量内訳'!Y12</f>
        <v>7517</v>
      </c>
      <c r="AA12" s="287">
        <f t="shared" si="3"/>
        <v>350795</v>
      </c>
      <c r="AB12" s="315">
        <f t="shared" si="4"/>
        <v>99.28733305776878</v>
      </c>
      <c r="AC12" s="287">
        <f>'施設資源化量内訳'!Y12</f>
        <v>1612</v>
      </c>
      <c r="AD12" s="287">
        <f>'施設資源化量内訳'!AT12</f>
        <v>3815</v>
      </c>
      <c r="AE12" s="287">
        <f>'施設資源化量内訳'!BO12</f>
        <v>2152</v>
      </c>
      <c r="AF12" s="287">
        <f>'施設資源化量内訳'!CJ12</f>
        <v>3</v>
      </c>
      <c r="AG12" s="287">
        <f>'施設資源化量内訳'!DE12</f>
        <v>0</v>
      </c>
      <c r="AH12" s="287">
        <f>'施設資源化量内訳'!DZ12</f>
        <v>35</v>
      </c>
      <c r="AI12" s="287">
        <f>'施設資源化量内訳'!EU12</f>
        <v>14017</v>
      </c>
      <c r="AJ12" s="287">
        <f t="shared" si="5"/>
        <v>21634</v>
      </c>
      <c r="AK12" s="315">
        <f t="shared" si="6"/>
        <v>15.789418565683647</v>
      </c>
      <c r="AL12" s="315">
        <f>IF((AA12+J12)&lt;&gt;0,('資源化量内訳'!D12-'資源化量内訳'!R12-'資源化量内訳'!T12-'資源化量内訳'!V12-'資源化量内訳'!U12)/(AA12+J12)*100,"-")</f>
        <v>15.789418565683647</v>
      </c>
      <c r="AM12" s="287">
        <f>'ごみ処理量内訳'!AA12</f>
        <v>2500</v>
      </c>
      <c r="AN12" s="287">
        <f>'ごみ処理量内訳'!AB12</f>
        <v>34253</v>
      </c>
      <c r="AO12" s="287">
        <f>'ごみ処理量内訳'!AC12</f>
        <v>9145</v>
      </c>
      <c r="AP12" s="287">
        <f t="shared" si="7"/>
        <v>45898</v>
      </c>
    </row>
    <row r="13" spans="1:42" s="284" customFormat="1" ht="12" customHeight="1">
      <c r="A13" s="285" t="s">
        <v>661</v>
      </c>
      <c r="B13" s="286" t="s">
        <v>629</v>
      </c>
      <c r="C13" s="305" t="s">
        <v>542</v>
      </c>
      <c r="D13" s="287">
        <f t="shared" si="0"/>
        <v>1966221</v>
      </c>
      <c r="E13" s="287">
        <v>1966221</v>
      </c>
      <c r="F13" s="287">
        <v>0</v>
      </c>
      <c r="G13" s="287">
        <v>10801</v>
      </c>
      <c r="H13" s="287">
        <f>SUM('ごみ搬入量内訳'!E13,+'ごみ搬入量内訳'!AD13)</f>
        <v>643962</v>
      </c>
      <c r="I13" s="287">
        <f>'ごみ搬入量内訳'!BC13</f>
        <v>89214</v>
      </c>
      <c r="J13" s="287">
        <f>'資源化量内訳'!BO13</f>
        <v>27451</v>
      </c>
      <c r="K13" s="287">
        <f t="shared" si="1"/>
        <v>760627</v>
      </c>
      <c r="L13" s="287">
        <f t="shared" si="8"/>
        <v>1056.959439958446</v>
      </c>
      <c r="M13" s="287">
        <f>IF(D13&lt;&gt;0,('ごみ搬入量内訳'!BR13+'ごみ処理概要'!J13)/'ごみ処理概要'!D13/366*1000000,"-")</f>
        <v>762.0996236704855</v>
      </c>
      <c r="N13" s="287">
        <f>IF(D13&lt;&gt;0,'ごみ搬入量内訳'!CM13/'ごみ処理概要'!D13/366*1000000,"-")</f>
        <v>294.85981628796054</v>
      </c>
      <c r="O13" s="314">
        <f>'ごみ搬入量内訳'!DH13</f>
        <v>0</v>
      </c>
      <c r="P13" s="314">
        <f>'ごみ処理量内訳'!E13</f>
        <v>640445</v>
      </c>
      <c r="Q13" s="314">
        <f>'ごみ処理量内訳'!N13</f>
        <v>3502</v>
      </c>
      <c r="R13" s="287">
        <f t="shared" si="2"/>
        <v>66704</v>
      </c>
      <c r="S13" s="314">
        <f>'ごみ処理量内訳'!G13</f>
        <v>37732</v>
      </c>
      <c r="T13" s="314">
        <f>'ごみ処理量内訳'!L13</f>
        <v>28646</v>
      </c>
      <c r="U13" s="314">
        <f>'ごみ処理量内訳'!H13</f>
        <v>257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68</v>
      </c>
      <c r="Y13" s="314">
        <f>'ごみ処理量内訳'!M13</f>
        <v>1</v>
      </c>
      <c r="Z13" s="287">
        <f>'資源化量内訳'!Y13</f>
        <v>30180</v>
      </c>
      <c r="AA13" s="287">
        <f t="shared" si="3"/>
        <v>740831</v>
      </c>
      <c r="AB13" s="315">
        <f t="shared" si="4"/>
        <v>99.52728760000595</v>
      </c>
      <c r="AC13" s="287">
        <f>'施設資源化量内訳'!Y13</f>
        <v>10008</v>
      </c>
      <c r="AD13" s="287">
        <f>'施設資源化量内訳'!AT13</f>
        <v>14600</v>
      </c>
      <c r="AE13" s="287">
        <f>'施設資源化量内訳'!BO13</f>
        <v>136</v>
      </c>
      <c r="AF13" s="287">
        <f>'施設資源化量内訳'!CJ13</f>
        <v>0</v>
      </c>
      <c r="AG13" s="287">
        <f>'施設資源化量内訳'!DE13</f>
        <v>0</v>
      </c>
      <c r="AH13" s="287">
        <f>'施設資源化量内訳'!DZ13</f>
        <v>68</v>
      </c>
      <c r="AI13" s="287">
        <f>'施設資源化量内訳'!EU13</f>
        <v>24666</v>
      </c>
      <c r="AJ13" s="287">
        <f t="shared" si="5"/>
        <v>49478</v>
      </c>
      <c r="AK13" s="315">
        <f t="shared" si="6"/>
        <v>13.941365279936274</v>
      </c>
      <c r="AL13" s="315">
        <f>IF((AA13+J13)&lt;&gt;0,('資源化量内訳'!D13-'資源化量内訳'!R13-'資源化量内訳'!T13-'資源化量内訳'!V13-'資源化量内訳'!U13)/(AA13+J13)*100,"-")</f>
        <v>13.941365279936274</v>
      </c>
      <c r="AM13" s="287">
        <f>'ごみ処理量内訳'!AA13</f>
        <v>3502</v>
      </c>
      <c r="AN13" s="287">
        <f>'ごみ処理量内訳'!AB13</f>
        <v>55545</v>
      </c>
      <c r="AO13" s="287">
        <f>'ごみ処理量内訳'!AC13</f>
        <v>13491</v>
      </c>
      <c r="AP13" s="287">
        <f t="shared" si="7"/>
        <v>72538</v>
      </c>
    </row>
    <row r="14" spans="1:42" s="284" customFormat="1" ht="12" customHeight="1">
      <c r="A14" s="285" t="s">
        <v>552</v>
      </c>
      <c r="B14" s="286" t="s">
        <v>568</v>
      </c>
      <c r="C14" s="305" t="s">
        <v>542</v>
      </c>
      <c r="D14" s="287">
        <f t="shared" si="0"/>
        <v>2970381</v>
      </c>
      <c r="E14" s="287">
        <v>2970381</v>
      </c>
      <c r="F14" s="287">
        <v>0</v>
      </c>
      <c r="G14" s="287">
        <v>52347</v>
      </c>
      <c r="H14" s="287">
        <f>SUM('ごみ搬入量内訳'!E14,+'ごみ搬入量内訳'!AD14)</f>
        <v>963859</v>
      </c>
      <c r="I14" s="287">
        <f>'ごみ搬入量内訳'!BC14</f>
        <v>87871</v>
      </c>
      <c r="J14" s="287">
        <f>'資源化量内訳'!BO14</f>
        <v>40342</v>
      </c>
      <c r="K14" s="287">
        <f t="shared" si="1"/>
        <v>1092072</v>
      </c>
      <c r="L14" s="287">
        <f t="shared" si="8"/>
        <v>1004.5187060813156</v>
      </c>
      <c r="M14" s="287">
        <f>IF(D14&lt;&gt;0,('ごみ搬入量内訳'!BR14+'ごみ処理概要'!J14)/'ごみ処理概要'!D14/366*1000000,"-")</f>
        <v>722.671364251753</v>
      </c>
      <c r="N14" s="287">
        <f>IF(D14&lt;&gt;0,'ごみ搬入量内訳'!CM14/'ごみ処理概要'!D14/366*1000000,"-")</f>
        <v>281.84734182956265</v>
      </c>
      <c r="O14" s="314">
        <f>'ごみ搬入量内訳'!DH14</f>
        <v>0</v>
      </c>
      <c r="P14" s="314">
        <f>'ごみ処理量内訳'!E14</f>
        <v>795908</v>
      </c>
      <c r="Q14" s="314">
        <f>'ごみ処理量内訳'!N14</f>
        <v>870</v>
      </c>
      <c r="R14" s="287">
        <f t="shared" si="2"/>
        <v>154826</v>
      </c>
      <c r="S14" s="314">
        <f>'ごみ処理量内訳'!G14</f>
        <v>43134</v>
      </c>
      <c r="T14" s="314">
        <f>'ごみ処理量内訳'!L14</f>
        <v>68852</v>
      </c>
      <c r="U14" s="314">
        <f>'ごみ処理量内訳'!H14</f>
        <v>2900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39569</v>
      </c>
      <c r="Y14" s="314">
        <f>'ごみ処理量内訳'!M14</f>
        <v>371</v>
      </c>
      <c r="Z14" s="287">
        <f>'資源化量内訳'!Y14</f>
        <v>90616</v>
      </c>
      <c r="AA14" s="287">
        <f t="shared" si="3"/>
        <v>1042220</v>
      </c>
      <c r="AB14" s="315">
        <f t="shared" si="4"/>
        <v>99.91652434226938</v>
      </c>
      <c r="AC14" s="287">
        <f>'施設資源化量内訳'!Y14</f>
        <v>29048</v>
      </c>
      <c r="AD14" s="287">
        <f>'施設資源化量内訳'!AT14</f>
        <v>14991</v>
      </c>
      <c r="AE14" s="287">
        <f>'施設資源化量内訳'!BO14</f>
        <v>1433</v>
      </c>
      <c r="AF14" s="287">
        <f>'施設資源化量内訳'!CJ14</f>
        <v>0</v>
      </c>
      <c r="AG14" s="287">
        <f>'施設資源化量内訳'!DE14</f>
        <v>0</v>
      </c>
      <c r="AH14" s="287">
        <f>'施設資源化量内訳'!DZ14</f>
        <v>24088</v>
      </c>
      <c r="AI14" s="287">
        <f>'施設資源化量内訳'!EU14</f>
        <v>45920</v>
      </c>
      <c r="AJ14" s="287">
        <f t="shared" si="5"/>
        <v>115480</v>
      </c>
      <c r="AK14" s="315">
        <f t="shared" si="6"/>
        <v>22.764331280795002</v>
      </c>
      <c r="AL14" s="315">
        <f>IF((AA14+J14)&lt;&gt;0,('資源化量内訳'!D14-'資源化量内訳'!R14-'資源化量内訳'!T14-'資源化量内訳'!V14-'資源化量内訳'!U14)/(AA14+J14)*100,"-")</f>
        <v>20.544689357283925</v>
      </c>
      <c r="AM14" s="287">
        <f>'ごみ処理量内訳'!AA14</f>
        <v>870</v>
      </c>
      <c r="AN14" s="287">
        <f>'ごみ処理量内訳'!AB14</f>
        <v>80720</v>
      </c>
      <c r="AO14" s="287">
        <f>'ごみ処理量内訳'!AC14</f>
        <v>8096</v>
      </c>
      <c r="AP14" s="287">
        <f t="shared" si="7"/>
        <v>89686</v>
      </c>
    </row>
    <row r="15" spans="1:42" s="284" customFormat="1" ht="12" customHeight="1">
      <c r="A15" s="285" t="s">
        <v>599</v>
      </c>
      <c r="B15" s="286" t="s">
        <v>638</v>
      </c>
      <c r="C15" s="305" t="s">
        <v>667</v>
      </c>
      <c r="D15" s="287">
        <f t="shared" si="0"/>
        <v>1999544</v>
      </c>
      <c r="E15" s="287">
        <v>1999544</v>
      </c>
      <c r="F15" s="287">
        <v>0</v>
      </c>
      <c r="G15" s="287">
        <v>32954</v>
      </c>
      <c r="H15" s="287">
        <f>SUM('ごみ搬入量内訳'!E15,+'ごみ搬入量内訳'!AD15)</f>
        <v>590490</v>
      </c>
      <c r="I15" s="287">
        <f>'ごみ搬入量内訳'!BC15</f>
        <v>60555</v>
      </c>
      <c r="J15" s="287">
        <f>'資源化量内訳'!BO15</f>
        <v>27258</v>
      </c>
      <c r="K15" s="287">
        <f t="shared" si="1"/>
        <v>678303</v>
      </c>
      <c r="L15" s="287">
        <f t="shared" si="8"/>
        <v>926.854765509487</v>
      </c>
      <c r="M15" s="287">
        <f>IF(D15&lt;&gt;0,('ごみ搬入量内訳'!BR15+'ごみ処理概要'!J15)/'ごみ処理概要'!D15/366*1000000,"-")</f>
        <v>687.8945448742642</v>
      </c>
      <c r="N15" s="287">
        <f>IF(D15&lt;&gt;0,'ごみ搬入量内訳'!CM15/'ごみ処理概要'!D15/366*1000000,"-")</f>
        <v>238.96022063522287</v>
      </c>
      <c r="O15" s="314">
        <f>'ごみ搬入量内訳'!DH15</f>
        <v>1263</v>
      </c>
      <c r="P15" s="314">
        <f>'ごみ処理量内訳'!E15</f>
        <v>541525</v>
      </c>
      <c r="Q15" s="314">
        <f>'ごみ処理量内訳'!N15</f>
        <v>0</v>
      </c>
      <c r="R15" s="287">
        <f t="shared" si="2"/>
        <v>83510</v>
      </c>
      <c r="S15" s="314">
        <f>'ごみ処理量内訳'!G15</f>
        <v>28089</v>
      </c>
      <c r="T15" s="314">
        <f>'ごみ処理量内訳'!L15</f>
        <v>52093</v>
      </c>
      <c r="U15" s="314">
        <f>'ごみ処理量内訳'!H15</f>
        <v>3309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5</v>
      </c>
      <c r="Y15" s="314">
        <f>'ごみ処理量内訳'!M15</f>
        <v>14</v>
      </c>
      <c r="Z15" s="287">
        <f>'資源化量内訳'!Y15</f>
        <v>28942</v>
      </c>
      <c r="AA15" s="287">
        <f t="shared" si="3"/>
        <v>653977</v>
      </c>
      <c r="AB15" s="315">
        <f t="shared" si="4"/>
        <v>100</v>
      </c>
      <c r="AC15" s="287">
        <f>'施設資源化量内訳'!Y15</f>
        <v>9822</v>
      </c>
      <c r="AD15" s="287">
        <f>'施設資源化量内訳'!AT15</f>
        <v>10636</v>
      </c>
      <c r="AE15" s="287">
        <f>'施設資源化量内訳'!BO15</f>
        <v>3309</v>
      </c>
      <c r="AF15" s="287">
        <f>'施設資源化量内訳'!CJ15</f>
        <v>0</v>
      </c>
      <c r="AG15" s="287">
        <f>'施設資源化量内訳'!DE15</f>
        <v>0</v>
      </c>
      <c r="AH15" s="287">
        <f>'施設資源化量内訳'!DZ15</f>
        <v>5</v>
      </c>
      <c r="AI15" s="287">
        <f>'施設資源化量内訳'!EU15</f>
        <v>33244</v>
      </c>
      <c r="AJ15" s="287">
        <f t="shared" si="5"/>
        <v>57016</v>
      </c>
      <c r="AK15" s="315">
        <f t="shared" si="6"/>
        <v>16.619228313283962</v>
      </c>
      <c r="AL15" s="315">
        <f>IF((AA15+J15)&lt;&gt;0,('資源化量内訳'!D15-'資源化量内訳'!R15-'資源化量内訳'!T15-'資源化量内訳'!V15-'資源化量内訳'!U15)/(AA15+J15)*100,"-")</f>
        <v>16.619228313283962</v>
      </c>
      <c r="AM15" s="287">
        <f>'ごみ処理量内訳'!AA15</f>
        <v>0</v>
      </c>
      <c r="AN15" s="287">
        <f>'ごみ処理量内訳'!AB15</f>
        <v>50294</v>
      </c>
      <c r="AO15" s="287">
        <f>'ごみ処理量内訳'!AC15</f>
        <v>13849</v>
      </c>
      <c r="AP15" s="287">
        <f t="shared" si="7"/>
        <v>64143</v>
      </c>
    </row>
    <row r="16" spans="1:42" s="284" customFormat="1" ht="12" customHeight="1">
      <c r="A16" s="285" t="s">
        <v>668</v>
      </c>
      <c r="B16" s="286" t="s">
        <v>669</v>
      </c>
      <c r="C16" s="305" t="s">
        <v>667</v>
      </c>
      <c r="D16" s="287">
        <f t="shared" si="0"/>
        <v>2006957</v>
      </c>
      <c r="E16" s="287">
        <v>2006957</v>
      </c>
      <c r="F16" s="287">
        <v>0</v>
      </c>
      <c r="G16" s="287">
        <v>44289</v>
      </c>
      <c r="H16" s="287">
        <f>SUM('ごみ搬入量内訳'!E16,+'ごみ搬入量内訳'!AD16)</f>
        <v>625379</v>
      </c>
      <c r="I16" s="287">
        <f>'ごみ搬入量内訳'!BC16</f>
        <v>91913</v>
      </c>
      <c r="J16" s="287">
        <f>'資源化量内訳'!BO16</f>
        <v>39698</v>
      </c>
      <c r="K16" s="287">
        <f t="shared" si="1"/>
        <v>756990</v>
      </c>
      <c r="L16" s="287">
        <f t="shared" si="8"/>
        <v>1030.554560224554</v>
      </c>
      <c r="M16" s="287">
        <f>IF(D16&lt;&gt;0,('ごみ搬入量内訳'!BR16+'ごみ処理概要'!J16)/'ごみ処理概要'!D16/366*1000000,"-")</f>
        <v>771.1222959024465</v>
      </c>
      <c r="N16" s="287">
        <f>IF(D16&lt;&gt;0,'ごみ搬入量内訳'!CM16/'ごみ処理概要'!D16/366*1000000,"-")</f>
        <v>259.43226432210747</v>
      </c>
      <c r="O16" s="314">
        <f>'ごみ搬入量内訳'!DH16</f>
        <v>380</v>
      </c>
      <c r="P16" s="314">
        <f>'ごみ処理量内訳'!E16</f>
        <v>611548</v>
      </c>
      <c r="Q16" s="314">
        <f>'ごみ処理量内訳'!N16</f>
        <v>2368</v>
      </c>
      <c r="R16" s="287">
        <f t="shared" si="2"/>
        <v>76592</v>
      </c>
      <c r="S16" s="314">
        <f>'ごみ処理量内訳'!G16</f>
        <v>45654</v>
      </c>
      <c r="T16" s="314">
        <f>'ごみ処理量内訳'!L16</f>
        <v>22753</v>
      </c>
      <c r="U16" s="314">
        <f>'ごみ処理量内訳'!H16</f>
        <v>661</v>
      </c>
      <c r="V16" s="314">
        <f>'ごみ処理量内訳'!I16</f>
        <v>8</v>
      </c>
      <c r="W16" s="314">
        <f>'ごみ処理量内訳'!J16</f>
        <v>0</v>
      </c>
      <c r="X16" s="314">
        <f>'ごみ処理量内訳'!K16</f>
        <v>7053</v>
      </c>
      <c r="Y16" s="314">
        <f>'ごみ処理量内訳'!M16</f>
        <v>463</v>
      </c>
      <c r="Z16" s="287">
        <f>'資源化量内訳'!Y16</f>
        <v>26783</v>
      </c>
      <c r="AA16" s="287">
        <f t="shared" si="3"/>
        <v>717291</v>
      </c>
      <c r="AB16" s="315">
        <f t="shared" si="4"/>
        <v>99.66986899319802</v>
      </c>
      <c r="AC16" s="287">
        <f>'施設資源化量内訳'!Y16</f>
        <v>6863</v>
      </c>
      <c r="AD16" s="287">
        <f>'施設資源化量内訳'!AT16</f>
        <v>18099</v>
      </c>
      <c r="AE16" s="287">
        <f>'施設資源化量内訳'!BO16</f>
        <v>260</v>
      </c>
      <c r="AF16" s="287">
        <f>'施設資源化量内訳'!CJ16</f>
        <v>8</v>
      </c>
      <c r="AG16" s="287">
        <f>'施設資源化量内訳'!DE16</f>
        <v>0</v>
      </c>
      <c r="AH16" s="287">
        <f>'施設資源化量内訳'!DZ16</f>
        <v>3980</v>
      </c>
      <c r="AI16" s="287">
        <f>'施設資源化量内訳'!EU16</f>
        <v>21196</v>
      </c>
      <c r="AJ16" s="287">
        <f t="shared" si="5"/>
        <v>50406</v>
      </c>
      <c r="AK16" s="315">
        <f t="shared" si="6"/>
        <v>15.441043396931791</v>
      </c>
      <c r="AL16" s="315">
        <f>IF((AA16+J16)&lt;&gt;0,('資源化量内訳'!D16-'資源化量内訳'!R16-'資源化量内訳'!T16-'資源化量内訳'!V16-'資源化量内訳'!U16)/(AA16+J16)*100,"-")</f>
        <v>14.467185124222413</v>
      </c>
      <c r="AM16" s="287">
        <f>'ごみ処理量内訳'!AA16</f>
        <v>2368</v>
      </c>
      <c r="AN16" s="287">
        <f>'ごみ処理量内訳'!AB16</f>
        <v>66729</v>
      </c>
      <c r="AO16" s="287">
        <f>'ごみ処理量内訳'!AC16</f>
        <v>13035</v>
      </c>
      <c r="AP16" s="287">
        <f t="shared" si="7"/>
        <v>82132</v>
      </c>
    </row>
    <row r="17" spans="1:42" s="284" customFormat="1" ht="12" customHeight="1">
      <c r="A17" s="285" t="s">
        <v>670</v>
      </c>
      <c r="B17" s="286" t="s">
        <v>671</v>
      </c>
      <c r="C17" s="305" t="s">
        <v>644</v>
      </c>
      <c r="D17" s="287">
        <f t="shared" si="0"/>
        <v>7319004</v>
      </c>
      <c r="E17" s="287">
        <v>7319004</v>
      </c>
      <c r="F17" s="287">
        <v>0</v>
      </c>
      <c r="G17" s="287">
        <v>133772</v>
      </c>
      <c r="H17" s="287">
        <f>SUM('ごみ搬入量内訳'!E17,+'ごみ搬入量内訳'!AD17)</f>
        <v>2107334</v>
      </c>
      <c r="I17" s="287">
        <f>'ごみ搬入量内訳'!BC17</f>
        <v>136296</v>
      </c>
      <c r="J17" s="287">
        <f>'資源化量内訳'!BO17</f>
        <v>124468</v>
      </c>
      <c r="K17" s="287">
        <f t="shared" si="1"/>
        <v>2368098</v>
      </c>
      <c r="L17" s="287">
        <f t="shared" si="8"/>
        <v>884.0291813960066</v>
      </c>
      <c r="M17" s="287">
        <f>IF(D17&lt;&gt;0,('ごみ搬入量内訳'!BR17+'ごみ処理概要'!J17)/'ごみ処理概要'!D17/366*1000000,"-")</f>
        <v>683.3188115150775</v>
      </c>
      <c r="N17" s="287">
        <f>IF(D17&lt;&gt;0,'ごみ搬入量内訳'!CM17/'ごみ処理概要'!D17/366*1000000,"-")</f>
        <v>200.71036988092916</v>
      </c>
      <c r="O17" s="314">
        <f>'ごみ搬入量内訳'!DH17</f>
        <v>0</v>
      </c>
      <c r="P17" s="314">
        <f>'ごみ処理量内訳'!E17</f>
        <v>1814791</v>
      </c>
      <c r="Q17" s="314">
        <f>'ごみ処理量内訳'!N17</f>
        <v>1093</v>
      </c>
      <c r="R17" s="287">
        <f t="shared" si="2"/>
        <v>275048</v>
      </c>
      <c r="S17" s="314">
        <f>'ごみ処理量内訳'!G17</f>
        <v>86817</v>
      </c>
      <c r="T17" s="314">
        <f>'ごみ処理量内訳'!L17</f>
        <v>180045</v>
      </c>
      <c r="U17" s="314">
        <f>'ごみ処理量内訳'!H17</f>
        <v>1997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1742</v>
      </c>
      <c r="Y17" s="314">
        <f>'ごみ処理量内訳'!M17</f>
        <v>4447</v>
      </c>
      <c r="Z17" s="287">
        <f>'資源化量内訳'!Y17</f>
        <v>151207</v>
      </c>
      <c r="AA17" s="287">
        <f t="shared" si="3"/>
        <v>2242139</v>
      </c>
      <c r="AB17" s="315">
        <f t="shared" si="4"/>
        <v>99.95125190721895</v>
      </c>
      <c r="AC17" s="287">
        <f>'施設資源化量内訳'!Y17</f>
        <v>136343</v>
      </c>
      <c r="AD17" s="287">
        <f>'施設資源化量内訳'!AT17</f>
        <v>24622</v>
      </c>
      <c r="AE17" s="287">
        <f>'施設資源化量内訳'!BO17</f>
        <v>1450</v>
      </c>
      <c r="AF17" s="287">
        <f>'施設資源化量内訳'!CJ17</f>
        <v>0</v>
      </c>
      <c r="AG17" s="287">
        <f>'施設資源化量内訳'!DE17</f>
        <v>0</v>
      </c>
      <c r="AH17" s="287">
        <f>'施設資源化量内訳'!DZ17</f>
        <v>1709</v>
      </c>
      <c r="AI17" s="287">
        <f>'施設資源化量内訳'!EU17</f>
        <v>144138</v>
      </c>
      <c r="AJ17" s="287">
        <f t="shared" si="5"/>
        <v>308262</v>
      </c>
      <c r="AK17" s="315">
        <f t="shared" si="6"/>
        <v>24.674016429428292</v>
      </c>
      <c r="AL17" s="315">
        <f>IF((AA17+J17)&lt;&gt;0,('資源化量内訳'!D17-'資源化量内訳'!R17-'資源化量内訳'!T17-'資源化量内訳'!V17-'資源化量内訳'!U17)/(AA17+J17)*100,"-")</f>
        <v>21.5080915420262</v>
      </c>
      <c r="AM17" s="287">
        <f>'ごみ処理量内訳'!AA17</f>
        <v>1093</v>
      </c>
      <c r="AN17" s="287">
        <f>'ごみ処理量内訳'!AB17</f>
        <v>88435</v>
      </c>
      <c r="AO17" s="287">
        <f>'ごみ処理量内訳'!AC17</f>
        <v>19835</v>
      </c>
      <c r="AP17" s="287">
        <f t="shared" si="7"/>
        <v>109363</v>
      </c>
    </row>
    <row r="18" spans="1:42" s="284" customFormat="1" ht="12" customHeight="1">
      <c r="A18" s="285" t="s">
        <v>557</v>
      </c>
      <c r="B18" s="286" t="s">
        <v>622</v>
      </c>
      <c r="C18" s="305" t="s">
        <v>542</v>
      </c>
      <c r="D18" s="287">
        <f t="shared" si="0"/>
        <v>6263716</v>
      </c>
      <c r="E18" s="287">
        <v>6263716</v>
      </c>
      <c r="F18" s="287">
        <v>0</v>
      </c>
      <c r="G18" s="287">
        <v>118247</v>
      </c>
      <c r="H18" s="287">
        <f>SUM('ごみ搬入量内訳'!E18,+'ごみ搬入量内訳'!AD18)</f>
        <v>1883213.5599999996</v>
      </c>
      <c r="I18" s="287">
        <f>'ごみ搬入量内訳'!BC18</f>
        <v>127909.39</v>
      </c>
      <c r="J18" s="287">
        <f>'資源化量内訳'!BO18</f>
        <v>109362</v>
      </c>
      <c r="K18" s="287">
        <f t="shared" si="1"/>
        <v>2120484.9499999993</v>
      </c>
      <c r="L18" s="287">
        <f t="shared" si="8"/>
        <v>924.9580802794945</v>
      </c>
      <c r="M18" s="287">
        <f>IF(D18&lt;&gt;0,('ごみ搬入量内訳'!BR18+'ごみ処理概要'!J18)/'ごみ処理概要'!D18/366*1000000,"-")</f>
        <v>664.7243089593278</v>
      </c>
      <c r="N18" s="287">
        <f>IF(D18&lt;&gt;0,'ごみ搬入量内訳'!CM18/'ごみ処理概要'!D18/366*1000000,"-")</f>
        <v>260.2337713201668</v>
      </c>
      <c r="O18" s="314">
        <f>'ごみ搬入量内訳'!DH18</f>
        <v>237</v>
      </c>
      <c r="P18" s="314">
        <f>'ごみ処理量内訳'!E18</f>
        <v>1600090.21</v>
      </c>
      <c r="Q18" s="314">
        <f>'ごみ処理量内訳'!N18</f>
        <v>3358</v>
      </c>
      <c r="R18" s="287">
        <f t="shared" si="2"/>
        <v>289363.74</v>
      </c>
      <c r="S18" s="314">
        <f>'ごみ処理量内訳'!G18</f>
        <v>111206.74</v>
      </c>
      <c r="T18" s="314">
        <f>'ごみ処理量内訳'!L18</f>
        <v>159816</v>
      </c>
      <c r="U18" s="314">
        <f>'ごみ処理量内訳'!H18</f>
        <v>6501</v>
      </c>
      <c r="V18" s="314">
        <f>'ごみ処理量内訳'!I18</f>
        <v>65</v>
      </c>
      <c r="W18" s="314">
        <f>'ごみ処理量内訳'!J18</f>
        <v>80</v>
      </c>
      <c r="X18" s="314">
        <f>'ごみ処理量内訳'!K18</f>
        <v>240</v>
      </c>
      <c r="Y18" s="314">
        <f>'ごみ処理量内訳'!M18</f>
        <v>11455</v>
      </c>
      <c r="Z18" s="287">
        <f>'資源化量内訳'!Y18</f>
        <v>123251</v>
      </c>
      <c r="AA18" s="287">
        <f t="shared" si="3"/>
        <v>2016062.95</v>
      </c>
      <c r="AB18" s="315">
        <f t="shared" si="4"/>
        <v>99.83343774062213</v>
      </c>
      <c r="AC18" s="287">
        <f>'施設資源化量内訳'!Y18</f>
        <v>68991.41</v>
      </c>
      <c r="AD18" s="287">
        <f>'施設資源化量内訳'!AT18</f>
        <v>39593.97000000001</v>
      </c>
      <c r="AE18" s="287">
        <f>'施設資源化量内訳'!BO18</f>
        <v>6203</v>
      </c>
      <c r="AF18" s="287">
        <f>'施設資源化量内訳'!CJ18</f>
        <v>65</v>
      </c>
      <c r="AG18" s="287">
        <f>'施設資源化量内訳'!DE18</f>
        <v>80</v>
      </c>
      <c r="AH18" s="287">
        <f>'施設資源化量内訳'!DZ18</f>
        <v>240</v>
      </c>
      <c r="AI18" s="287">
        <f>'施設資源化量内訳'!EU18</f>
        <v>134372</v>
      </c>
      <c r="AJ18" s="287">
        <f t="shared" si="5"/>
        <v>249545.38</v>
      </c>
      <c r="AK18" s="315">
        <f t="shared" si="6"/>
        <v>22.685269597498607</v>
      </c>
      <c r="AL18" s="315">
        <f>IF((AA18+J18)&lt;&gt;0,('資源化量内訳'!D18-'資源化量内訳'!R18-'資源化量内訳'!T18-'資源化量内訳'!V18-'資源化量内訳'!U18)/(AA18+J18)*100,"-")</f>
        <v>22.329058478399812</v>
      </c>
      <c r="AM18" s="287">
        <f>'ごみ処理量内訳'!AA18</f>
        <v>3358</v>
      </c>
      <c r="AN18" s="287">
        <f>'ごみ処理量内訳'!AB18</f>
        <v>137443.36</v>
      </c>
      <c r="AO18" s="287">
        <f>'ごみ処理量内訳'!AC18</f>
        <v>24338</v>
      </c>
      <c r="AP18" s="287">
        <f t="shared" si="7"/>
        <v>165139.36</v>
      </c>
    </row>
    <row r="19" spans="1:42" s="284" customFormat="1" ht="12" customHeight="1">
      <c r="A19" s="285" t="s">
        <v>680</v>
      </c>
      <c r="B19" s="286" t="s">
        <v>603</v>
      </c>
      <c r="C19" s="305" t="s">
        <v>542</v>
      </c>
      <c r="D19" s="287">
        <f t="shared" si="0"/>
        <v>13398544</v>
      </c>
      <c r="E19" s="287">
        <v>13398339</v>
      </c>
      <c r="F19" s="287">
        <v>205</v>
      </c>
      <c r="G19" s="287">
        <v>439711</v>
      </c>
      <c r="H19" s="287">
        <f>SUM('ごみ搬入量内訳'!E19,+'ごみ搬入量内訳'!AD19)</f>
        <v>4111793</v>
      </c>
      <c r="I19" s="287">
        <f>'ごみ搬入量内訳'!BC19</f>
        <v>110824</v>
      </c>
      <c r="J19" s="287">
        <f>'資源化量内訳'!BO19</f>
        <v>278543</v>
      </c>
      <c r="K19" s="287">
        <f t="shared" si="1"/>
        <v>4501160</v>
      </c>
      <c r="L19" s="287">
        <f t="shared" si="8"/>
        <v>917.8796864883392</v>
      </c>
      <c r="M19" s="287">
        <f>IF(D19&lt;&gt;0,('ごみ搬入量内訳'!BR19+'ごみ処理概要'!J19)/'ごみ処理概要'!D19/366*1000000,"-")</f>
        <v>689.6965044670998</v>
      </c>
      <c r="N19" s="287">
        <f>IF(D19&lt;&gt;0,'ごみ搬入量内訳'!CM19/'ごみ処理概要'!D19/366*1000000,"-")</f>
        <v>228.1831820212394</v>
      </c>
      <c r="O19" s="314">
        <f>'ごみ搬入量内訳'!DH19</f>
        <v>15</v>
      </c>
      <c r="P19" s="314">
        <f>'ごみ処理量内訳'!E19</f>
        <v>3404962</v>
      </c>
      <c r="Q19" s="314">
        <f>'ごみ処理量内訳'!N19</f>
        <v>5059</v>
      </c>
      <c r="R19" s="287">
        <f t="shared" si="2"/>
        <v>402615</v>
      </c>
      <c r="S19" s="314">
        <f>'ごみ処理量内訳'!G19</f>
        <v>184407</v>
      </c>
      <c r="T19" s="314">
        <f>'ごみ処理量内訳'!L19</f>
        <v>213506</v>
      </c>
      <c r="U19" s="314">
        <f>'ごみ処理量内訳'!H19</f>
        <v>3138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133</v>
      </c>
      <c r="Y19" s="314">
        <f>'ごみ処理量内訳'!M19</f>
        <v>1431</v>
      </c>
      <c r="Z19" s="287">
        <f>'資源化量内訳'!Y19</f>
        <v>440878</v>
      </c>
      <c r="AA19" s="287">
        <f t="shared" si="3"/>
        <v>4253514</v>
      </c>
      <c r="AB19" s="315">
        <f t="shared" si="4"/>
        <v>99.88106304575464</v>
      </c>
      <c r="AC19" s="287">
        <f>'施設資源化量内訳'!Y19</f>
        <v>110098</v>
      </c>
      <c r="AD19" s="287">
        <f>'施設資源化量内訳'!AT19</f>
        <v>54220</v>
      </c>
      <c r="AE19" s="287">
        <f>'施設資源化量内訳'!BO19</f>
        <v>3129</v>
      </c>
      <c r="AF19" s="287">
        <f>'施設資源化量内訳'!CJ19</f>
        <v>0</v>
      </c>
      <c r="AG19" s="287">
        <f>'施設資源化量内訳'!DE19</f>
        <v>0</v>
      </c>
      <c r="AH19" s="287">
        <f>'施設資源化量内訳'!DZ19</f>
        <v>133</v>
      </c>
      <c r="AI19" s="287">
        <f>'施設資源化量内訳'!EU19</f>
        <v>125949</v>
      </c>
      <c r="AJ19" s="287">
        <f t="shared" si="5"/>
        <v>293529</v>
      </c>
      <c r="AK19" s="315">
        <f t="shared" si="6"/>
        <v>22.350778024195193</v>
      </c>
      <c r="AL19" s="315">
        <f>IF((AA19+J19)&lt;&gt;0,('資源化量内訳'!D19-'資源化量内訳'!R19-'資源化量内訳'!T19-'資源化量内訳'!V19-'資源化量内訳'!U19)/(AA19+J19)*100,"-")</f>
        <v>20.54850589919765</v>
      </c>
      <c r="AM19" s="287">
        <f>'ごみ処理量内訳'!AA19</f>
        <v>5059</v>
      </c>
      <c r="AN19" s="287">
        <f>'ごみ処理量内訳'!AB19</f>
        <v>297157</v>
      </c>
      <c r="AO19" s="287">
        <f>'ごみ処理量内訳'!AC19</f>
        <v>67997</v>
      </c>
      <c r="AP19" s="287">
        <f t="shared" si="7"/>
        <v>370213</v>
      </c>
    </row>
    <row r="20" spans="1:42" s="284" customFormat="1" ht="12" customHeight="1">
      <c r="A20" s="285" t="s">
        <v>687</v>
      </c>
      <c r="B20" s="286" t="s">
        <v>688</v>
      </c>
      <c r="C20" s="305" t="s">
        <v>542</v>
      </c>
      <c r="D20" s="287">
        <f t="shared" si="0"/>
        <v>9132868</v>
      </c>
      <c r="E20" s="287">
        <v>9132868</v>
      </c>
      <c r="F20" s="287">
        <v>0</v>
      </c>
      <c r="G20" s="287">
        <v>172660</v>
      </c>
      <c r="H20" s="287">
        <f>SUM('ごみ搬入量内訳'!E20,+'ごみ搬入量内訳'!AD20)</f>
        <v>2527013</v>
      </c>
      <c r="I20" s="287">
        <f>'ごみ搬入量内訳'!BC20</f>
        <v>137335</v>
      </c>
      <c r="J20" s="287">
        <f>'資源化量内訳'!BO20</f>
        <v>290023</v>
      </c>
      <c r="K20" s="287">
        <f t="shared" si="1"/>
        <v>2954371</v>
      </c>
      <c r="L20" s="287">
        <f t="shared" si="8"/>
        <v>883.8463352988684</v>
      </c>
      <c r="M20" s="287">
        <f>IF(D20&lt;&gt;0,('ごみ搬入量内訳'!BR20+'ごみ処理概要'!J20)/'ごみ処理概要'!D20/366*1000000,"-")</f>
        <v>671.4725259748844</v>
      </c>
      <c r="N20" s="287">
        <f>IF(D20&lt;&gt;0,'ごみ搬入量内訳'!CM20/'ごみ処理概要'!D20/366*1000000,"-")</f>
        <v>212.37380932398398</v>
      </c>
      <c r="O20" s="314">
        <f>'ごみ搬入量内訳'!DH20</f>
        <v>0</v>
      </c>
      <c r="P20" s="314">
        <f>'ごみ処理量内訳'!E20</f>
        <v>2163951</v>
      </c>
      <c r="Q20" s="314">
        <f>'ごみ処理量内訳'!N20</f>
        <v>13154</v>
      </c>
      <c r="R20" s="287">
        <f t="shared" si="2"/>
        <v>363708</v>
      </c>
      <c r="S20" s="314">
        <f>'ごみ処理量内訳'!G20</f>
        <v>83139</v>
      </c>
      <c r="T20" s="314">
        <f>'ごみ処理量内訳'!L20</f>
        <v>259728</v>
      </c>
      <c r="U20" s="314">
        <f>'ごみ処理量内訳'!H20</f>
        <v>17644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3187</v>
      </c>
      <c r="Y20" s="314">
        <f>'ごみ処理量内訳'!M20</f>
        <v>10</v>
      </c>
      <c r="Z20" s="287">
        <f>'資源化量内訳'!Y20</f>
        <v>122770</v>
      </c>
      <c r="AA20" s="287">
        <f t="shared" si="3"/>
        <v>2663583</v>
      </c>
      <c r="AB20" s="315">
        <f t="shared" si="4"/>
        <v>99.50615392874936</v>
      </c>
      <c r="AC20" s="287">
        <f>'施設資源化量内訳'!Y20</f>
        <v>54055</v>
      </c>
      <c r="AD20" s="287">
        <f>'施設資源化量内訳'!AT20</f>
        <v>16719</v>
      </c>
      <c r="AE20" s="287">
        <f>'施設資源化量内訳'!BO20</f>
        <v>17598</v>
      </c>
      <c r="AF20" s="287">
        <f>'施設資源化量内訳'!CJ20</f>
        <v>0</v>
      </c>
      <c r="AG20" s="287">
        <f>'施設資源化量内訳'!DE20</f>
        <v>0</v>
      </c>
      <c r="AH20" s="287">
        <f>'施設資源化量内訳'!DZ20</f>
        <v>3165</v>
      </c>
      <c r="AI20" s="287">
        <f>'施設資源化量内訳'!EU20</f>
        <v>240007</v>
      </c>
      <c r="AJ20" s="287">
        <f t="shared" si="5"/>
        <v>331544</v>
      </c>
      <c r="AK20" s="315">
        <f t="shared" si="6"/>
        <v>25.20095774453329</v>
      </c>
      <c r="AL20" s="315">
        <f>IF((AA20+J20)&lt;&gt;0,('資源化量内訳'!D20-'資源化量内訳'!R20-'資源化量内訳'!T20-'資源化量内訳'!V20-'資源化量内訳'!U20)/(AA20+J20)*100,"-")</f>
        <v>25.077786272102642</v>
      </c>
      <c r="AM20" s="287">
        <f>'ごみ処理量内訳'!AA20</f>
        <v>13154</v>
      </c>
      <c r="AN20" s="287">
        <f>'ごみ処理量内訳'!AB20</f>
        <v>220137</v>
      </c>
      <c r="AO20" s="287">
        <f>'ごみ処理量内訳'!AC20</f>
        <v>3456</v>
      </c>
      <c r="AP20" s="287">
        <f t="shared" si="7"/>
        <v>236747</v>
      </c>
    </row>
    <row r="21" spans="1:42" s="284" customFormat="1" ht="12" customHeight="1">
      <c r="A21" s="285" t="s">
        <v>630</v>
      </c>
      <c r="B21" s="286" t="s">
        <v>631</v>
      </c>
      <c r="C21" s="305" t="s">
        <v>542</v>
      </c>
      <c r="D21" s="287">
        <f t="shared" si="0"/>
        <v>2318967</v>
      </c>
      <c r="E21" s="287">
        <v>2318967</v>
      </c>
      <c r="F21" s="287">
        <v>0</v>
      </c>
      <c r="G21" s="287">
        <v>13343</v>
      </c>
      <c r="H21" s="287">
        <f>SUM('ごみ搬入量内訳'!E21,+'ごみ搬入量内訳'!AD21)</f>
        <v>755669</v>
      </c>
      <c r="I21" s="287">
        <f>'ごみ搬入量内訳'!BC21</f>
        <v>80746</v>
      </c>
      <c r="J21" s="287">
        <f>'資源化量内訳'!BO21</f>
        <v>38042</v>
      </c>
      <c r="K21" s="287">
        <f t="shared" si="1"/>
        <v>874457</v>
      </c>
      <c r="L21" s="287">
        <f t="shared" si="8"/>
        <v>1030.2978765787889</v>
      </c>
      <c r="M21" s="287">
        <f>IF(D21&lt;&gt;0,('ごみ搬入量内訳'!BR21+'ごみ処理概要'!J21)/'ごみ処理概要'!D21/366*1000000,"-")</f>
        <v>712.0715783378024</v>
      </c>
      <c r="N21" s="287">
        <f>IF(D21&lt;&gt;0,'ごみ搬入量内訳'!CM21/'ごみ処理概要'!D21/366*1000000,"-")</f>
        <v>318.2262982409864</v>
      </c>
      <c r="O21" s="314">
        <f>'ごみ搬入量内訳'!DH21</f>
        <v>0</v>
      </c>
      <c r="P21" s="314">
        <f>'ごみ処理量内訳'!E21</f>
        <v>626601</v>
      </c>
      <c r="Q21" s="314">
        <f>'ごみ処理量内訳'!N21</f>
        <v>9493</v>
      </c>
      <c r="R21" s="287">
        <f t="shared" si="2"/>
        <v>131371</v>
      </c>
      <c r="S21" s="314">
        <f>'ごみ処理量内訳'!G21</f>
        <v>28569</v>
      </c>
      <c r="T21" s="314">
        <f>'ごみ処理量内訳'!L21</f>
        <v>73693</v>
      </c>
      <c r="U21" s="314">
        <f>'ごみ処理量内訳'!H21</f>
        <v>8295</v>
      </c>
      <c r="V21" s="314">
        <f>'ごみ処理量内訳'!I21</f>
        <v>0</v>
      </c>
      <c r="W21" s="314">
        <f>'ごみ処理量内訳'!J21</f>
        <v>20677</v>
      </c>
      <c r="X21" s="314">
        <f>'ごみ処理量内訳'!K21</f>
        <v>15</v>
      </c>
      <c r="Y21" s="314">
        <f>'ごみ処理量内訳'!M21</f>
        <v>122</v>
      </c>
      <c r="Z21" s="287">
        <f>'資源化量内訳'!Y21</f>
        <v>70207</v>
      </c>
      <c r="AA21" s="287">
        <f t="shared" si="3"/>
        <v>837672</v>
      </c>
      <c r="AB21" s="315">
        <f t="shared" si="4"/>
        <v>98.86674020380292</v>
      </c>
      <c r="AC21" s="287">
        <f>'施設資源化量内訳'!Y21</f>
        <v>16619</v>
      </c>
      <c r="AD21" s="287">
        <f>'施設資源化量内訳'!AT21</f>
        <v>7803</v>
      </c>
      <c r="AE21" s="287">
        <f>'施設資源化量内訳'!BO21</f>
        <v>7597</v>
      </c>
      <c r="AF21" s="287">
        <f>'施設資源化量内訳'!CJ21</f>
        <v>0</v>
      </c>
      <c r="AG21" s="287">
        <f>'施設資源化量内訳'!DE21</f>
        <v>2138</v>
      </c>
      <c r="AH21" s="287">
        <f>'施設資源化量内訳'!DZ21</f>
        <v>15</v>
      </c>
      <c r="AI21" s="287">
        <f>'施設資源化量内訳'!EU21</f>
        <v>57672</v>
      </c>
      <c r="AJ21" s="287">
        <f t="shared" si="5"/>
        <v>91844</v>
      </c>
      <c r="AK21" s="315">
        <f t="shared" si="6"/>
        <v>22.849126541313716</v>
      </c>
      <c r="AL21" s="315">
        <f>IF((AA21+J21)&lt;&gt;0,('資源化量内訳'!D21-'資源化量内訳'!R21-'資源化量内訳'!T21-'資源化量内訳'!V21-'資源化量内訳'!U21)/(AA21+J21)*100,"-")</f>
        <v>22.433465720543467</v>
      </c>
      <c r="AM21" s="287">
        <f>'ごみ処理量内訳'!AA21</f>
        <v>9493</v>
      </c>
      <c r="AN21" s="287">
        <f>'ごみ処理量内訳'!AB21</f>
        <v>53044</v>
      </c>
      <c r="AO21" s="287">
        <f>'ごみ処理量内訳'!AC21</f>
        <v>13041</v>
      </c>
      <c r="AP21" s="287">
        <f t="shared" si="7"/>
        <v>75578</v>
      </c>
    </row>
    <row r="22" spans="1:42" s="284" customFormat="1" ht="12" customHeight="1">
      <c r="A22" s="285" t="s">
        <v>698</v>
      </c>
      <c r="B22" s="286" t="s">
        <v>699</v>
      </c>
      <c r="C22" s="305" t="s">
        <v>542</v>
      </c>
      <c r="D22" s="287">
        <f t="shared" si="0"/>
        <v>1079555</v>
      </c>
      <c r="E22" s="287">
        <v>1079555</v>
      </c>
      <c r="F22" s="287">
        <v>0</v>
      </c>
      <c r="G22" s="287">
        <v>13815</v>
      </c>
      <c r="H22" s="287">
        <f>SUM('ごみ搬入量内訳'!E22,+'ごみ搬入量内訳'!AD22)</f>
        <v>318236</v>
      </c>
      <c r="I22" s="287">
        <f>'ごみ搬入量内訳'!BC22</f>
        <v>61965</v>
      </c>
      <c r="J22" s="287">
        <f>'資源化量内訳'!BO22</f>
        <v>29999</v>
      </c>
      <c r="K22" s="287">
        <f t="shared" si="1"/>
        <v>410200</v>
      </c>
      <c r="L22" s="287">
        <f t="shared" si="8"/>
        <v>1038.1731614622734</v>
      </c>
      <c r="M22" s="287">
        <f>IF(D22&lt;&gt;0,('ごみ搬入量内訳'!BR22+'ごみ処理概要'!J22)/'ごみ処理概要'!D22/366*1000000,"-")</f>
        <v>694.5914999939386</v>
      </c>
      <c r="N22" s="287">
        <f>IF(D22&lt;&gt;0,'ごみ搬入量内訳'!CM22/'ごみ処理概要'!D22/366*1000000,"-")</f>
        <v>343.58166146833474</v>
      </c>
      <c r="O22" s="314">
        <f>'ごみ搬入量内訳'!DH22</f>
        <v>0</v>
      </c>
      <c r="P22" s="314">
        <f>'ごみ処理量内訳'!E22</f>
        <v>300890</v>
      </c>
      <c r="Q22" s="314">
        <f>'ごみ処理量内訳'!N22</f>
        <v>2160</v>
      </c>
      <c r="R22" s="287">
        <f t="shared" si="2"/>
        <v>64542.629404171996</v>
      </c>
      <c r="S22" s="314">
        <f>'ごみ処理量内訳'!G22</f>
        <v>16302.629404172</v>
      </c>
      <c r="T22" s="314">
        <f>'ごみ処理量内訳'!L22</f>
        <v>14543</v>
      </c>
      <c r="U22" s="314">
        <f>'ごみ処理量内訳'!H22</f>
        <v>6026</v>
      </c>
      <c r="V22" s="314">
        <f>'ごみ処理量内訳'!I22</f>
        <v>2575</v>
      </c>
      <c r="W22" s="314">
        <f>'ごみ処理量内訳'!J22</f>
        <v>4906</v>
      </c>
      <c r="X22" s="314">
        <f>'ごみ処理量内訳'!K22</f>
        <v>19985</v>
      </c>
      <c r="Y22" s="314">
        <f>'ごみ処理量内訳'!M22</f>
        <v>205</v>
      </c>
      <c r="Z22" s="287">
        <f>'資源化量内訳'!Y22</f>
        <v>12833.94048830112</v>
      </c>
      <c r="AA22" s="287">
        <f t="shared" si="3"/>
        <v>380426.5698924731</v>
      </c>
      <c r="AB22" s="315">
        <f t="shared" si="4"/>
        <v>99.43221631427834</v>
      </c>
      <c r="AC22" s="287">
        <f>'施設資源化量内訳'!Y22</f>
        <v>4218.034436652197</v>
      </c>
      <c r="AD22" s="287">
        <f>'施設資源化量内訳'!AT22</f>
        <v>3421</v>
      </c>
      <c r="AE22" s="287">
        <f>'施設資源化量内訳'!BO22</f>
        <v>6025</v>
      </c>
      <c r="AF22" s="287">
        <f>'施設資源化量内訳'!CJ22</f>
        <v>2575</v>
      </c>
      <c r="AG22" s="287">
        <f>'施設資源化量内訳'!DE22</f>
        <v>4906</v>
      </c>
      <c r="AH22" s="287">
        <f>'施設資源化量内訳'!DZ22</f>
        <v>19852</v>
      </c>
      <c r="AI22" s="287">
        <f>'施設資源化量内訳'!EU22</f>
        <v>13343</v>
      </c>
      <c r="AJ22" s="287">
        <f t="shared" si="5"/>
        <v>54340.0344366522</v>
      </c>
      <c r="AK22" s="315">
        <f t="shared" si="6"/>
        <v>23.67615033108477</v>
      </c>
      <c r="AL22" s="315">
        <f>IF((AA22+J22)&lt;&gt;0,('資源化量内訳'!D22-'資源化量内訳'!R22-'資源化量内訳'!T22-'資源化量内訳'!V22-'資源化量内訳'!U22)/(AA22+J22)*100,"-")</f>
        <v>21.650935381105494</v>
      </c>
      <c r="AM22" s="287">
        <f>'ごみ処理量内訳'!AA22</f>
        <v>2160</v>
      </c>
      <c r="AN22" s="287">
        <f>'ごみ処理量内訳'!AB22</f>
        <v>28544.164856132367</v>
      </c>
      <c r="AO22" s="287">
        <f>'ごみ処理量内訳'!AC22</f>
        <v>4601</v>
      </c>
      <c r="AP22" s="287">
        <f t="shared" si="7"/>
        <v>35305.16485613237</v>
      </c>
    </row>
    <row r="23" spans="1:42" s="284" customFormat="1" ht="12" customHeight="1">
      <c r="A23" s="285" t="s">
        <v>604</v>
      </c>
      <c r="B23" s="286" t="s">
        <v>605</v>
      </c>
      <c r="C23" s="305" t="s">
        <v>542</v>
      </c>
      <c r="D23" s="287">
        <f t="shared" si="0"/>
        <v>1157350</v>
      </c>
      <c r="E23" s="287">
        <v>1157348</v>
      </c>
      <c r="F23" s="287">
        <v>2</v>
      </c>
      <c r="G23" s="287">
        <v>11062</v>
      </c>
      <c r="H23" s="287">
        <f>SUM('ごみ搬入量内訳'!E23,+'ごみ搬入量内訳'!AD23)</f>
        <v>366122</v>
      </c>
      <c r="I23" s="287">
        <f>'ごみ搬入量内訳'!BC23</f>
        <v>46503</v>
      </c>
      <c r="J23" s="287">
        <f>'資源化量内訳'!BO23</f>
        <v>8644</v>
      </c>
      <c r="K23" s="287">
        <f t="shared" si="1"/>
        <v>421269</v>
      </c>
      <c r="L23" s="287">
        <f t="shared" si="8"/>
        <v>994.5204101795579</v>
      </c>
      <c r="M23" s="287">
        <f>IF(D23&lt;&gt;0,('ごみ搬入量内訳'!BR23+'ごみ処理概要'!J23)/'ごみ処理概要'!D23/366*1000000,"-")</f>
        <v>626.5042549389137</v>
      </c>
      <c r="N23" s="287">
        <f>IF(D23&lt;&gt;0,'ごみ搬入量内訳'!CM23/'ごみ処理概要'!D23/366*1000000,"-")</f>
        <v>368.0161552406442</v>
      </c>
      <c r="O23" s="314">
        <f>'ごみ搬入量内訳'!DH23</f>
        <v>1</v>
      </c>
      <c r="P23" s="314">
        <f>'ごみ処理量内訳'!E23</f>
        <v>253106</v>
      </c>
      <c r="Q23" s="314">
        <f>'ごみ処理量内訳'!N23</f>
        <v>12990</v>
      </c>
      <c r="R23" s="287">
        <f t="shared" si="2"/>
        <v>127076</v>
      </c>
      <c r="S23" s="314">
        <f>'ごみ処理量内訳'!G23</f>
        <v>2524</v>
      </c>
      <c r="T23" s="314">
        <f>'ごみ処理量内訳'!L23</f>
        <v>46890</v>
      </c>
      <c r="U23" s="314">
        <f>'ごみ処理量内訳'!H23</f>
        <v>1237</v>
      </c>
      <c r="V23" s="314">
        <f>'ごみ処理量内訳'!I23</f>
        <v>0</v>
      </c>
      <c r="W23" s="314">
        <f>'ごみ処理量内訳'!J23</f>
        <v>176</v>
      </c>
      <c r="X23" s="314">
        <f>'ごみ処理量内訳'!K23</f>
        <v>72504</v>
      </c>
      <c r="Y23" s="314">
        <f>'ごみ処理量内訳'!M23</f>
        <v>3745</v>
      </c>
      <c r="Z23" s="287">
        <f>'資源化量内訳'!Y23</f>
        <v>19920</v>
      </c>
      <c r="AA23" s="287">
        <f t="shared" si="3"/>
        <v>413092</v>
      </c>
      <c r="AB23" s="315">
        <f t="shared" si="4"/>
        <v>96.85542203673758</v>
      </c>
      <c r="AC23" s="287">
        <f>'施設資源化量内訳'!Y23</f>
        <v>7405</v>
      </c>
      <c r="AD23" s="287">
        <f>'施設資源化量内訳'!AT23</f>
        <v>722</v>
      </c>
      <c r="AE23" s="287">
        <f>'施設資源化量内訳'!BO23</f>
        <v>1237</v>
      </c>
      <c r="AF23" s="287">
        <f>'施設資源化量内訳'!CJ23</f>
        <v>0</v>
      </c>
      <c r="AG23" s="287">
        <f>'施設資源化量内訳'!DE23</f>
        <v>88</v>
      </c>
      <c r="AH23" s="287">
        <f>'施設資源化量内訳'!DZ23</f>
        <v>1541</v>
      </c>
      <c r="AI23" s="287">
        <f>'施設資源化量内訳'!EU23</f>
        <v>21012</v>
      </c>
      <c r="AJ23" s="287">
        <f t="shared" si="5"/>
        <v>32005</v>
      </c>
      <c r="AK23" s="315">
        <f t="shared" si="6"/>
        <v>14.361828252745793</v>
      </c>
      <c r="AL23" s="315">
        <f>IF((AA23+J23)&lt;&gt;0,('資源化量内訳'!D23-'資源化量内訳'!R23-'資源化量内訳'!T23-'資源化量内訳'!V23-'資源化量内訳'!U23)/(AA23+J23)*100,"-")</f>
        <v>13.275603695202687</v>
      </c>
      <c r="AM23" s="287">
        <f>'ごみ処理量内訳'!AA23</f>
        <v>12990</v>
      </c>
      <c r="AN23" s="287">
        <f>'ごみ処理量内訳'!AB23</f>
        <v>29460</v>
      </c>
      <c r="AO23" s="287">
        <f>'ごみ処理量内訳'!AC23</f>
        <v>9313</v>
      </c>
      <c r="AP23" s="287">
        <f t="shared" si="7"/>
        <v>51763</v>
      </c>
    </row>
    <row r="24" spans="1:42" s="284" customFormat="1" ht="12" customHeight="1">
      <c r="A24" s="285" t="s">
        <v>705</v>
      </c>
      <c r="B24" s="286" t="s">
        <v>585</v>
      </c>
      <c r="C24" s="305" t="s">
        <v>542</v>
      </c>
      <c r="D24" s="287">
        <f t="shared" si="0"/>
        <v>800410</v>
      </c>
      <c r="E24" s="287">
        <v>800410</v>
      </c>
      <c r="F24" s="287">
        <v>0</v>
      </c>
      <c r="G24" s="287">
        <v>11781</v>
      </c>
      <c r="H24" s="287">
        <f>SUM('ごみ搬入量内訳'!E24,+'ごみ搬入量内訳'!AD24)</f>
        <v>224541</v>
      </c>
      <c r="I24" s="287">
        <f>'ごみ搬入量内訳'!BC24</f>
        <v>36658</v>
      </c>
      <c r="J24" s="287">
        <f>'資源化量内訳'!BO24</f>
        <v>16590</v>
      </c>
      <c r="K24" s="287">
        <f t="shared" si="1"/>
        <v>277789</v>
      </c>
      <c r="L24" s="287">
        <f t="shared" si="8"/>
        <v>948.2469469369626</v>
      </c>
      <c r="M24" s="287">
        <f>IF(D24&lt;&gt;0,('ごみ搬入量内訳'!BR24+'ごみ処理概要'!J24)/'ごみ処理概要'!D24/366*1000000,"-")</f>
        <v>693.7701258706005</v>
      </c>
      <c r="N24" s="287">
        <f>IF(D24&lt;&gt;0,'ごみ搬入量内訳'!CM24/'ごみ処理概要'!D24/366*1000000,"-")</f>
        <v>254.476821066362</v>
      </c>
      <c r="O24" s="314">
        <f>'ごみ搬入量内訳'!DH24</f>
        <v>0</v>
      </c>
      <c r="P24" s="314">
        <f>'ごみ処理量内訳'!E24</f>
        <v>207965</v>
      </c>
      <c r="Q24" s="314">
        <f>'ごみ処理量内訳'!N24</f>
        <v>1044</v>
      </c>
      <c r="R24" s="287">
        <f t="shared" si="2"/>
        <v>46180</v>
      </c>
      <c r="S24" s="314">
        <f>'ごみ処理量内訳'!G24</f>
        <v>30056</v>
      </c>
      <c r="T24" s="314">
        <f>'ごみ処理量内訳'!L24</f>
        <v>15911</v>
      </c>
      <c r="U24" s="314">
        <f>'ごみ処理量内訳'!H24</f>
        <v>213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287">
        <f>'資源化量内訳'!Y24</f>
        <v>6430</v>
      </c>
      <c r="AA24" s="287">
        <f t="shared" si="3"/>
        <v>261619</v>
      </c>
      <c r="AB24" s="315">
        <f t="shared" si="4"/>
        <v>99.60094641444238</v>
      </c>
      <c r="AC24" s="287">
        <f>'施設資源化量内訳'!Y24</f>
        <v>1878</v>
      </c>
      <c r="AD24" s="287">
        <f>'施設資源化量内訳'!AT24</f>
        <v>5686</v>
      </c>
      <c r="AE24" s="287">
        <f>'施設資源化量内訳'!BO24</f>
        <v>206</v>
      </c>
      <c r="AF24" s="287">
        <f>'施設資源化量内訳'!CJ24</f>
        <v>0</v>
      </c>
      <c r="AG24" s="287">
        <f>'施設資源化量内訳'!DE24</f>
        <v>0</v>
      </c>
      <c r="AH24" s="287">
        <f>'施設資源化量内訳'!DZ24</f>
        <v>0</v>
      </c>
      <c r="AI24" s="287">
        <f>'施設資源化量内訳'!EU24</f>
        <v>14033</v>
      </c>
      <c r="AJ24" s="287">
        <f t="shared" si="5"/>
        <v>21803</v>
      </c>
      <c r="AK24" s="315">
        <f t="shared" si="6"/>
        <v>16.111268866212093</v>
      </c>
      <c r="AL24" s="315">
        <f>IF((AA24+J24)&lt;&gt;0,('資源化量内訳'!D24-'資源化量内訳'!R24-'資源化量内訳'!T24-'資源化量内訳'!V24-'資源化量内訳'!U24)/(AA24+J24)*100,"-")</f>
        <v>16.111268866212093</v>
      </c>
      <c r="AM24" s="287">
        <f>'ごみ処理量内訳'!AA24</f>
        <v>1044</v>
      </c>
      <c r="AN24" s="287">
        <f>'ごみ処理量内訳'!AB24</f>
        <v>24340</v>
      </c>
      <c r="AO24" s="287">
        <f>'ごみ処理量内訳'!AC24</f>
        <v>3137</v>
      </c>
      <c r="AP24" s="287">
        <f t="shared" si="7"/>
        <v>28521</v>
      </c>
    </row>
    <row r="25" spans="1:42" s="284" customFormat="1" ht="12" customHeight="1">
      <c r="A25" s="285" t="s">
        <v>706</v>
      </c>
      <c r="B25" s="286" t="s">
        <v>707</v>
      </c>
      <c r="C25" s="305" t="s">
        <v>708</v>
      </c>
      <c r="D25" s="287">
        <f t="shared" si="0"/>
        <v>850764</v>
      </c>
      <c r="E25" s="287">
        <v>850764</v>
      </c>
      <c r="F25" s="287">
        <v>0</v>
      </c>
      <c r="G25" s="287">
        <v>13666</v>
      </c>
      <c r="H25" s="287">
        <f>SUM('ごみ搬入量内訳'!E25,+'ごみ搬入量内訳'!AD25)</f>
        <v>270757</v>
      </c>
      <c r="I25" s="287">
        <f>'ごみ搬入量内訳'!BC25</f>
        <v>29408</v>
      </c>
      <c r="J25" s="287">
        <f>'資源化量内訳'!BO25</f>
        <v>10870</v>
      </c>
      <c r="K25" s="287">
        <f t="shared" si="1"/>
        <v>311035</v>
      </c>
      <c r="L25" s="287">
        <f t="shared" si="8"/>
        <v>998.8932352233812</v>
      </c>
      <c r="M25" s="287">
        <f>IF(D25&lt;&gt;0,('ごみ搬入量内訳'!BR25+'ごみ処理概要'!J25)/'ごみ処理概要'!D25/366*1000000,"-")</f>
        <v>719.1575258630281</v>
      </c>
      <c r="N25" s="287">
        <f>IF(D25&lt;&gt;0,'ごみ搬入量内訳'!CM25/'ごみ処理概要'!D25/366*1000000,"-")</f>
        <v>279.735709360353</v>
      </c>
      <c r="O25" s="314">
        <f>'ごみ搬入量内訳'!DH25</f>
        <v>0</v>
      </c>
      <c r="P25" s="314">
        <f>'ごみ処理量内訳'!E25</f>
        <v>250460</v>
      </c>
      <c r="Q25" s="314">
        <f>'ごみ処理量内訳'!N25</f>
        <v>0</v>
      </c>
      <c r="R25" s="287">
        <f t="shared" si="2"/>
        <v>40272</v>
      </c>
      <c r="S25" s="314">
        <f>'ごみ処理量内訳'!G25</f>
        <v>19384</v>
      </c>
      <c r="T25" s="314">
        <f>'ごみ処理量内訳'!L25</f>
        <v>20424</v>
      </c>
      <c r="U25" s="314">
        <f>'ごみ処理量内訳'!H25</f>
        <v>440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24</v>
      </c>
      <c r="Z25" s="287">
        <f>'資源化量内訳'!Y25</f>
        <v>8745</v>
      </c>
      <c r="AA25" s="287">
        <f t="shared" si="3"/>
        <v>299477</v>
      </c>
      <c r="AB25" s="315">
        <f t="shared" si="4"/>
        <v>100</v>
      </c>
      <c r="AC25" s="287">
        <f>'施設資源化量内訳'!Y25</f>
        <v>6006</v>
      </c>
      <c r="AD25" s="287">
        <f>'施設資源化量内訳'!AT25</f>
        <v>6270</v>
      </c>
      <c r="AE25" s="287">
        <f>'施設資源化量内訳'!BO25</f>
        <v>440</v>
      </c>
      <c r="AF25" s="287">
        <f>'施設資源化量内訳'!CJ25</f>
        <v>0</v>
      </c>
      <c r="AG25" s="287">
        <f>'施設資源化量内訳'!DE25</f>
        <v>0</v>
      </c>
      <c r="AH25" s="287">
        <f>'施設資源化量内訳'!DZ25</f>
        <v>0</v>
      </c>
      <c r="AI25" s="287">
        <f>'施設資源化量内訳'!EU25</f>
        <v>18115</v>
      </c>
      <c r="AJ25" s="287">
        <f t="shared" si="5"/>
        <v>30831</v>
      </c>
      <c r="AK25" s="315">
        <f t="shared" si="6"/>
        <v>16.254708439263148</v>
      </c>
      <c r="AL25" s="315">
        <f>IF((AA25+J25)&lt;&gt;0,('資源化量内訳'!D25-'資源化量内訳'!R25-'資源化量内訳'!T25-'資源化量内訳'!V25-'資源化量内訳'!U25)/(AA25+J25)*100,"-")</f>
        <v>16.254708439263148</v>
      </c>
      <c r="AM25" s="287">
        <f>'ごみ処理量内訳'!AA25</f>
        <v>0</v>
      </c>
      <c r="AN25" s="287">
        <f>'ごみ処理量内訳'!AB25</f>
        <v>24894</v>
      </c>
      <c r="AO25" s="287">
        <f>'ごみ処理量内訳'!AC25</f>
        <v>6091</v>
      </c>
      <c r="AP25" s="287">
        <f t="shared" si="7"/>
        <v>30985</v>
      </c>
    </row>
    <row r="26" spans="1:42" s="284" customFormat="1" ht="12" customHeight="1">
      <c r="A26" s="285" t="s">
        <v>567</v>
      </c>
      <c r="B26" s="286" t="s">
        <v>593</v>
      </c>
      <c r="C26" s="305" t="s">
        <v>542</v>
      </c>
      <c r="D26" s="287">
        <f t="shared" si="0"/>
        <v>2135542</v>
      </c>
      <c r="E26" s="287">
        <v>2135397</v>
      </c>
      <c r="F26" s="287">
        <v>145</v>
      </c>
      <c r="G26" s="287">
        <v>30979</v>
      </c>
      <c r="H26" s="287">
        <f>SUM('ごみ搬入量内訳'!E26,+'ごみ搬入量内訳'!AD26)</f>
        <v>575428</v>
      </c>
      <c r="I26" s="287">
        <f>'ごみ搬入量内訳'!BC26</f>
        <v>55387</v>
      </c>
      <c r="J26" s="287">
        <f>'資源化量内訳'!BO26</f>
        <v>22705</v>
      </c>
      <c r="K26" s="287">
        <f t="shared" si="1"/>
        <v>653520</v>
      </c>
      <c r="L26" s="287">
        <f t="shared" si="8"/>
        <v>836.1220573005838</v>
      </c>
      <c r="M26" s="287">
        <f>IF(D26&lt;&gt;0,('ごみ搬入量内訳'!BR26+'ごみ処理概要'!J26)/'ごみ処理概要'!D26/366*1000000,"-")</f>
        <v>582.9799376816296</v>
      </c>
      <c r="N26" s="287">
        <f>IF(D26&lt;&gt;0,'ごみ搬入量内訳'!CM26/'ごみ処理概要'!D26/366*1000000,"-")</f>
        <v>253.1421196189541</v>
      </c>
      <c r="O26" s="314">
        <f>'ごみ搬入量内訳'!DH26</f>
        <v>5549</v>
      </c>
      <c r="P26" s="314">
        <f>'ごみ処理量内訳'!E26</f>
        <v>484297</v>
      </c>
      <c r="Q26" s="314">
        <f>'ごみ処理量内訳'!N26</f>
        <v>6840</v>
      </c>
      <c r="R26" s="287">
        <f t="shared" si="2"/>
        <v>66782</v>
      </c>
      <c r="S26" s="314">
        <f>'ごみ処理量内訳'!G26</f>
        <v>16020</v>
      </c>
      <c r="T26" s="314">
        <f>'ごみ処理量内訳'!L26</f>
        <v>42464</v>
      </c>
      <c r="U26" s="314">
        <f>'ごみ処理量内訳'!H26</f>
        <v>6073</v>
      </c>
      <c r="V26" s="314">
        <f>'ごみ処理量内訳'!I26</f>
        <v>7</v>
      </c>
      <c r="W26" s="314">
        <f>'ごみ処理量内訳'!J26</f>
        <v>0</v>
      </c>
      <c r="X26" s="314">
        <f>'ごみ処理量内訳'!K26</f>
        <v>7</v>
      </c>
      <c r="Y26" s="314">
        <f>'ごみ処理量内訳'!M26</f>
        <v>2211</v>
      </c>
      <c r="Z26" s="287">
        <f>'資源化量内訳'!Y26</f>
        <v>73143</v>
      </c>
      <c r="AA26" s="287">
        <f t="shared" si="3"/>
        <v>631062</v>
      </c>
      <c r="AB26" s="315">
        <f t="shared" si="4"/>
        <v>98.91611283835819</v>
      </c>
      <c r="AC26" s="287">
        <f>'施設資源化量内訳'!Y26</f>
        <v>9436</v>
      </c>
      <c r="AD26" s="287">
        <f>'施設資源化量内訳'!AT26</f>
        <v>4391</v>
      </c>
      <c r="AE26" s="287">
        <f>'施設資源化量内訳'!BO26</f>
        <v>5812</v>
      </c>
      <c r="AF26" s="287">
        <f>'施設資源化量内訳'!CJ26</f>
        <v>7</v>
      </c>
      <c r="AG26" s="287">
        <f>'施設資源化量内訳'!DE26</f>
        <v>0</v>
      </c>
      <c r="AH26" s="287">
        <f>'施設資源化量内訳'!DZ26</f>
        <v>7</v>
      </c>
      <c r="AI26" s="287">
        <f>'施設資源化量内訳'!EU26</f>
        <v>34594</v>
      </c>
      <c r="AJ26" s="287">
        <f t="shared" si="5"/>
        <v>54247</v>
      </c>
      <c r="AK26" s="315">
        <f t="shared" si="6"/>
        <v>22.95848520956243</v>
      </c>
      <c r="AL26" s="315">
        <f>IF((AA26+J26)&lt;&gt;0,('資源化量内訳'!D26-'資源化量内訳'!R26-'資源化量内訳'!T26-'資源化量内訳'!V26-'資源化量内訳'!U26)/(AA26+J26)*100,"-")</f>
        <v>22.265271878207376</v>
      </c>
      <c r="AM26" s="287">
        <f>'ごみ処理量内訳'!AA26</f>
        <v>6840</v>
      </c>
      <c r="AN26" s="287">
        <f>'ごみ処理量内訳'!AB26</f>
        <v>45630</v>
      </c>
      <c r="AO26" s="287">
        <f>'ごみ処理量内訳'!AC26</f>
        <v>9287</v>
      </c>
      <c r="AP26" s="287">
        <f t="shared" si="7"/>
        <v>61757</v>
      </c>
    </row>
    <row r="27" spans="1:42" s="284" customFormat="1" ht="12" customHeight="1">
      <c r="A27" s="285" t="s">
        <v>615</v>
      </c>
      <c r="B27" s="286" t="s">
        <v>616</v>
      </c>
      <c r="C27" s="305" t="s">
        <v>542</v>
      </c>
      <c r="D27" s="287">
        <f t="shared" si="0"/>
        <v>2031903</v>
      </c>
      <c r="E27" s="287">
        <v>2031903</v>
      </c>
      <c r="F27" s="287">
        <v>0</v>
      </c>
      <c r="G27" s="287">
        <v>43592</v>
      </c>
      <c r="H27" s="287">
        <f>SUM('ごみ搬入量内訳'!E27,+'ごみ搬入量内訳'!AD27)</f>
        <v>562233</v>
      </c>
      <c r="I27" s="287">
        <f>'ごみ搬入量内訳'!BC27</f>
        <v>66782</v>
      </c>
      <c r="J27" s="287">
        <f>'資源化量内訳'!BO27</f>
        <v>44837</v>
      </c>
      <c r="K27" s="287">
        <f t="shared" si="1"/>
        <v>673852</v>
      </c>
      <c r="L27" s="287">
        <f t="shared" si="8"/>
        <v>906.1090431285891</v>
      </c>
      <c r="M27" s="287">
        <f>IF(D27&lt;&gt;0,('ごみ搬入量内訳'!BR27+'ごみ処理概要'!J27)/'ごみ処理概要'!D27/366*1000000,"-")</f>
        <v>647.493905340545</v>
      </c>
      <c r="N27" s="287">
        <f>IF(D27&lt;&gt;0,'ごみ搬入量内訳'!CM27/'ごみ処理概要'!D27/366*1000000,"-")</f>
        <v>258.61513778804397</v>
      </c>
      <c r="O27" s="314">
        <f>'ごみ搬入量内訳'!DH27</f>
        <v>1297</v>
      </c>
      <c r="P27" s="314">
        <f>'ごみ処理量内訳'!E27</f>
        <v>517578</v>
      </c>
      <c r="Q27" s="314">
        <f>'ごみ処理量内訳'!N27</f>
        <v>10904</v>
      </c>
      <c r="R27" s="287">
        <f t="shared" si="2"/>
        <v>78920</v>
      </c>
      <c r="S27" s="314">
        <f>'ごみ処理量内訳'!G27</f>
        <v>24632</v>
      </c>
      <c r="T27" s="314">
        <f>'ごみ処理量内訳'!L27</f>
        <v>34745</v>
      </c>
      <c r="U27" s="314">
        <f>'ごみ処理量内訳'!H27</f>
        <v>1452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16595</v>
      </c>
      <c r="Y27" s="314">
        <f>'ごみ処理量内訳'!M27</f>
        <v>1496</v>
      </c>
      <c r="Z27" s="287">
        <f>'資源化量内訳'!Y27</f>
        <v>22571</v>
      </c>
      <c r="AA27" s="287">
        <f t="shared" si="3"/>
        <v>629973</v>
      </c>
      <c r="AB27" s="315">
        <f t="shared" si="4"/>
        <v>98.26913216915646</v>
      </c>
      <c r="AC27" s="287">
        <f>'施設資源化量内訳'!Y27</f>
        <v>19581</v>
      </c>
      <c r="AD27" s="287">
        <f>'施設資源化量内訳'!AT27</f>
        <v>4304</v>
      </c>
      <c r="AE27" s="287">
        <f>'施設資源化量内訳'!BO27</f>
        <v>1440</v>
      </c>
      <c r="AF27" s="287">
        <f>'施設資源化量内訳'!CJ27</f>
        <v>0</v>
      </c>
      <c r="AG27" s="287">
        <f>'施設資源化量内訳'!DE27</f>
        <v>0</v>
      </c>
      <c r="AH27" s="287">
        <f>'施設資源化量内訳'!DZ27</f>
        <v>11322</v>
      </c>
      <c r="AI27" s="287">
        <f>'施設資源化量内訳'!EU27</f>
        <v>26068</v>
      </c>
      <c r="AJ27" s="287">
        <f t="shared" si="5"/>
        <v>62715</v>
      </c>
      <c r="AK27" s="315">
        <f t="shared" si="6"/>
        <v>19.282909263348202</v>
      </c>
      <c r="AL27" s="315">
        <f>IF((AA27+J27)&lt;&gt;0,('資源化量内訳'!D27-'資源化量内訳'!R27-'資源化量内訳'!T27-'資源化量内訳'!V27-'資源化量内訳'!U27)/(AA27+J27)*100,"-")</f>
        <v>17.884737926231086</v>
      </c>
      <c r="AM27" s="287">
        <f>'ごみ処理量内訳'!AA27</f>
        <v>10904</v>
      </c>
      <c r="AN27" s="287">
        <f>'ごみ処理量内訳'!AB27</f>
        <v>40908</v>
      </c>
      <c r="AO27" s="287">
        <f>'ごみ処理量内訳'!AC27</f>
        <v>4285</v>
      </c>
      <c r="AP27" s="287">
        <f t="shared" si="7"/>
        <v>56097</v>
      </c>
    </row>
    <row r="28" spans="1:42" s="284" customFormat="1" ht="12" customHeight="1">
      <c r="A28" s="285" t="s">
        <v>710</v>
      </c>
      <c r="B28" s="286" t="s">
        <v>711</v>
      </c>
      <c r="C28" s="305" t="s">
        <v>542</v>
      </c>
      <c r="D28" s="287">
        <f t="shared" si="0"/>
        <v>3772151</v>
      </c>
      <c r="E28" s="287">
        <v>3772109</v>
      </c>
      <c r="F28" s="287">
        <v>42</v>
      </c>
      <c r="G28" s="287">
        <v>72061</v>
      </c>
      <c r="H28" s="287">
        <f>SUM('ごみ搬入量内訳'!E28,+'ごみ搬入量内訳'!AD28)</f>
        <v>1071609</v>
      </c>
      <c r="I28" s="287">
        <f>'ごみ搬入量内訳'!BC28</f>
        <v>110256</v>
      </c>
      <c r="J28" s="287">
        <f>'資源化量内訳'!BO28</f>
        <v>54955</v>
      </c>
      <c r="K28" s="287">
        <f t="shared" si="1"/>
        <v>1236820</v>
      </c>
      <c r="L28" s="287">
        <f t="shared" si="8"/>
        <v>895.8521590165236</v>
      </c>
      <c r="M28" s="287">
        <f>IF(D28&lt;&gt;0,('ごみ搬入量内訳'!BR28+'ごみ処理概要'!J28)/'ごみ処理概要'!D28/366*1000000,"-")</f>
        <v>643.3763039459478</v>
      </c>
      <c r="N28" s="287">
        <f>IF(D28&lt;&gt;0,'ごみ搬入量内訳'!CM28/'ごみ処理概要'!D28/366*1000000,"-")</f>
        <v>252.47585507057588</v>
      </c>
      <c r="O28" s="314">
        <f>'ごみ搬入量内訳'!DH28</f>
        <v>42</v>
      </c>
      <c r="P28" s="314">
        <f>'ごみ処理量内訳'!E28</f>
        <v>1020509</v>
      </c>
      <c r="Q28" s="314">
        <f>'ごみ処理量内訳'!N28</f>
        <v>6590</v>
      </c>
      <c r="R28" s="287">
        <f t="shared" si="2"/>
        <v>108179</v>
      </c>
      <c r="S28" s="314">
        <f>'ごみ処理量内訳'!G28</f>
        <v>37173</v>
      </c>
      <c r="T28" s="314">
        <f>'ごみ処理量内訳'!L28</f>
        <v>66543</v>
      </c>
      <c r="U28" s="314">
        <f>'ごみ処理量内訳'!H28</f>
        <v>2023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5</v>
      </c>
      <c r="Y28" s="314">
        <f>'ごみ処理量内訳'!M28</f>
        <v>2435</v>
      </c>
      <c r="Z28" s="287">
        <f>'資源化量内訳'!Y28</f>
        <v>47265</v>
      </c>
      <c r="AA28" s="287">
        <f t="shared" si="3"/>
        <v>1182543</v>
      </c>
      <c r="AB28" s="315">
        <f t="shared" si="4"/>
        <v>99.44272639557293</v>
      </c>
      <c r="AC28" s="287">
        <f>'施設資源化量内訳'!Y28</f>
        <v>58296</v>
      </c>
      <c r="AD28" s="287">
        <f>'施設資源化量内訳'!AT28</f>
        <v>13054</v>
      </c>
      <c r="AE28" s="287">
        <f>'施設資源化量内訳'!BO28</f>
        <v>1928</v>
      </c>
      <c r="AF28" s="287">
        <f>'施設資源化量内訳'!CJ28</f>
        <v>0</v>
      </c>
      <c r="AG28" s="287">
        <f>'施設資源化量内訳'!DE28</f>
        <v>0</v>
      </c>
      <c r="AH28" s="287">
        <f>'施設資源化量内訳'!DZ28</f>
        <v>5</v>
      </c>
      <c r="AI28" s="287">
        <f>'施設資源化量内訳'!EU28</f>
        <v>62417</v>
      </c>
      <c r="AJ28" s="287">
        <f t="shared" si="5"/>
        <v>135700</v>
      </c>
      <c r="AK28" s="315">
        <f t="shared" si="6"/>
        <v>19.225889658003485</v>
      </c>
      <c r="AL28" s="315">
        <f>IF((AA28+J28)&lt;&gt;0,('資源化量内訳'!D28-'資源化量内訳'!R28-'資源化量内訳'!T28-'資源化量内訳'!V28-'資源化量内訳'!U28)/(AA28+J28)*100,"-")</f>
        <v>18.42863584425995</v>
      </c>
      <c r="AM28" s="287">
        <f>'ごみ処理量内訳'!AA28</f>
        <v>6590</v>
      </c>
      <c r="AN28" s="287">
        <f>'ごみ処理量内訳'!AB28</f>
        <v>50648</v>
      </c>
      <c r="AO28" s="287">
        <f>'ごみ処理量内訳'!AC28</f>
        <v>7462</v>
      </c>
      <c r="AP28" s="287">
        <f t="shared" si="7"/>
        <v>64700</v>
      </c>
    </row>
    <row r="29" spans="1:42" s="284" customFormat="1" ht="12" customHeight="1">
      <c r="A29" s="285" t="s">
        <v>606</v>
      </c>
      <c r="B29" s="286" t="s">
        <v>619</v>
      </c>
      <c r="C29" s="305" t="s">
        <v>542</v>
      </c>
      <c r="D29" s="287">
        <f t="shared" si="0"/>
        <v>7502846</v>
      </c>
      <c r="E29" s="287">
        <v>7502846</v>
      </c>
      <c r="F29" s="287">
        <v>0</v>
      </c>
      <c r="G29" s="287">
        <v>198343</v>
      </c>
      <c r="H29" s="287">
        <f>SUM('ごみ搬入量内訳'!E29,+'ごみ搬入量内訳'!AD29)</f>
        <v>2161420</v>
      </c>
      <c r="I29" s="287">
        <f>'ごみ搬入量内訳'!BC29</f>
        <v>218079</v>
      </c>
      <c r="J29" s="287">
        <f>'資源化量内訳'!BO29</f>
        <v>170322</v>
      </c>
      <c r="K29" s="287">
        <f t="shared" si="1"/>
        <v>2549821</v>
      </c>
      <c r="L29" s="287">
        <f t="shared" si="8"/>
        <v>928.5441875943937</v>
      </c>
      <c r="M29" s="287">
        <f>IF(D29&lt;&gt;0,('ごみ搬入量内訳'!BR29+'ごみ処理概要'!J29)/'ごみ処理概要'!D29/366*1000000,"-")</f>
        <v>694.2083379248514</v>
      </c>
      <c r="N29" s="287">
        <f>IF(D29&lt;&gt;0,'ごみ搬入量内訳'!CM29/'ごみ処理概要'!D29/366*1000000,"-")</f>
        <v>234.3358496695423</v>
      </c>
      <c r="O29" s="314">
        <f>'ごみ搬入量内訳'!DH29</f>
        <v>0</v>
      </c>
      <c r="P29" s="314">
        <f>'ごみ処理量内訳'!E29</f>
        <v>1945301</v>
      </c>
      <c r="Q29" s="314">
        <f>'ごみ処理量内訳'!N29</f>
        <v>15175</v>
      </c>
      <c r="R29" s="287">
        <f t="shared" si="2"/>
        <v>313333</v>
      </c>
      <c r="S29" s="314">
        <f>'ごみ処理量内訳'!G29</f>
        <v>114116</v>
      </c>
      <c r="T29" s="314">
        <f>'ごみ処理量内訳'!L29</f>
        <v>181851</v>
      </c>
      <c r="U29" s="314">
        <f>'ごみ処理量内訳'!H29</f>
        <v>14247</v>
      </c>
      <c r="V29" s="314">
        <f>'ごみ処理量内訳'!I29</f>
        <v>461</v>
      </c>
      <c r="W29" s="314">
        <f>'ごみ処理量内訳'!J29</f>
        <v>584</v>
      </c>
      <c r="X29" s="314">
        <f>'ごみ処理量内訳'!K29</f>
        <v>506</v>
      </c>
      <c r="Y29" s="314">
        <f>'ごみ処理量内訳'!M29</f>
        <v>1568</v>
      </c>
      <c r="Z29" s="287">
        <f>'資源化量内訳'!Y29</f>
        <v>109709.189</v>
      </c>
      <c r="AA29" s="287">
        <f t="shared" si="3"/>
        <v>2383518.189</v>
      </c>
      <c r="AB29" s="315">
        <f t="shared" si="4"/>
        <v>99.36333609409684</v>
      </c>
      <c r="AC29" s="287">
        <f>'施設資源化量内訳'!Y29</f>
        <v>88254</v>
      </c>
      <c r="AD29" s="287">
        <f>'施設資源化量内訳'!AT29</f>
        <v>15989</v>
      </c>
      <c r="AE29" s="287">
        <f>'施設資源化量内訳'!BO29</f>
        <v>8433</v>
      </c>
      <c r="AF29" s="287">
        <f>'施設資源化量内訳'!CJ29</f>
        <v>461</v>
      </c>
      <c r="AG29" s="287">
        <f>'施設資源化量内訳'!DE29</f>
        <v>584</v>
      </c>
      <c r="AH29" s="287">
        <f>'施設資源化量内訳'!DZ29</f>
        <v>506</v>
      </c>
      <c r="AI29" s="287">
        <f>'施設資源化量内訳'!EU29</f>
        <v>160074.5</v>
      </c>
      <c r="AJ29" s="287">
        <f t="shared" si="5"/>
        <v>274301.5</v>
      </c>
      <c r="AK29" s="315">
        <f t="shared" si="6"/>
        <v>21.705848760139475</v>
      </c>
      <c r="AL29" s="315">
        <f>IF((AA29+J29)&lt;&gt;0,('資源化量内訳'!D29-'資源化量内訳'!R29-'資源化量内訳'!T29-'資源化量内訳'!V29-'資源化量内訳'!U29)/(AA29+J29)*100,"-")</f>
        <v>21.33397740965694</v>
      </c>
      <c r="AM29" s="287">
        <f>'ごみ処理量内訳'!AA29</f>
        <v>15175</v>
      </c>
      <c r="AN29" s="287">
        <f>'ごみ処理量内訳'!AB29</f>
        <v>177364</v>
      </c>
      <c r="AO29" s="287">
        <f>'ごみ処理量内訳'!AC29</f>
        <v>10603</v>
      </c>
      <c r="AP29" s="287">
        <f t="shared" si="7"/>
        <v>203142</v>
      </c>
    </row>
    <row r="30" spans="1:42" s="284" customFormat="1" ht="12" customHeight="1">
      <c r="A30" s="285" t="s">
        <v>715</v>
      </c>
      <c r="B30" s="286" t="s">
        <v>716</v>
      </c>
      <c r="C30" s="305" t="s">
        <v>542</v>
      </c>
      <c r="D30" s="287">
        <f t="shared" si="0"/>
        <v>1836741</v>
      </c>
      <c r="E30" s="287">
        <v>1836741</v>
      </c>
      <c r="F30" s="287">
        <v>0</v>
      </c>
      <c r="G30" s="287">
        <v>41276</v>
      </c>
      <c r="H30" s="287">
        <f>SUM('ごみ搬入量内訳'!E30,+'ごみ搬入量内訳'!AD30)</f>
        <v>562951</v>
      </c>
      <c r="I30" s="287">
        <f>'ごみ搬入量内訳'!BC30</f>
        <v>61187</v>
      </c>
      <c r="J30" s="287">
        <f>'資源化量内訳'!BO30</f>
        <v>20618</v>
      </c>
      <c r="K30" s="287">
        <f t="shared" si="1"/>
        <v>644756</v>
      </c>
      <c r="L30" s="287">
        <f t="shared" si="8"/>
        <v>959.1055109569321</v>
      </c>
      <c r="M30" s="287">
        <f>IF(D30&lt;&gt;0,('ごみ搬入量内訳'!BR30+'ごみ処理概要'!J30)/'ごみ処理概要'!D30/366*1000000,"-")</f>
        <v>692.8433407278454</v>
      </c>
      <c r="N30" s="287">
        <f>IF(D30&lt;&gt;0,'ごみ搬入量内訳'!CM30/'ごみ処理概要'!D30/366*1000000,"-")</f>
        <v>266.2621702290868</v>
      </c>
      <c r="O30" s="314">
        <f>'ごみ搬入量内訳'!DH30</f>
        <v>329</v>
      </c>
      <c r="P30" s="314">
        <f>'ごみ処理量内訳'!E30</f>
        <v>424243</v>
      </c>
      <c r="Q30" s="314">
        <f>'ごみ処理量内訳'!N30</f>
        <v>17735</v>
      </c>
      <c r="R30" s="287">
        <f t="shared" si="2"/>
        <v>149270</v>
      </c>
      <c r="S30" s="314">
        <f>'ごみ処理量内訳'!G30</f>
        <v>21484</v>
      </c>
      <c r="T30" s="314">
        <f>'ごみ処理量内訳'!L30</f>
        <v>41786</v>
      </c>
      <c r="U30" s="314">
        <f>'ごみ処理量内訳'!H30</f>
        <v>1350</v>
      </c>
      <c r="V30" s="314">
        <f>'ごみ処理量内訳'!I30</f>
        <v>65</v>
      </c>
      <c r="W30" s="314">
        <f>'ごみ処理量内訳'!J30</f>
        <v>0</v>
      </c>
      <c r="X30" s="314">
        <f>'ごみ処理量内訳'!K30</f>
        <v>84132</v>
      </c>
      <c r="Y30" s="314">
        <f>'ごみ処理量内訳'!M30</f>
        <v>453</v>
      </c>
      <c r="Z30" s="287">
        <f>'資源化量内訳'!Y30</f>
        <v>32889</v>
      </c>
      <c r="AA30" s="287">
        <f t="shared" si="3"/>
        <v>624137</v>
      </c>
      <c r="AB30" s="315">
        <f t="shared" si="4"/>
        <v>97.1584764242466</v>
      </c>
      <c r="AC30" s="287">
        <f>'施設資源化量内訳'!Y30</f>
        <v>43892</v>
      </c>
      <c r="AD30" s="287">
        <f>'施設資源化量内訳'!AT30</f>
        <v>5935</v>
      </c>
      <c r="AE30" s="287">
        <f>'施設資源化量内訳'!BO30</f>
        <v>1350</v>
      </c>
      <c r="AF30" s="287">
        <f>'施設資源化量内訳'!CJ30</f>
        <v>65</v>
      </c>
      <c r="AG30" s="287">
        <f>'施設資源化量内訳'!DE30</f>
        <v>0</v>
      </c>
      <c r="AH30" s="287">
        <f>'施設資源化量内訳'!DZ30</f>
        <v>46221</v>
      </c>
      <c r="AI30" s="287">
        <f>'施設資源化量内訳'!EU30</f>
        <v>32645</v>
      </c>
      <c r="AJ30" s="287">
        <f t="shared" si="5"/>
        <v>130108</v>
      </c>
      <c r="AK30" s="315">
        <f t="shared" si="6"/>
        <v>28.47825918372095</v>
      </c>
      <c r="AL30" s="315">
        <f>IF((AA30+J30)&lt;&gt;0,('資源化量内訳'!D30-'資源化量内訳'!R30-'資源化量内訳'!T30-'資源化量内訳'!V30-'資源化量内訳'!U30)/(AA30+J30)*100,"-")</f>
        <v>19.010942140813178</v>
      </c>
      <c r="AM30" s="287">
        <f>'ごみ処理量内訳'!AA30</f>
        <v>17735</v>
      </c>
      <c r="AN30" s="287">
        <f>'ごみ処理量内訳'!AB30</f>
        <v>8851</v>
      </c>
      <c r="AO30" s="287">
        <f>'ごみ処理量内訳'!AC30</f>
        <v>9442</v>
      </c>
      <c r="AP30" s="287">
        <f t="shared" si="7"/>
        <v>36028</v>
      </c>
    </row>
    <row r="31" spans="1:42" s="284" customFormat="1" ht="12" customHeight="1">
      <c r="A31" s="285" t="s">
        <v>720</v>
      </c>
      <c r="B31" s="286" t="s">
        <v>721</v>
      </c>
      <c r="C31" s="305" t="s">
        <v>542</v>
      </c>
      <c r="D31" s="287">
        <f t="shared" si="0"/>
        <v>1419756</v>
      </c>
      <c r="E31" s="287">
        <v>1419756</v>
      </c>
      <c r="F31" s="287">
        <v>0</v>
      </c>
      <c r="G31" s="287">
        <v>23829</v>
      </c>
      <c r="H31" s="287">
        <f>SUM('ごみ搬入量内訳'!E31,+'ごみ搬入量内訳'!AD31)</f>
        <v>382683</v>
      </c>
      <c r="I31" s="287">
        <f>'ごみ搬入量内訳'!BC31</f>
        <v>33135</v>
      </c>
      <c r="J31" s="287">
        <f>'資源化量内訳'!BO31</f>
        <v>22241</v>
      </c>
      <c r="K31" s="287">
        <f t="shared" si="1"/>
        <v>438059</v>
      </c>
      <c r="L31" s="287">
        <f t="shared" si="8"/>
        <v>843.0198665553814</v>
      </c>
      <c r="M31" s="287">
        <f>IF(D31&lt;&gt;0,('ごみ搬入量内訳'!BR31+'ごみ処理概要'!J31)/'ごみ処理概要'!D31/366*1000000,"-")</f>
        <v>615.7988788252802</v>
      </c>
      <c r="N31" s="287">
        <f>IF(D31&lt;&gt;0,'ごみ搬入量内訳'!CM31/'ごみ処理概要'!D31/366*1000000,"-")</f>
        <v>227.2209877301013</v>
      </c>
      <c r="O31" s="314">
        <f>'ごみ搬入量内訳'!DH31</f>
        <v>0</v>
      </c>
      <c r="P31" s="314">
        <f>'ごみ処理量内訳'!E31</f>
        <v>326118</v>
      </c>
      <c r="Q31" s="314">
        <f>'ごみ処理量内訳'!N31</f>
        <v>5973</v>
      </c>
      <c r="R31" s="287">
        <f t="shared" si="2"/>
        <v>58814</v>
      </c>
      <c r="S31" s="314">
        <f>'ごみ処理量内訳'!G31</f>
        <v>24967</v>
      </c>
      <c r="T31" s="314">
        <f>'ごみ処理量内訳'!L31</f>
        <v>20820</v>
      </c>
      <c r="U31" s="314">
        <f>'ごみ処理量内訳'!H31</f>
        <v>1881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10862</v>
      </c>
      <c r="Y31" s="314">
        <f>'ごみ処理量内訳'!M31</f>
        <v>284</v>
      </c>
      <c r="Z31" s="287">
        <f>'資源化量内訳'!Y31</f>
        <v>25373</v>
      </c>
      <c r="AA31" s="287">
        <f t="shared" si="3"/>
        <v>416278</v>
      </c>
      <c r="AB31" s="315">
        <f t="shared" si="4"/>
        <v>98.56514156405095</v>
      </c>
      <c r="AC31" s="287">
        <f>'施設資源化量内訳'!Y31</f>
        <v>8682</v>
      </c>
      <c r="AD31" s="287">
        <f>'施設資源化量内訳'!AT31</f>
        <v>4619</v>
      </c>
      <c r="AE31" s="287">
        <f>'施設資源化量内訳'!BO31</f>
        <v>1777</v>
      </c>
      <c r="AF31" s="287">
        <f>'施設資源化量内訳'!CJ31</f>
        <v>0</v>
      </c>
      <c r="AG31" s="287">
        <f>'施設資源化量内訳'!DE31</f>
        <v>0</v>
      </c>
      <c r="AH31" s="287">
        <f>'施設資源化量内訳'!DZ31</f>
        <v>9631</v>
      </c>
      <c r="AI31" s="287">
        <f>'施設資源化量内訳'!EU31</f>
        <v>18896</v>
      </c>
      <c r="AJ31" s="287">
        <f t="shared" si="5"/>
        <v>43605</v>
      </c>
      <c r="AK31" s="315">
        <f t="shared" si="6"/>
        <v>20.80160722796504</v>
      </c>
      <c r="AL31" s="315">
        <f>IF((AA31+J31)&lt;&gt;0,('資源化量内訳'!D31-'資源化量内訳'!R31-'資源化量内訳'!T31-'資源化量内訳'!V31-'資源化量内訳'!U31)/(AA31+J31)*100,"-")</f>
        <v>18.61424476476504</v>
      </c>
      <c r="AM31" s="287">
        <f>'ごみ処理量内訳'!AA31</f>
        <v>5973</v>
      </c>
      <c r="AN31" s="287">
        <f>'ごみ処理量内訳'!AB31</f>
        <v>35845</v>
      </c>
      <c r="AO31" s="287">
        <f>'ごみ処理量内訳'!AC31</f>
        <v>5107</v>
      </c>
      <c r="AP31" s="287">
        <f t="shared" si="7"/>
        <v>46925</v>
      </c>
    </row>
    <row r="32" spans="1:42" s="284" customFormat="1" ht="12" customHeight="1">
      <c r="A32" s="285" t="s">
        <v>588</v>
      </c>
      <c r="B32" s="286" t="s">
        <v>589</v>
      </c>
      <c r="C32" s="305" t="s">
        <v>542</v>
      </c>
      <c r="D32" s="287">
        <f t="shared" si="0"/>
        <v>2630141</v>
      </c>
      <c r="E32" s="287">
        <v>2626177</v>
      </c>
      <c r="F32" s="287">
        <v>3964</v>
      </c>
      <c r="G32" s="287">
        <v>52223</v>
      </c>
      <c r="H32" s="287">
        <f>SUM('ごみ搬入量内訳'!E32,+'ごみ搬入量内訳'!AD32)</f>
        <v>685313</v>
      </c>
      <c r="I32" s="287">
        <f>'ごみ搬入量内訳'!BC32</f>
        <v>98714</v>
      </c>
      <c r="J32" s="287">
        <f>'資源化量内訳'!BO32</f>
        <v>59761.3</v>
      </c>
      <c r="K32" s="287">
        <f t="shared" si="1"/>
        <v>843788.3</v>
      </c>
      <c r="L32" s="287">
        <f t="shared" si="8"/>
        <v>876.5433159899801</v>
      </c>
      <c r="M32" s="287">
        <f>IF(D32&lt;&gt;0,('ごみ搬入量内訳'!BR32+'ごみ処理概要'!J32)/'ごみ処理概要'!D32/366*1000000,"-")</f>
        <v>545.2223848964295</v>
      </c>
      <c r="N32" s="287">
        <f>IF(D32&lt;&gt;0,'ごみ搬入量内訳'!CM32/'ごみ処理概要'!D32/366*1000000,"-")</f>
        <v>331.32093109355066</v>
      </c>
      <c r="O32" s="314">
        <f>'ごみ搬入量内訳'!DH32</f>
        <v>707</v>
      </c>
      <c r="P32" s="314">
        <f>'ごみ処理量内訳'!E32</f>
        <v>645080</v>
      </c>
      <c r="Q32" s="314">
        <f>'ごみ処理量内訳'!N32</f>
        <v>12199</v>
      </c>
      <c r="R32" s="287">
        <f t="shared" si="2"/>
        <v>106324</v>
      </c>
      <c r="S32" s="314">
        <f>'ごみ処理量内訳'!G32</f>
        <v>35319</v>
      </c>
      <c r="T32" s="314">
        <f>'ごみ処理量内訳'!L32</f>
        <v>55781</v>
      </c>
      <c r="U32" s="314">
        <f>'ごみ処理量内訳'!H32</f>
        <v>0</v>
      </c>
      <c r="V32" s="314">
        <f>'ごみ処理量内訳'!I32</f>
        <v>4588</v>
      </c>
      <c r="W32" s="314">
        <f>'ごみ処理量内訳'!J32</f>
        <v>112</v>
      </c>
      <c r="X32" s="314">
        <f>'ごみ処理量内訳'!K32</f>
        <v>9740</v>
      </c>
      <c r="Y32" s="314">
        <f>'ごみ処理量内訳'!M32</f>
        <v>784</v>
      </c>
      <c r="Z32" s="287">
        <f>'資源化量内訳'!Y32</f>
        <v>20901</v>
      </c>
      <c r="AA32" s="287">
        <f t="shared" si="3"/>
        <v>784504</v>
      </c>
      <c r="AB32" s="315">
        <f t="shared" si="4"/>
        <v>98.44500474184963</v>
      </c>
      <c r="AC32" s="287">
        <f>'施設資源化量内訳'!Y32</f>
        <v>1109</v>
      </c>
      <c r="AD32" s="287">
        <f>'施設資源化量内訳'!AT32</f>
        <v>3804</v>
      </c>
      <c r="AE32" s="287">
        <f>'施設資源化量内訳'!BO32</f>
        <v>0</v>
      </c>
      <c r="AF32" s="287">
        <f>'施設資源化量内訳'!CJ32</f>
        <v>1168</v>
      </c>
      <c r="AG32" s="287">
        <f>'施設資源化量内訳'!DE32</f>
        <v>112</v>
      </c>
      <c r="AH32" s="287">
        <f>'施設資源化量内訳'!DZ32</f>
        <v>5779</v>
      </c>
      <c r="AI32" s="287">
        <f>'施設資源化量内訳'!EU32</f>
        <v>38967</v>
      </c>
      <c r="AJ32" s="287">
        <f t="shared" si="5"/>
        <v>50939</v>
      </c>
      <c r="AK32" s="315">
        <f t="shared" si="6"/>
        <v>15.587671316113546</v>
      </c>
      <c r="AL32" s="315">
        <f>IF((AA32+J32)&lt;&gt;0,('資源化量内訳'!D32-'資源化量内訳'!R32-'資源化量内訳'!T32-'資源化量内訳'!V32-'資源化量内訳'!U32)/(AA32+J32)*100,"-")</f>
        <v>15.036067454152146</v>
      </c>
      <c r="AM32" s="287">
        <f>'ごみ処理量内訳'!AA32</f>
        <v>12199</v>
      </c>
      <c r="AN32" s="287">
        <f>'ごみ処理量内訳'!AB32</f>
        <v>89083</v>
      </c>
      <c r="AO32" s="287">
        <f>'ごみ処理量内訳'!AC32</f>
        <v>8946</v>
      </c>
      <c r="AP32" s="287">
        <f t="shared" si="7"/>
        <v>110228</v>
      </c>
    </row>
    <row r="33" spans="1:42" s="284" customFormat="1" ht="12" customHeight="1">
      <c r="A33" s="285" t="s">
        <v>725</v>
      </c>
      <c r="B33" s="286" t="s">
        <v>726</v>
      </c>
      <c r="C33" s="305" t="s">
        <v>542</v>
      </c>
      <c r="D33" s="287">
        <f t="shared" si="0"/>
        <v>8865870</v>
      </c>
      <c r="E33" s="287">
        <v>8865870</v>
      </c>
      <c r="F33" s="287">
        <v>0</v>
      </c>
      <c r="G33" s="287">
        <v>205742</v>
      </c>
      <c r="H33" s="287">
        <f>SUM('ごみ搬入量内訳'!E33,+'ごみ搬入量内訳'!AD33)</f>
        <v>2775787</v>
      </c>
      <c r="I33" s="287">
        <f>'ごみ搬入量内訳'!BC33</f>
        <v>152385</v>
      </c>
      <c r="J33" s="287">
        <f>'資源化量内訳'!BO33</f>
        <v>219222</v>
      </c>
      <c r="K33" s="287">
        <f t="shared" si="1"/>
        <v>3147394</v>
      </c>
      <c r="L33" s="287">
        <f t="shared" si="8"/>
        <v>969.9484831685943</v>
      </c>
      <c r="M33" s="287">
        <f>IF(D33&lt;&gt;0,('ごみ搬入量内訳'!BR33+'ごみ処理概要'!J33)/'ごみ処理概要'!D33/366*1000000,"-")</f>
        <v>580.0786205239036</v>
      </c>
      <c r="N33" s="287">
        <f>IF(D33&lt;&gt;0,'ごみ搬入量内訳'!CM33/'ごみ処理概要'!D33/366*1000000,"-")</f>
        <v>389.8698626446906</v>
      </c>
      <c r="O33" s="314">
        <f>'ごみ搬入量内訳'!DH33</f>
        <v>0</v>
      </c>
      <c r="P33" s="314">
        <f>'ごみ処理量内訳'!E33</f>
        <v>2633112.74</v>
      </c>
      <c r="Q33" s="314">
        <f>'ごみ処理量内訳'!N33</f>
        <v>1067</v>
      </c>
      <c r="R33" s="287">
        <f t="shared" si="2"/>
        <v>256227.51</v>
      </c>
      <c r="S33" s="314">
        <f>'ごみ処理量内訳'!G33</f>
        <v>120314.51000000001</v>
      </c>
      <c r="T33" s="314">
        <f>'ごみ処理量内訳'!L33</f>
        <v>135913</v>
      </c>
      <c r="U33" s="314">
        <f>'ごみ処理量内訳'!H33</f>
        <v>0</v>
      </c>
      <c r="V33" s="314">
        <f>'ごみ処理量内訳'!I33</f>
        <v>0</v>
      </c>
      <c r="W33" s="314">
        <f>'ごみ処理量内訳'!J33</f>
        <v>0</v>
      </c>
      <c r="X33" s="314">
        <f>'ごみ処理量内訳'!K33</f>
        <v>0</v>
      </c>
      <c r="Y33" s="314">
        <f>'ごみ処理量内訳'!M33</f>
        <v>0</v>
      </c>
      <c r="Z33" s="287">
        <f>'資源化量内訳'!Y33</f>
        <v>42432.33</v>
      </c>
      <c r="AA33" s="287">
        <f t="shared" si="3"/>
        <v>2932839.58</v>
      </c>
      <c r="AB33" s="315">
        <f t="shared" si="4"/>
        <v>99.96361887614734</v>
      </c>
      <c r="AC33" s="287">
        <f>'施設資源化量内訳'!Y33</f>
        <v>32786</v>
      </c>
      <c r="AD33" s="287">
        <f>'施設資源化量内訳'!AT33</f>
        <v>24993.69</v>
      </c>
      <c r="AE33" s="287">
        <f>'施設資源化量内訳'!BO33</f>
        <v>0</v>
      </c>
      <c r="AF33" s="287">
        <f>'施設資源化量内訳'!CJ33</f>
        <v>0</v>
      </c>
      <c r="AG33" s="287">
        <f>'施設資源化量内訳'!DE33</f>
        <v>0</v>
      </c>
      <c r="AH33" s="287">
        <f>'施設資源化量内訳'!DZ33</f>
        <v>0</v>
      </c>
      <c r="AI33" s="287">
        <f>'施設資源化量内訳'!EU33</f>
        <v>116427</v>
      </c>
      <c r="AJ33" s="287">
        <f t="shared" si="5"/>
        <v>174206.69</v>
      </c>
      <c r="AK33" s="315">
        <f t="shared" si="6"/>
        <v>13.827807894539928</v>
      </c>
      <c r="AL33" s="315">
        <f>IF((AA33+J33)&lt;&gt;0,('資源化量内訳'!D33-'資源化量内訳'!R33-'資源化量内訳'!T33-'資源化量内訳'!V33-'資源化量内訳'!U33)/(AA33+J33)*100,"-")</f>
        <v>13.807091294199905</v>
      </c>
      <c r="AM33" s="287">
        <f>'ごみ処理量内訳'!AA33</f>
        <v>1067</v>
      </c>
      <c r="AN33" s="287">
        <f>'ごみ処理量内訳'!AB33</f>
        <v>373258</v>
      </c>
      <c r="AO33" s="287">
        <f>'ごみ処理量内訳'!AC33</f>
        <v>6820</v>
      </c>
      <c r="AP33" s="287">
        <f t="shared" si="7"/>
        <v>381145</v>
      </c>
    </row>
    <row r="34" spans="1:42" s="284" customFormat="1" ht="12" customHeight="1">
      <c r="A34" s="285" t="s">
        <v>730</v>
      </c>
      <c r="B34" s="286" t="s">
        <v>731</v>
      </c>
      <c r="C34" s="305" t="s">
        <v>542</v>
      </c>
      <c r="D34" s="287">
        <f t="shared" si="0"/>
        <v>5619948</v>
      </c>
      <c r="E34" s="287">
        <v>5619948</v>
      </c>
      <c r="F34" s="287">
        <v>0</v>
      </c>
      <c r="G34" s="287">
        <v>96956</v>
      </c>
      <c r="H34" s="287">
        <f>SUM('ごみ搬入量内訳'!E34,+'ごみ搬入量内訳'!AD34)</f>
        <v>1636880</v>
      </c>
      <c r="I34" s="287">
        <f>'ごみ搬入量内訳'!BC34</f>
        <v>166392</v>
      </c>
      <c r="J34" s="287">
        <f>'資源化量内訳'!BO34</f>
        <v>162914</v>
      </c>
      <c r="K34" s="287">
        <f t="shared" si="1"/>
        <v>1966186</v>
      </c>
      <c r="L34" s="287">
        <f t="shared" si="8"/>
        <v>955.8972602904624</v>
      </c>
      <c r="M34" s="287">
        <f>IF(D34&lt;&gt;0,('ごみ搬入量内訳'!BR34+'ごみ処理概要'!J34)/'ごみ処理概要'!D34/366*1000000,"-")</f>
        <v>645.2454545201031</v>
      </c>
      <c r="N34" s="287">
        <f>IF(D34&lt;&gt;0,'ごみ搬入量内訳'!CM34/'ごみ処理概要'!D34/366*1000000,"-")</f>
        <v>310.6518057703593</v>
      </c>
      <c r="O34" s="314">
        <f>'ごみ搬入量内訳'!DH34</f>
        <v>0</v>
      </c>
      <c r="P34" s="314">
        <f>'ごみ処理量内訳'!E34</f>
        <v>1536589</v>
      </c>
      <c r="Q34" s="314">
        <f>'ごみ処理量内訳'!N34</f>
        <v>21646</v>
      </c>
      <c r="R34" s="287">
        <f t="shared" si="2"/>
        <v>202586</v>
      </c>
      <c r="S34" s="314">
        <f>'ごみ処理量内訳'!G34</f>
        <v>93360</v>
      </c>
      <c r="T34" s="314">
        <f>'ごみ処理量内訳'!L34</f>
        <v>84265</v>
      </c>
      <c r="U34" s="314">
        <f>'ごみ処理量内訳'!H34</f>
        <v>12193</v>
      </c>
      <c r="V34" s="314">
        <f>'ごみ処理量内訳'!I34</f>
        <v>0</v>
      </c>
      <c r="W34" s="314">
        <f>'ごみ処理量内訳'!J34</f>
        <v>6232</v>
      </c>
      <c r="X34" s="314">
        <f>'ごみ処理量内訳'!K34</f>
        <v>4879</v>
      </c>
      <c r="Y34" s="314">
        <f>'ごみ処理量内訳'!M34</f>
        <v>1657</v>
      </c>
      <c r="Z34" s="287">
        <f>'資源化量内訳'!Y34</f>
        <v>47902</v>
      </c>
      <c r="AA34" s="287">
        <f t="shared" si="3"/>
        <v>1808723</v>
      </c>
      <c r="AB34" s="315">
        <f t="shared" si="4"/>
        <v>98.80324405671847</v>
      </c>
      <c r="AC34" s="287">
        <f>'施設資源化量内訳'!Y34</f>
        <v>27575</v>
      </c>
      <c r="AD34" s="287">
        <f>'施設資源化量内訳'!AT34</f>
        <v>15026</v>
      </c>
      <c r="AE34" s="287">
        <f>'施設資源化量内訳'!BO34</f>
        <v>12193</v>
      </c>
      <c r="AF34" s="287">
        <f>'施設資源化量内訳'!CJ34</f>
        <v>0</v>
      </c>
      <c r="AG34" s="287">
        <f>'施設資源化量内訳'!DE34</f>
        <v>457</v>
      </c>
      <c r="AH34" s="287">
        <f>'施設資源化量内訳'!DZ34</f>
        <v>2759</v>
      </c>
      <c r="AI34" s="287">
        <f>'施設資源化量内訳'!EU34</f>
        <v>58643</v>
      </c>
      <c r="AJ34" s="287">
        <f t="shared" si="5"/>
        <v>116653</v>
      </c>
      <c r="AK34" s="315">
        <f t="shared" si="6"/>
        <v>16.608990397319587</v>
      </c>
      <c r="AL34" s="315">
        <f>IF((AA34+J34)&lt;&gt;0,('資源化量内訳'!D34-'資源化量内訳'!R34-'資源化量内訳'!T34-'資源化量内訳'!V34-'資源化量内訳'!U34)/(AA34+J34)*100,"-")</f>
        <v>15.841557041179488</v>
      </c>
      <c r="AM34" s="287">
        <f>'ごみ処理量内訳'!AA34</f>
        <v>21646</v>
      </c>
      <c r="AN34" s="287">
        <f>'ごみ処理量内訳'!AB34</f>
        <v>189698</v>
      </c>
      <c r="AO34" s="287">
        <f>'ごみ処理量内訳'!AC34</f>
        <v>22499</v>
      </c>
      <c r="AP34" s="287">
        <f t="shared" si="7"/>
        <v>233843</v>
      </c>
    </row>
    <row r="35" spans="1:42" s="284" customFormat="1" ht="12" customHeight="1">
      <c r="A35" s="285" t="s">
        <v>634</v>
      </c>
      <c r="B35" s="286" t="s">
        <v>635</v>
      </c>
      <c r="C35" s="305" t="s">
        <v>542</v>
      </c>
      <c r="D35" s="287">
        <f t="shared" si="0"/>
        <v>1388771</v>
      </c>
      <c r="E35" s="287">
        <v>1388771</v>
      </c>
      <c r="F35" s="287">
        <v>0</v>
      </c>
      <c r="G35" s="287">
        <v>10818</v>
      </c>
      <c r="H35" s="287">
        <f>SUM('ごみ搬入量内訳'!E35,+'ごみ搬入量内訳'!AD35)</f>
        <v>392425</v>
      </c>
      <c r="I35" s="287">
        <f>'ごみ搬入量内訳'!BC35</f>
        <v>43126</v>
      </c>
      <c r="J35" s="287">
        <f>'資源化量内訳'!BO35</f>
        <v>35166</v>
      </c>
      <c r="K35" s="287">
        <f t="shared" si="1"/>
        <v>470717</v>
      </c>
      <c r="L35" s="287">
        <f t="shared" si="8"/>
        <v>926.0792613454079</v>
      </c>
      <c r="M35" s="287">
        <f>IF(D35&lt;&gt;0,('ごみ搬入量内訳'!BR35+'ごみ処理概要'!J35)/'ごみ処理概要'!D35/366*1000000,"-")</f>
        <v>655.9678096952279</v>
      </c>
      <c r="N35" s="287">
        <f>IF(D35&lt;&gt;0,'ごみ搬入量内訳'!CM35/'ごみ処理概要'!D35/366*1000000,"-")</f>
        <v>270.11145165018</v>
      </c>
      <c r="O35" s="314">
        <f>'ごみ搬入量内訳'!DH35</f>
        <v>0</v>
      </c>
      <c r="P35" s="314">
        <f>'ごみ処理量内訳'!E35</f>
        <v>368735</v>
      </c>
      <c r="Q35" s="314">
        <f>'ごみ処理量内訳'!N35</f>
        <v>2736</v>
      </c>
      <c r="R35" s="287">
        <f t="shared" si="2"/>
        <v>50613</v>
      </c>
      <c r="S35" s="314">
        <f>'ごみ処理量内訳'!G35</f>
        <v>23261</v>
      </c>
      <c r="T35" s="314">
        <f>'ごみ処理量内訳'!L35</f>
        <v>26097</v>
      </c>
      <c r="U35" s="314">
        <f>'ごみ処理量内訳'!H35</f>
        <v>0</v>
      </c>
      <c r="V35" s="314">
        <f>'ごみ処理量内訳'!I35</f>
        <v>0</v>
      </c>
      <c r="W35" s="314">
        <f>'ごみ処理量内訳'!J35</f>
        <v>0</v>
      </c>
      <c r="X35" s="314">
        <f>'ごみ処理量内訳'!K35</f>
        <v>0</v>
      </c>
      <c r="Y35" s="314">
        <f>'ごみ処理量内訳'!M35</f>
        <v>1255</v>
      </c>
      <c r="Z35" s="287">
        <f>'資源化量内訳'!Y35</f>
        <v>13361</v>
      </c>
      <c r="AA35" s="287">
        <f t="shared" si="3"/>
        <v>435445</v>
      </c>
      <c r="AB35" s="315">
        <f t="shared" si="4"/>
        <v>99.37167724971006</v>
      </c>
      <c r="AC35" s="287">
        <f>'施設資源化量内訳'!Y35</f>
        <v>2171</v>
      </c>
      <c r="AD35" s="287">
        <f>'施設資源化量内訳'!AT35</f>
        <v>4330</v>
      </c>
      <c r="AE35" s="287">
        <f>'施設資源化量内訳'!BO35</f>
        <v>0</v>
      </c>
      <c r="AF35" s="287">
        <f>'施設資源化量内訳'!CJ35</f>
        <v>0</v>
      </c>
      <c r="AG35" s="287">
        <f>'施設資源化量内訳'!DE35</f>
        <v>0</v>
      </c>
      <c r="AH35" s="287">
        <f>'施設資源化量内訳'!DZ35</f>
        <v>0</v>
      </c>
      <c r="AI35" s="287">
        <f>'施設資源化量内訳'!EU35</f>
        <v>17738</v>
      </c>
      <c r="AJ35" s="287">
        <f t="shared" si="5"/>
        <v>24239</v>
      </c>
      <c r="AK35" s="315">
        <f t="shared" si="6"/>
        <v>15.462027024442692</v>
      </c>
      <c r="AL35" s="315">
        <f>IF((AA35+J35)&lt;&gt;0,('資源化量内訳'!D35-'資源化量内訳'!R35-'資源化量内訳'!T35-'資源化量内訳'!V35-'資源化量内訳'!U35)/(AA35+J35)*100,"-")</f>
        <v>15.38574321467199</v>
      </c>
      <c r="AM35" s="287">
        <f>'ごみ処理量内訳'!AA35</f>
        <v>2736</v>
      </c>
      <c r="AN35" s="287">
        <f>'ごみ処理量内訳'!AB35</f>
        <v>51250</v>
      </c>
      <c r="AO35" s="287">
        <f>'ごみ処理量内訳'!AC35</f>
        <v>7096</v>
      </c>
      <c r="AP35" s="287">
        <f t="shared" si="7"/>
        <v>61082</v>
      </c>
    </row>
    <row r="36" spans="1:42" s="284" customFormat="1" ht="12" customHeight="1">
      <c r="A36" s="285" t="s">
        <v>576</v>
      </c>
      <c r="B36" s="286" t="s">
        <v>611</v>
      </c>
      <c r="C36" s="305" t="s">
        <v>542</v>
      </c>
      <c r="D36" s="287">
        <f t="shared" si="0"/>
        <v>995133</v>
      </c>
      <c r="E36" s="287">
        <v>995044</v>
      </c>
      <c r="F36" s="287">
        <v>89</v>
      </c>
      <c r="G36" s="287">
        <v>5877</v>
      </c>
      <c r="H36" s="287">
        <f>SUM('ごみ搬入量内訳'!E36,+'ごみ搬入量内訳'!AD36)</f>
        <v>287806</v>
      </c>
      <c r="I36" s="287">
        <f>'ごみ搬入量内訳'!BC36</f>
        <v>57810</v>
      </c>
      <c r="J36" s="287">
        <f>'資源化量内訳'!BO36</f>
        <v>10412</v>
      </c>
      <c r="K36" s="287">
        <f t="shared" si="1"/>
        <v>356028</v>
      </c>
      <c r="L36" s="287">
        <f t="shared" si="8"/>
        <v>977.5116475492782</v>
      </c>
      <c r="M36" s="287">
        <f>IF(D36&lt;&gt;0,('ごみ搬入量内訳'!BR36+'ごみ処理概要'!J36)/'ごみ処理概要'!D36/366*1000000,"-")</f>
        <v>715.3889016092688</v>
      </c>
      <c r="N36" s="287">
        <f>IF(D36&lt;&gt;0,'ごみ搬入量内訳'!CM36/'ごみ処理概要'!D36/366*1000000,"-")</f>
        <v>262.1227459400091</v>
      </c>
      <c r="O36" s="314">
        <f>'ごみ搬入量内訳'!DH36</f>
        <v>25</v>
      </c>
      <c r="P36" s="314">
        <f>'ごみ処理量内訳'!E36</f>
        <v>295950</v>
      </c>
      <c r="Q36" s="314">
        <f>'ごみ処理量内訳'!N36</f>
        <v>3578</v>
      </c>
      <c r="R36" s="287">
        <f t="shared" si="2"/>
        <v>48477</v>
      </c>
      <c r="S36" s="314">
        <f>'ごみ処理量内訳'!G36</f>
        <v>10728</v>
      </c>
      <c r="T36" s="314">
        <f>'ごみ処理量内訳'!L36</f>
        <v>33019</v>
      </c>
      <c r="U36" s="314">
        <f>'ごみ処理量内訳'!H36</f>
        <v>0</v>
      </c>
      <c r="V36" s="314">
        <f>'ごみ処理量内訳'!I36</f>
        <v>0</v>
      </c>
      <c r="W36" s="314">
        <f>'ごみ処理量内訳'!J36</f>
        <v>0</v>
      </c>
      <c r="X36" s="314">
        <f>'ごみ処理量内訳'!K36</f>
        <v>1289</v>
      </c>
      <c r="Y36" s="314">
        <f>'ごみ処理量内訳'!M36</f>
        <v>3441</v>
      </c>
      <c r="Z36" s="287">
        <f>'資源化量内訳'!Y36</f>
        <v>5925</v>
      </c>
      <c r="AA36" s="287">
        <f t="shared" si="3"/>
        <v>353930</v>
      </c>
      <c r="AB36" s="315">
        <f t="shared" si="4"/>
        <v>98.9890656344475</v>
      </c>
      <c r="AC36" s="287">
        <f>'施設資源化量内訳'!Y36</f>
        <v>994</v>
      </c>
      <c r="AD36" s="287">
        <f>'施設資源化量内訳'!AT36</f>
        <v>2432</v>
      </c>
      <c r="AE36" s="287">
        <f>'施設資源化量内訳'!BO36</f>
        <v>0</v>
      </c>
      <c r="AF36" s="287">
        <f>'施設資源化量内訳'!CJ36</f>
        <v>0</v>
      </c>
      <c r="AG36" s="287">
        <f>'施設資源化量内訳'!DE36</f>
        <v>0</v>
      </c>
      <c r="AH36" s="287">
        <f>'施設資源化量内訳'!DZ36</f>
        <v>912</v>
      </c>
      <c r="AI36" s="287">
        <f>'施設資源化量内訳'!EU36</f>
        <v>28801</v>
      </c>
      <c r="AJ36" s="287">
        <f t="shared" si="5"/>
        <v>33139</v>
      </c>
      <c r="AK36" s="315">
        <f t="shared" si="6"/>
        <v>13.579548885387904</v>
      </c>
      <c r="AL36" s="315">
        <f>IF((AA36+J36)&lt;&gt;0,('資源化量内訳'!D36-'資源化量内訳'!R36-'資源化量内訳'!T36-'資源化量内訳'!V36-'資源化量内訳'!U36)/(AA36+J36)*100,"-")</f>
        <v>13.470036394376711</v>
      </c>
      <c r="AM36" s="287">
        <f>'ごみ処理量内訳'!AA36</f>
        <v>3578</v>
      </c>
      <c r="AN36" s="287">
        <f>'ごみ処理量内訳'!AB36</f>
        <v>33294</v>
      </c>
      <c r="AO36" s="287">
        <f>'ごみ処理量内訳'!AC36</f>
        <v>5115</v>
      </c>
      <c r="AP36" s="287">
        <f t="shared" si="7"/>
        <v>41987</v>
      </c>
    </row>
    <row r="37" spans="1:42" s="284" customFormat="1" ht="12" customHeight="1">
      <c r="A37" s="285" t="s">
        <v>582</v>
      </c>
      <c r="B37" s="286" t="s">
        <v>600</v>
      </c>
      <c r="C37" s="305" t="s">
        <v>542</v>
      </c>
      <c r="D37" s="287">
        <f t="shared" si="0"/>
        <v>579381</v>
      </c>
      <c r="E37" s="287">
        <v>579377</v>
      </c>
      <c r="F37" s="287">
        <v>4</v>
      </c>
      <c r="G37" s="287">
        <v>3866</v>
      </c>
      <c r="H37" s="287">
        <f>SUM('ごみ搬入量内訳'!E37,+'ごみ搬入量内訳'!AD37)</f>
        <v>190724</v>
      </c>
      <c r="I37" s="287">
        <f>'ごみ搬入量内訳'!BC37</f>
        <v>16377</v>
      </c>
      <c r="J37" s="287">
        <f>'資源化量内訳'!BO37</f>
        <v>6205</v>
      </c>
      <c r="K37" s="287">
        <f t="shared" si="1"/>
        <v>213306</v>
      </c>
      <c r="L37" s="287">
        <f t="shared" si="8"/>
        <v>1005.906784462253</v>
      </c>
      <c r="M37" s="287">
        <f>IF(D37&lt;&gt;0,('ごみ搬入量内訳'!BR37+'ごみ処理概要'!J37)/'ごみ処理概要'!D37/366*1000000,"-")</f>
        <v>594.7887307617723</v>
      </c>
      <c r="N37" s="287">
        <f>IF(D37&lt;&gt;0,'ごみ搬入量内訳'!CM37/'ごみ処理概要'!D37/366*1000000,"-")</f>
        <v>411.1180537004808</v>
      </c>
      <c r="O37" s="314">
        <f>'ごみ搬入量内訳'!DH37</f>
        <v>8</v>
      </c>
      <c r="P37" s="314">
        <f>'ごみ処理量内訳'!E37</f>
        <v>152024</v>
      </c>
      <c r="Q37" s="314">
        <f>'ごみ処理量内訳'!N37</f>
        <v>466</v>
      </c>
      <c r="R37" s="287">
        <f t="shared" si="2"/>
        <v>30046</v>
      </c>
      <c r="S37" s="314">
        <f>'ごみ処理量内訳'!G37</f>
        <v>1219</v>
      </c>
      <c r="T37" s="314">
        <f>'ごみ処理量内訳'!L37</f>
        <v>22503</v>
      </c>
      <c r="U37" s="314">
        <f>'ごみ処理量内訳'!H37</f>
        <v>5470</v>
      </c>
      <c r="V37" s="314">
        <f>'ごみ処理量内訳'!I37</f>
        <v>149</v>
      </c>
      <c r="W37" s="314">
        <f>'ごみ処理量内訳'!J37</f>
        <v>0</v>
      </c>
      <c r="X37" s="314">
        <f>'ごみ処理量内訳'!K37</f>
        <v>705</v>
      </c>
      <c r="Y37" s="314">
        <f>'ごみ処理量内訳'!M37</f>
        <v>0</v>
      </c>
      <c r="Z37" s="287">
        <f>'資源化量内訳'!Y37</f>
        <v>24316</v>
      </c>
      <c r="AA37" s="287">
        <f t="shared" si="3"/>
        <v>206852</v>
      </c>
      <c r="AB37" s="315">
        <f t="shared" si="4"/>
        <v>99.77471815597625</v>
      </c>
      <c r="AC37" s="287">
        <f>'施設資源化量内訳'!Y37</f>
        <v>5157</v>
      </c>
      <c r="AD37" s="287">
        <f>'施設資源化量内訳'!AT37</f>
        <v>561</v>
      </c>
      <c r="AE37" s="287">
        <f>'施設資源化量内訳'!BO37</f>
        <v>3505</v>
      </c>
      <c r="AF37" s="287">
        <f>'施設資源化量内訳'!CJ37</f>
        <v>149</v>
      </c>
      <c r="AG37" s="287">
        <f>'施設資源化量内訳'!DE37</f>
        <v>0</v>
      </c>
      <c r="AH37" s="287">
        <f>'施設資源化量内訳'!DZ37</f>
        <v>605</v>
      </c>
      <c r="AI37" s="287">
        <f>'施設資源化量内訳'!EU37</f>
        <v>16745</v>
      </c>
      <c r="AJ37" s="287">
        <f t="shared" si="5"/>
        <v>26722</v>
      </c>
      <c r="AK37" s="315">
        <f t="shared" si="6"/>
        <v>26.86745800419606</v>
      </c>
      <c r="AL37" s="315">
        <f>IF((AA37+J37)&lt;&gt;0,('資源化量内訳'!D37-'資源化量内訳'!R37-'資源化量内訳'!T37-'資源化量内訳'!V37-'資源化量内訳'!U37)/(AA37+J37)*100,"-")</f>
        <v>25.919354914412573</v>
      </c>
      <c r="AM37" s="287">
        <f>'ごみ処理量内訳'!AA37</f>
        <v>466</v>
      </c>
      <c r="AN37" s="287">
        <f>'ごみ処理量内訳'!AB37</f>
        <v>11040</v>
      </c>
      <c r="AO37" s="287">
        <f>'ごみ処理量内訳'!AC37</f>
        <v>4652</v>
      </c>
      <c r="AP37" s="287">
        <f t="shared" si="7"/>
        <v>16158</v>
      </c>
    </row>
    <row r="38" spans="1:42" s="284" customFormat="1" ht="12" customHeight="1">
      <c r="A38" s="285" t="s">
        <v>612</v>
      </c>
      <c r="B38" s="286" t="s">
        <v>614</v>
      </c>
      <c r="C38" s="305" t="s">
        <v>542</v>
      </c>
      <c r="D38" s="287">
        <f t="shared" si="0"/>
        <v>701871</v>
      </c>
      <c r="E38" s="287">
        <v>701699</v>
      </c>
      <c r="F38" s="287">
        <v>172</v>
      </c>
      <c r="G38" s="287">
        <v>6159</v>
      </c>
      <c r="H38" s="287">
        <f>SUM('ごみ搬入量内訳'!E38,+'ごみ搬入量内訳'!AD38)</f>
        <v>209780</v>
      </c>
      <c r="I38" s="287">
        <f>'ごみ搬入量内訳'!BC38</f>
        <v>32651</v>
      </c>
      <c r="J38" s="287">
        <f>'資源化量内訳'!BO38</f>
        <v>2040</v>
      </c>
      <c r="K38" s="287">
        <f t="shared" si="1"/>
        <v>244471</v>
      </c>
      <c r="L38" s="287">
        <f t="shared" si="8"/>
        <v>951.6756667714842</v>
      </c>
      <c r="M38" s="287">
        <f>IF(D38&lt;&gt;0,('ごみ搬入量内訳'!BR38+'ごみ処理概要'!J38)/'ごみ処理概要'!D38/366*1000000,"-")</f>
        <v>661.2263911962463</v>
      </c>
      <c r="N38" s="287">
        <f>IF(D38&lt;&gt;0,'ごみ搬入量内訳'!CM38/'ごみ処理概要'!D38/366*1000000,"-")</f>
        <v>290.44927557523783</v>
      </c>
      <c r="O38" s="314">
        <f>'ごみ搬入量内訳'!DH38</f>
        <v>242</v>
      </c>
      <c r="P38" s="314">
        <f>'ごみ処理量内訳'!E38</f>
        <v>178865</v>
      </c>
      <c r="Q38" s="314">
        <f>'ごみ処理量内訳'!N38</f>
        <v>4815</v>
      </c>
      <c r="R38" s="287">
        <f t="shared" si="2"/>
        <v>48991</v>
      </c>
      <c r="S38" s="314">
        <f>'ごみ処理量内訳'!G38</f>
        <v>11350</v>
      </c>
      <c r="T38" s="314">
        <f>'ごみ処理量内訳'!L38</f>
        <v>24416</v>
      </c>
      <c r="U38" s="314">
        <f>'ごみ処理量内訳'!H38</f>
        <v>3083</v>
      </c>
      <c r="V38" s="314">
        <f>'ごみ処理量内訳'!I38</f>
        <v>0</v>
      </c>
      <c r="W38" s="314">
        <f>'ごみ処理量内訳'!J38</f>
        <v>0</v>
      </c>
      <c r="X38" s="314">
        <f>'ごみ処理量内訳'!K38</f>
        <v>10142</v>
      </c>
      <c r="Y38" s="314">
        <f>'ごみ処理量内訳'!M38</f>
        <v>0</v>
      </c>
      <c r="Z38" s="287">
        <f>'資源化量内訳'!Y38</f>
        <v>9222</v>
      </c>
      <c r="AA38" s="287">
        <f t="shared" si="3"/>
        <v>241893</v>
      </c>
      <c r="AB38" s="315">
        <f t="shared" si="4"/>
        <v>98.0094504595007</v>
      </c>
      <c r="AC38" s="287">
        <f>'施設資源化量内訳'!Y38</f>
        <v>12676</v>
      </c>
      <c r="AD38" s="287">
        <f>'施設資源化量内訳'!AT38</f>
        <v>3271</v>
      </c>
      <c r="AE38" s="287">
        <f>'施設資源化量内訳'!BO38</f>
        <v>1946</v>
      </c>
      <c r="AF38" s="287">
        <f>'施設資源化量内訳'!CJ38</f>
        <v>0</v>
      </c>
      <c r="AG38" s="287">
        <f>'施設資源化量内訳'!DE38</f>
        <v>0</v>
      </c>
      <c r="AH38" s="287">
        <f>'施設資源化量内訳'!DZ38</f>
        <v>6987</v>
      </c>
      <c r="AI38" s="287">
        <f>'施設資源化量内訳'!EU38</f>
        <v>20940</v>
      </c>
      <c r="AJ38" s="287">
        <f t="shared" si="5"/>
        <v>45820</v>
      </c>
      <c r="AK38" s="315">
        <f t="shared" si="6"/>
        <v>23.400687893806907</v>
      </c>
      <c r="AL38" s="315">
        <f>IF((AA38+J38)&lt;&gt;0,('資源化量内訳'!D38-'資源化量内訳'!R38-'資源化量内訳'!T38-'資源化量内訳'!V38-'資源化量内訳'!U38)/(AA38+J38)*100,"-")</f>
        <v>20.34206113973919</v>
      </c>
      <c r="AM38" s="287">
        <f>'ごみ処理量内訳'!AA38</f>
        <v>4815</v>
      </c>
      <c r="AN38" s="287">
        <f>'ごみ処理量内訳'!AB38</f>
        <v>10742</v>
      </c>
      <c r="AO38" s="287">
        <f>'ごみ処理量内訳'!AC38</f>
        <v>5788</v>
      </c>
      <c r="AP38" s="287">
        <f t="shared" si="7"/>
        <v>21345</v>
      </c>
    </row>
    <row r="39" spans="1:42" s="284" customFormat="1" ht="12" customHeight="1">
      <c r="A39" s="285" t="s">
        <v>738</v>
      </c>
      <c r="B39" s="286" t="s">
        <v>739</v>
      </c>
      <c r="C39" s="305" t="s">
        <v>542</v>
      </c>
      <c r="D39" s="287">
        <f t="shared" si="0"/>
        <v>1924823</v>
      </c>
      <c r="E39" s="287">
        <v>1924745</v>
      </c>
      <c r="F39" s="287">
        <v>78</v>
      </c>
      <c r="G39" s="287">
        <v>21196</v>
      </c>
      <c r="H39" s="287">
        <f>SUM('ごみ搬入量内訳'!E39,+'ごみ搬入量内訳'!AD39)</f>
        <v>565245</v>
      </c>
      <c r="I39" s="287">
        <f>'ごみ搬入量内訳'!BC39</f>
        <v>81520</v>
      </c>
      <c r="J39" s="287">
        <f>'資源化量内訳'!BO39</f>
        <v>57855</v>
      </c>
      <c r="K39" s="287">
        <f t="shared" si="1"/>
        <v>704620</v>
      </c>
      <c r="L39" s="287">
        <f t="shared" si="8"/>
        <v>1000.1913198411495</v>
      </c>
      <c r="M39" s="287">
        <f>IF(D39&lt;&gt;0,('ごみ搬入量内訳'!BR39+'ごみ処理概要'!J39)/'ごみ処理概要'!D39/366*1000000,"-")</f>
        <v>660.8044968233812</v>
      </c>
      <c r="N39" s="287">
        <f>IF(D39&lt;&gt;0,'ごみ搬入量内訳'!CM39/'ごみ処理概要'!D39/366*1000000,"-")</f>
        <v>339.3868230177684</v>
      </c>
      <c r="O39" s="314">
        <f>'ごみ搬入量内訳'!DH39</f>
        <v>31</v>
      </c>
      <c r="P39" s="314">
        <f>'ごみ処理量内訳'!E39</f>
        <v>568123</v>
      </c>
      <c r="Q39" s="314">
        <f>'ごみ処理量内訳'!N39</f>
        <v>3833</v>
      </c>
      <c r="R39" s="287">
        <f t="shared" si="2"/>
        <v>49251</v>
      </c>
      <c r="S39" s="314">
        <f>'ごみ処理量内訳'!G39</f>
        <v>19274</v>
      </c>
      <c r="T39" s="314">
        <f>'ごみ処理量内訳'!L39</f>
        <v>26182</v>
      </c>
      <c r="U39" s="314">
        <f>'ごみ処理量内訳'!H39</f>
        <v>662</v>
      </c>
      <c r="V39" s="314">
        <f>'ごみ処理量内訳'!I39</f>
        <v>0</v>
      </c>
      <c r="W39" s="314">
        <f>'ごみ処理量内訳'!J39</f>
        <v>216</v>
      </c>
      <c r="X39" s="314">
        <f>'ごみ処理量内訳'!K39</f>
        <v>363</v>
      </c>
      <c r="Y39" s="314">
        <f>'ごみ処理量内訳'!M39</f>
        <v>2554</v>
      </c>
      <c r="Z39" s="287">
        <f>'資源化量内訳'!Y39</f>
        <v>25266</v>
      </c>
      <c r="AA39" s="287">
        <f t="shared" si="3"/>
        <v>646473</v>
      </c>
      <c r="AB39" s="315">
        <f t="shared" si="4"/>
        <v>99.40709047400279</v>
      </c>
      <c r="AC39" s="287">
        <f>'施設資源化量内訳'!Y39</f>
        <v>101400</v>
      </c>
      <c r="AD39" s="287">
        <f>'施設資源化量内訳'!AT39</f>
        <v>5356.27</v>
      </c>
      <c r="AE39" s="287">
        <f>'施設資源化量内訳'!BO39</f>
        <v>29</v>
      </c>
      <c r="AF39" s="287">
        <f>'施設資源化量内訳'!CJ39</f>
        <v>0</v>
      </c>
      <c r="AG39" s="287">
        <f>'施設資源化量内訳'!DE39</f>
        <v>216</v>
      </c>
      <c r="AH39" s="287">
        <f>'施設資源化量内訳'!DZ39</f>
        <v>363</v>
      </c>
      <c r="AI39" s="287">
        <f>'施設資源化量内訳'!EU39</f>
        <v>23084</v>
      </c>
      <c r="AJ39" s="287">
        <f t="shared" si="5"/>
        <v>130448.27</v>
      </c>
      <c r="AK39" s="315">
        <f t="shared" si="6"/>
        <v>30.32241654456447</v>
      </c>
      <c r="AL39" s="315">
        <f>IF((AA39+J39)&lt;&gt;0,('資源化量内訳'!D39-'資源化量内訳'!R39-'資源化量内訳'!T39-'資源化量内訳'!V39-'資源化量内訳'!U39)/(AA39+J39)*100,"-")</f>
        <v>28.116484081280312</v>
      </c>
      <c r="AM39" s="287">
        <f>'ごみ処理量内訳'!AA39</f>
        <v>3833</v>
      </c>
      <c r="AN39" s="287">
        <f>'ごみ処理量内訳'!AB39</f>
        <v>21385</v>
      </c>
      <c r="AO39" s="287">
        <f>'ごみ処理量内訳'!AC39</f>
        <v>8847.145059730832</v>
      </c>
      <c r="AP39" s="287">
        <f t="shared" si="7"/>
        <v>34065.14505973083</v>
      </c>
    </row>
    <row r="40" spans="1:42" s="284" customFormat="1" ht="12" customHeight="1">
      <c r="A40" s="285" t="s">
        <v>564</v>
      </c>
      <c r="B40" s="286" t="s">
        <v>641</v>
      </c>
      <c r="C40" s="305" t="s">
        <v>542</v>
      </c>
      <c r="D40" s="287">
        <f t="shared" si="0"/>
        <v>2864132</v>
      </c>
      <c r="E40" s="287">
        <v>2864107</v>
      </c>
      <c r="F40" s="287">
        <v>25</v>
      </c>
      <c r="G40" s="287">
        <v>40995</v>
      </c>
      <c r="H40" s="287">
        <f>SUM('ごみ搬入量内訳'!E40,+'ごみ搬入量内訳'!AD40)</f>
        <v>850702</v>
      </c>
      <c r="I40" s="287">
        <f>'ごみ搬入量内訳'!BC40</f>
        <v>69666</v>
      </c>
      <c r="J40" s="287">
        <f>'資源化量内訳'!BO40</f>
        <v>22974</v>
      </c>
      <c r="K40" s="287">
        <f t="shared" si="1"/>
        <v>943342</v>
      </c>
      <c r="L40" s="287">
        <f t="shared" si="8"/>
        <v>899.9016660090894</v>
      </c>
      <c r="M40" s="287">
        <f>IF(D40&lt;&gt;0,('ごみ搬入量内訳'!BR40+'ごみ処理概要'!J40)/'ごみ処理概要'!D40/366*1000000,"-")</f>
        <v>567.7942584063977</v>
      </c>
      <c r="N40" s="287">
        <f>IF(D40&lt;&gt;0,'ごみ搬入量内訳'!CM40/'ごみ処理概要'!D40/366*1000000,"-")</f>
        <v>332.1074076026917</v>
      </c>
      <c r="O40" s="314">
        <f>'ごみ搬入量内訳'!DH40</f>
        <v>5</v>
      </c>
      <c r="P40" s="314">
        <f>'ごみ処理量内訳'!E40</f>
        <v>615162</v>
      </c>
      <c r="Q40" s="314">
        <f>'ごみ処理量内訳'!N40</f>
        <v>26515</v>
      </c>
      <c r="R40" s="287">
        <f t="shared" si="2"/>
        <v>267096</v>
      </c>
      <c r="S40" s="314">
        <f>'ごみ処理量内訳'!G40</f>
        <v>45917</v>
      </c>
      <c r="T40" s="314">
        <f>'ごみ処理量内訳'!L40</f>
        <v>88301</v>
      </c>
      <c r="U40" s="314">
        <f>'ごみ処理量内訳'!H40</f>
        <v>915</v>
      </c>
      <c r="V40" s="314">
        <f>'ごみ処理量内訳'!I40</f>
        <v>0</v>
      </c>
      <c r="W40" s="314">
        <f>'ごみ処理量内訳'!J40</f>
        <v>0</v>
      </c>
      <c r="X40" s="314">
        <f>'ごみ処理量内訳'!K40</f>
        <v>131450</v>
      </c>
      <c r="Y40" s="314">
        <f>'ごみ処理量内訳'!M40</f>
        <v>513</v>
      </c>
      <c r="Z40" s="287">
        <f>'資源化量内訳'!Y40</f>
        <v>13090</v>
      </c>
      <c r="AA40" s="287">
        <f t="shared" si="3"/>
        <v>921863</v>
      </c>
      <c r="AB40" s="315">
        <f t="shared" si="4"/>
        <v>97.12375917028886</v>
      </c>
      <c r="AC40" s="287">
        <f>'施設資源化量内訳'!Y40</f>
        <v>9466</v>
      </c>
      <c r="AD40" s="287">
        <f>'施設資源化量内訳'!AT40</f>
        <v>13875</v>
      </c>
      <c r="AE40" s="287">
        <f>'施設資源化量内訳'!BO40</f>
        <v>914</v>
      </c>
      <c r="AF40" s="287">
        <f>'施設資源化量内訳'!CJ40</f>
        <v>0</v>
      </c>
      <c r="AG40" s="287">
        <f>'施設資源化量内訳'!DE40</f>
        <v>0</v>
      </c>
      <c r="AH40" s="287">
        <f>'施設資源化量内訳'!DZ40</f>
        <v>74334</v>
      </c>
      <c r="AI40" s="287">
        <f>'施設資源化量内訳'!EU40</f>
        <v>69439</v>
      </c>
      <c r="AJ40" s="287">
        <f t="shared" si="5"/>
        <v>168028</v>
      </c>
      <c r="AK40" s="315">
        <f t="shared" si="6"/>
        <v>21.60076288290996</v>
      </c>
      <c r="AL40" s="315">
        <f>IF((AA40+J40)&lt;&gt;0,('資源化量内訳'!D40-'資源化量内訳'!R40-'資源化量内訳'!T40-'資源化量内訳'!V40-'資源化量内訳'!U40)/(AA40+J40)*100,"-")</f>
        <v>12.899685342551148</v>
      </c>
      <c r="AM40" s="287">
        <f>'ごみ処理量内訳'!AA40</f>
        <v>26515</v>
      </c>
      <c r="AN40" s="287">
        <f>'ごみ処理量内訳'!AB40</f>
        <v>72691</v>
      </c>
      <c r="AO40" s="287">
        <f>'ごみ処理量内訳'!AC40</f>
        <v>14545</v>
      </c>
      <c r="AP40" s="287">
        <f t="shared" si="7"/>
        <v>113751</v>
      </c>
    </row>
    <row r="41" spans="1:42" s="284" customFormat="1" ht="12" customHeight="1">
      <c r="A41" s="285" t="s">
        <v>586</v>
      </c>
      <c r="B41" s="286" t="s">
        <v>744</v>
      </c>
      <c r="C41" s="305" t="s">
        <v>745</v>
      </c>
      <c r="D41" s="287">
        <f t="shared" si="0"/>
        <v>1420960</v>
      </c>
      <c r="E41" s="287">
        <v>1420941</v>
      </c>
      <c r="F41" s="287">
        <v>19</v>
      </c>
      <c r="G41" s="287">
        <v>12851</v>
      </c>
      <c r="H41" s="287">
        <f>SUM('ごみ搬入量内訳'!E41,+'ごみ搬入量内訳'!AD41)</f>
        <v>395710</v>
      </c>
      <c r="I41" s="287">
        <f>'ごみ搬入量内訳'!BC41</f>
        <v>119560</v>
      </c>
      <c r="J41" s="287">
        <f>'資源化量内訳'!BO41</f>
        <v>13573</v>
      </c>
      <c r="K41" s="287">
        <f t="shared" si="1"/>
        <v>528843</v>
      </c>
      <c r="L41" s="287">
        <f t="shared" si="8"/>
        <v>1016.8662238966592</v>
      </c>
      <c r="M41" s="287">
        <f>IF(D41&lt;&gt;0,('ごみ搬入量内訳'!BR41+'ごみ処理概要'!J41)/'ごみ処理概要'!D41/366*1000000,"-")</f>
        <v>696.0025639558387</v>
      </c>
      <c r="N41" s="287">
        <f>IF(D41&lt;&gt;0,'ごみ搬入量内訳'!CM41/'ごみ処理概要'!D41/366*1000000,"-")</f>
        <v>320.8636599408204</v>
      </c>
      <c r="O41" s="314">
        <f>'ごみ搬入量内訳'!DH41</f>
        <v>6</v>
      </c>
      <c r="P41" s="314">
        <f>'ごみ処理量内訳'!E41</f>
        <v>400725</v>
      </c>
      <c r="Q41" s="314">
        <f>'ごみ処理量内訳'!N41</f>
        <v>7560</v>
      </c>
      <c r="R41" s="287">
        <f t="shared" si="2"/>
        <v>77582</v>
      </c>
      <c r="S41" s="314">
        <f>'ごみ処理量内訳'!G41</f>
        <v>20103</v>
      </c>
      <c r="T41" s="314">
        <f>'ごみ処理量内訳'!L41</f>
        <v>47689</v>
      </c>
      <c r="U41" s="314">
        <f>'ごみ処理量内訳'!H41</f>
        <v>41</v>
      </c>
      <c r="V41" s="314">
        <f>'ごみ処理量内訳'!I41</f>
        <v>0</v>
      </c>
      <c r="W41" s="314">
        <f>'ごみ処理量内訳'!J41</f>
        <v>2497</v>
      </c>
      <c r="X41" s="314">
        <f>'ごみ処理量内訳'!K41</f>
        <v>7142</v>
      </c>
      <c r="Y41" s="314">
        <f>'ごみ処理量内訳'!M41</f>
        <v>110</v>
      </c>
      <c r="Z41" s="287">
        <f>'資源化量内訳'!Y41</f>
        <v>28429</v>
      </c>
      <c r="AA41" s="287">
        <f t="shared" si="3"/>
        <v>514296</v>
      </c>
      <c r="AB41" s="315">
        <f t="shared" si="4"/>
        <v>98.53002939941202</v>
      </c>
      <c r="AC41" s="287">
        <f>'施設資源化量内訳'!Y41</f>
        <v>66000</v>
      </c>
      <c r="AD41" s="287">
        <f>'施設資源化量内訳'!AT41</f>
        <v>3098</v>
      </c>
      <c r="AE41" s="287">
        <f>'施設資源化量内訳'!BO41</f>
        <v>41</v>
      </c>
      <c r="AF41" s="287">
        <f>'施設資源化量内訳'!CJ41</f>
        <v>0</v>
      </c>
      <c r="AG41" s="287">
        <f>'施設資源化量内訳'!DE41</f>
        <v>1391</v>
      </c>
      <c r="AH41" s="287">
        <f>'施設資源化量内訳'!DZ41</f>
        <v>7107</v>
      </c>
      <c r="AI41" s="287">
        <f>'施設資源化量内訳'!EU41</f>
        <v>35980</v>
      </c>
      <c r="AJ41" s="287">
        <f t="shared" si="5"/>
        <v>113617</v>
      </c>
      <c r="AK41" s="315">
        <f t="shared" si="6"/>
        <v>29.480609772500376</v>
      </c>
      <c r="AL41" s="315">
        <f>IF((AA41+J41)&lt;&gt;0,('資源化量内訳'!D41-'資源化量内訳'!R41-'資源化量内訳'!T41-'資源化量内訳'!V41-'資源化量内訳'!U41)/(AA41+J41)*100,"-")</f>
        <v>21.32574559218291</v>
      </c>
      <c r="AM41" s="287">
        <f>'ごみ処理量内訳'!AA41</f>
        <v>7560</v>
      </c>
      <c r="AN41" s="287">
        <f>'ごみ処理量内訳'!AB41</f>
        <v>12049</v>
      </c>
      <c r="AO41" s="287">
        <f>'ごみ処理量内訳'!AC41</f>
        <v>8131</v>
      </c>
      <c r="AP41" s="287">
        <f t="shared" si="7"/>
        <v>27740</v>
      </c>
    </row>
    <row r="42" spans="1:42" s="284" customFormat="1" ht="12" customHeight="1">
      <c r="A42" s="285" t="s">
        <v>749</v>
      </c>
      <c r="B42" s="286" t="s">
        <v>750</v>
      </c>
      <c r="C42" s="305" t="s">
        <v>653</v>
      </c>
      <c r="D42" s="287">
        <f t="shared" si="0"/>
        <v>770633</v>
      </c>
      <c r="E42" s="287">
        <v>770615</v>
      </c>
      <c r="F42" s="287">
        <v>18</v>
      </c>
      <c r="G42" s="287">
        <v>4801</v>
      </c>
      <c r="H42" s="287">
        <f>SUM('ごみ搬入量内訳'!E42,+'ごみ搬入量内訳'!AD42)</f>
        <v>248335</v>
      </c>
      <c r="I42" s="287">
        <f>'ごみ搬入量内訳'!BC42</f>
        <v>13361</v>
      </c>
      <c r="J42" s="287">
        <f>'資源化量内訳'!BO42</f>
        <v>8288</v>
      </c>
      <c r="K42" s="287">
        <f t="shared" si="1"/>
        <v>269984</v>
      </c>
      <c r="L42" s="287">
        <f t="shared" si="8"/>
        <v>957.2146562446617</v>
      </c>
      <c r="M42" s="287">
        <f>IF(D42&lt;&gt;0,('ごみ搬入量内訳'!BR42+'ごみ処理概要'!J42)/'ごみ処理概要'!D42/366*1000000,"-")</f>
        <v>720.9848969592019</v>
      </c>
      <c r="N42" s="287">
        <f>IF(D42&lt;&gt;0,'ごみ搬入量内訳'!CM42/'ごみ処理概要'!D42/366*1000000,"-")</f>
        <v>236.22975928545975</v>
      </c>
      <c r="O42" s="314">
        <f>'ごみ搬入量内訳'!DH42</f>
        <v>749</v>
      </c>
      <c r="P42" s="314">
        <f>'ごみ処理量内訳'!E42</f>
        <v>210212</v>
      </c>
      <c r="Q42" s="314">
        <f>'ごみ処理量内訳'!N42</f>
        <v>367</v>
      </c>
      <c r="R42" s="287">
        <f t="shared" si="2"/>
        <v>37442</v>
      </c>
      <c r="S42" s="314">
        <f>'ごみ処理量内訳'!G42</f>
        <v>20053</v>
      </c>
      <c r="T42" s="314">
        <f>'ごみ処理量内訳'!L42</f>
        <v>16315</v>
      </c>
      <c r="U42" s="314">
        <f>'ごみ処理量内訳'!H42</f>
        <v>0</v>
      </c>
      <c r="V42" s="314">
        <f>'ごみ処理量内訳'!I42</f>
        <v>0</v>
      </c>
      <c r="W42" s="314">
        <f>'ごみ処理量内訳'!J42</f>
        <v>0</v>
      </c>
      <c r="X42" s="314">
        <f>'ごみ処理量内訳'!K42</f>
        <v>978</v>
      </c>
      <c r="Y42" s="314">
        <f>'ごみ処理量内訳'!M42</f>
        <v>96</v>
      </c>
      <c r="Z42" s="287">
        <f>'資源化量内訳'!Y42</f>
        <v>14242</v>
      </c>
      <c r="AA42" s="287">
        <f t="shared" si="3"/>
        <v>262263</v>
      </c>
      <c r="AB42" s="315">
        <f t="shared" si="4"/>
        <v>99.8600641340944</v>
      </c>
      <c r="AC42" s="287">
        <f>'施設資源化量内訳'!Y42</f>
        <v>4053</v>
      </c>
      <c r="AD42" s="287">
        <f>'施設資源化量内訳'!AT42</f>
        <v>5784</v>
      </c>
      <c r="AE42" s="287">
        <f>'施設資源化量内訳'!BO42</f>
        <v>0</v>
      </c>
      <c r="AF42" s="287">
        <f>'施設資源化量内訳'!CJ42</f>
        <v>0</v>
      </c>
      <c r="AG42" s="287">
        <f>'施設資源化量内訳'!DE42</f>
        <v>0</v>
      </c>
      <c r="AH42" s="287">
        <f>'施設資源化量内訳'!DZ42</f>
        <v>976</v>
      </c>
      <c r="AI42" s="287">
        <f>'施設資源化量内訳'!EU42</f>
        <v>11493</v>
      </c>
      <c r="AJ42" s="287">
        <f t="shared" si="5"/>
        <v>22306</v>
      </c>
      <c r="AK42" s="315">
        <f t="shared" si="6"/>
        <v>16.57210655292348</v>
      </c>
      <c r="AL42" s="315">
        <f>IF((AA42+J42)&lt;&gt;0,('資源化量内訳'!D42-'資源化量内訳'!R42-'資源化量内訳'!T42-'資源化量内訳'!V42-'資源化量内訳'!U42)/(AA42+J42)*100,"-")</f>
        <v>16.17439965108242</v>
      </c>
      <c r="AM42" s="287">
        <f>'ごみ処理量内訳'!AA42</f>
        <v>367</v>
      </c>
      <c r="AN42" s="287">
        <f>'ごみ処理量内訳'!AB42</f>
        <v>21856</v>
      </c>
      <c r="AO42" s="287">
        <f>'ごみ処理量内訳'!AC42</f>
        <v>9223</v>
      </c>
      <c r="AP42" s="287">
        <f t="shared" si="7"/>
        <v>31446</v>
      </c>
    </row>
    <row r="43" spans="1:42" s="284" customFormat="1" ht="12" customHeight="1">
      <c r="A43" s="285" t="s">
        <v>753</v>
      </c>
      <c r="B43" s="286" t="s">
        <v>754</v>
      </c>
      <c r="C43" s="305" t="s">
        <v>755</v>
      </c>
      <c r="D43" s="287">
        <f t="shared" si="0"/>
        <v>1002782</v>
      </c>
      <c r="E43" s="287">
        <v>1002746</v>
      </c>
      <c r="F43" s="287">
        <v>36</v>
      </c>
      <c r="G43" s="287">
        <v>9469</v>
      </c>
      <c r="H43" s="287">
        <f>SUM('ごみ搬入量内訳'!E43,+'ごみ搬入量内訳'!AD43)</f>
        <v>309530</v>
      </c>
      <c r="I43" s="287">
        <f>'ごみ搬入量内訳'!BC43</f>
        <v>11107</v>
      </c>
      <c r="J43" s="287">
        <f>'資源化量内訳'!BO43</f>
        <v>3635</v>
      </c>
      <c r="K43" s="287">
        <f t="shared" si="1"/>
        <v>324272</v>
      </c>
      <c r="L43" s="287">
        <f t="shared" si="8"/>
        <v>883.5310875526799</v>
      </c>
      <c r="M43" s="287">
        <f>IF(D43&lt;&gt;0,('ごみ搬入量内訳'!BR43+'ごみ処理概要'!J43)/'ごみ処理概要'!D43/366*1000000,"-")</f>
        <v>611.146784181925</v>
      </c>
      <c r="N43" s="287">
        <f>IF(D43&lt;&gt;0,'ごみ搬入量内訳'!CM43/'ごみ処理概要'!D43/366*1000000,"-")</f>
        <v>272.3843033707548</v>
      </c>
      <c r="O43" s="314">
        <f>'ごみ搬入量内訳'!DH43</f>
        <v>5</v>
      </c>
      <c r="P43" s="314">
        <f>'ごみ処理量内訳'!E43</f>
        <v>243399</v>
      </c>
      <c r="Q43" s="314">
        <f>'ごみ処理量内訳'!N43</f>
        <v>5465</v>
      </c>
      <c r="R43" s="287">
        <f t="shared" si="2"/>
        <v>56999</v>
      </c>
      <c r="S43" s="314">
        <f>'ごみ処理量内訳'!G43</f>
        <v>10674</v>
      </c>
      <c r="T43" s="314">
        <f>'ごみ処理量内訳'!L43</f>
        <v>42904</v>
      </c>
      <c r="U43" s="314">
        <f>'ごみ処理量内訳'!H43</f>
        <v>775</v>
      </c>
      <c r="V43" s="314">
        <f>'ごみ処理量内訳'!I43</f>
        <v>0</v>
      </c>
      <c r="W43" s="314">
        <f>'ごみ処理量内訳'!J43</f>
        <v>0</v>
      </c>
      <c r="X43" s="314">
        <f>'ごみ処理量内訳'!K43</f>
        <v>2632</v>
      </c>
      <c r="Y43" s="314">
        <f>'ごみ処理量内訳'!M43</f>
        <v>14</v>
      </c>
      <c r="Z43" s="287">
        <f>'資源化量内訳'!Y43</f>
        <v>13112.45</v>
      </c>
      <c r="AA43" s="287">
        <f t="shared" si="3"/>
        <v>318975.45</v>
      </c>
      <c r="AB43" s="315">
        <f t="shared" si="4"/>
        <v>98.28670200167441</v>
      </c>
      <c r="AC43" s="287">
        <f>'施設資源化量内訳'!Y43</f>
        <v>7731</v>
      </c>
      <c r="AD43" s="287">
        <f>'施設資源化量内訳'!AT43</f>
        <v>1059</v>
      </c>
      <c r="AE43" s="287">
        <f>'施設資源化量内訳'!BO43</f>
        <v>775</v>
      </c>
      <c r="AF43" s="287">
        <f>'施設資源化量内訳'!CJ43</f>
        <v>0</v>
      </c>
      <c r="AG43" s="287">
        <f>'施設資源化量内訳'!DE43</f>
        <v>0</v>
      </c>
      <c r="AH43" s="287">
        <f>'施設資源化量内訳'!DZ43</f>
        <v>2182</v>
      </c>
      <c r="AI43" s="287">
        <f>'施設資源化量内訳'!EU43</f>
        <v>33686</v>
      </c>
      <c r="AJ43" s="287">
        <f t="shared" si="5"/>
        <v>45433</v>
      </c>
      <c r="AK43" s="315">
        <f t="shared" si="6"/>
        <v>19.274158664110228</v>
      </c>
      <c r="AL43" s="315">
        <f>IF((AA43+J43)&lt;&gt;0,('資源化量内訳'!D43-'資源化量内訳'!R43-'資源化量内訳'!T43-'資源化量内訳'!V43-'資源化量内訳'!U43)/(AA43+J43)*100,"-")</f>
        <v>17.814193557586243</v>
      </c>
      <c r="AM43" s="287">
        <f>'ごみ処理量内訳'!AA43</f>
        <v>5465</v>
      </c>
      <c r="AN43" s="287">
        <f>'ごみ処理量内訳'!AB43</f>
        <v>23899</v>
      </c>
      <c r="AO43" s="287">
        <f>'ごみ処理量内訳'!AC43</f>
        <v>4835</v>
      </c>
      <c r="AP43" s="287">
        <f t="shared" si="7"/>
        <v>34199</v>
      </c>
    </row>
    <row r="44" spans="1:42" s="284" customFormat="1" ht="12" customHeight="1">
      <c r="A44" s="285" t="s">
        <v>758</v>
      </c>
      <c r="B44" s="286" t="s">
        <v>759</v>
      </c>
      <c r="C44" s="305" t="s">
        <v>760</v>
      </c>
      <c r="D44" s="287">
        <f t="shared" si="0"/>
        <v>1417046</v>
      </c>
      <c r="E44" s="287">
        <v>1417046</v>
      </c>
      <c r="F44" s="287">
        <v>0</v>
      </c>
      <c r="G44" s="287">
        <v>9964</v>
      </c>
      <c r="H44" s="287">
        <f>SUM('ごみ搬入量内訳'!E44,+'ごみ搬入量内訳'!AD44)</f>
        <v>389962</v>
      </c>
      <c r="I44" s="287">
        <f>'ごみ搬入量内訳'!BC44</f>
        <v>73663</v>
      </c>
      <c r="J44" s="287">
        <f>'資源化量内訳'!BO44</f>
        <v>10162</v>
      </c>
      <c r="K44" s="287">
        <f t="shared" si="1"/>
        <v>473787</v>
      </c>
      <c r="L44" s="287">
        <f t="shared" si="8"/>
        <v>913.5200974421437</v>
      </c>
      <c r="M44" s="287">
        <f>IF(D44&lt;&gt;0,('ごみ搬入量内訳'!BR44+'ごみ処理概要'!J44)/'ごみ処理概要'!D44/366*1000000,"-")</f>
        <v>679.1219159685143</v>
      </c>
      <c r="N44" s="287">
        <f>IF(D44&lt;&gt;0,'ごみ搬入量内訳'!CM44/'ごみ処理概要'!D44/366*1000000,"-")</f>
        <v>234.3981814736296</v>
      </c>
      <c r="O44" s="314">
        <f>'ごみ搬入量内訳'!DH44</f>
        <v>0</v>
      </c>
      <c r="P44" s="314">
        <f>'ごみ処理量内訳'!E44</f>
        <v>355589</v>
      </c>
      <c r="Q44" s="314">
        <f>'ごみ処理量内訳'!N44</f>
        <v>10035</v>
      </c>
      <c r="R44" s="287">
        <f t="shared" si="2"/>
        <v>81725</v>
      </c>
      <c r="S44" s="314">
        <f>'ごみ処理量内訳'!G44</f>
        <v>27467</v>
      </c>
      <c r="T44" s="314">
        <f>'ごみ処理量内訳'!L44</f>
        <v>43061</v>
      </c>
      <c r="U44" s="314">
        <f>'ごみ処理量内訳'!H44</f>
        <v>1850</v>
      </c>
      <c r="V44" s="314">
        <f>'ごみ処理量内訳'!I44</f>
        <v>0</v>
      </c>
      <c r="W44" s="314">
        <f>'ごみ処理量内訳'!J44</f>
        <v>0</v>
      </c>
      <c r="X44" s="314">
        <f>'ごみ処理量内訳'!K44</f>
        <v>6452</v>
      </c>
      <c r="Y44" s="314">
        <f>'ごみ処理量内訳'!M44</f>
        <v>2895</v>
      </c>
      <c r="Z44" s="287">
        <f>'資源化量内訳'!Y44</f>
        <v>16127</v>
      </c>
      <c r="AA44" s="287">
        <f t="shared" si="3"/>
        <v>463476</v>
      </c>
      <c r="AB44" s="315">
        <f t="shared" si="4"/>
        <v>97.83483934443208</v>
      </c>
      <c r="AC44" s="287">
        <f>'施設資源化量内訳'!Y44</f>
        <v>10662</v>
      </c>
      <c r="AD44" s="287">
        <f>'施設資源化量内訳'!AT44</f>
        <v>5646</v>
      </c>
      <c r="AE44" s="287">
        <f>'施設資源化量内訳'!BO44</f>
        <v>1850</v>
      </c>
      <c r="AF44" s="287">
        <f>'施設資源化量内訳'!CJ44</f>
        <v>0</v>
      </c>
      <c r="AG44" s="287">
        <f>'施設資源化量内訳'!DE44</f>
        <v>0</v>
      </c>
      <c r="AH44" s="287">
        <f>'施設資源化量内訳'!DZ44</f>
        <v>3475</v>
      </c>
      <c r="AI44" s="287">
        <f>'施設資源化量内訳'!EU44</f>
        <v>37969</v>
      </c>
      <c r="AJ44" s="287">
        <f t="shared" si="5"/>
        <v>59602</v>
      </c>
      <c r="AK44" s="315">
        <f t="shared" si="6"/>
        <v>18.134313547477188</v>
      </c>
      <c r="AL44" s="315">
        <f>IF((AA44+J44)&lt;&gt;0,('資源化量内訳'!D44-'資源化量内訳'!R44-'資源化量内訳'!T44-'資源化量内訳'!V44-'資源化量内訳'!U44)/(AA44+J44)*100,"-")</f>
        <v>16.98575705496603</v>
      </c>
      <c r="AM44" s="287">
        <f>'ごみ処理量内訳'!AA44</f>
        <v>10035</v>
      </c>
      <c r="AN44" s="287">
        <f>'ごみ処理量内訳'!AB44</f>
        <v>26264</v>
      </c>
      <c r="AO44" s="287">
        <f>'ごみ処理量内訳'!AC44</f>
        <v>10481</v>
      </c>
      <c r="AP44" s="287">
        <f t="shared" si="7"/>
        <v>46780</v>
      </c>
    </row>
    <row r="45" spans="1:42" s="284" customFormat="1" ht="12" customHeight="1">
      <c r="A45" s="285" t="s">
        <v>764</v>
      </c>
      <c r="B45" s="286" t="s">
        <v>765</v>
      </c>
      <c r="C45" s="305" t="s">
        <v>766</v>
      </c>
      <c r="D45" s="287">
        <f t="shared" si="0"/>
        <v>740094</v>
      </c>
      <c r="E45" s="287">
        <v>739865</v>
      </c>
      <c r="F45" s="287">
        <v>229</v>
      </c>
      <c r="G45" s="287">
        <v>3575</v>
      </c>
      <c r="H45" s="287">
        <f>SUM('ごみ搬入量内訳'!E45,+'ごみ搬入量内訳'!AD45)</f>
        <v>226512</v>
      </c>
      <c r="I45" s="287">
        <f>'ごみ搬入量内訳'!BC45</f>
        <v>28123</v>
      </c>
      <c r="J45" s="287">
        <f>'資源化量内訳'!BO45</f>
        <v>1081</v>
      </c>
      <c r="K45" s="287">
        <f t="shared" si="1"/>
        <v>255716</v>
      </c>
      <c r="L45" s="287">
        <f t="shared" si="8"/>
        <v>944.0389945444974</v>
      </c>
      <c r="M45" s="287">
        <f>IF(D45&lt;&gt;0,('ごみ搬入量内訳'!BR45+'ごみ処理概要'!J45)/'ごみ処理概要'!D45/366*1000000,"-")</f>
        <v>684.0513435887432</v>
      </c>
      <c r="N45" s="287">
        <f>IF(D45&lt;&gt;0,'ごみ搬入量内訳'!CM45/'ごみ処理概要'!D45/366*1000000,"-")</f>
        <v>259.9876509557544</v>
      </c>
      <c r="O45" s="314">
        <f>'ごみ搬入量内訳'!DH45</f>
        <v>308</v>
      </c>
      <c r="P45" s="314">
        <f>'ごみ処理量内訳'!E45</f>
        <v>209094</v>
      </c>
      <c r="Q45" s="314">
        <f>'ごみ処理量内訳'!N45</f>
        <v>3943</v>
      </c>
      <c r="R45" s="287">
        <f t="shared" si="2"/>
        <v>34516</v>
      </c>
      <c r="S45" s="314">
        <f>'ごみ処理量内訳'!G45</f>
        <v>2990</v>
      </c>
      <c r="T45" s="314">
        <f>'ごみ処理量内訳'!L45</f>
        <v>21285</v>
      </c>
      <c r="U45" s="314">
        <f>'ごみ処理量内訳'!H45</f>
        <v>8</v>
      </c>
      <c r="V45" s="314">
        <f>'ごみ処理量内訳'!I45</f>
        <v>0</v>
      </c>
      <c r="W45" s="314">
        <f>'ごみ処理量内訳'!J45</f>
        <v>0</v>
      </c>
      <c r="X45" s="314">
        <f>'ごみ処理量内訳'!K45</f>
        <v>9748</v>
      </c>
      <c r="Y45" s="314">
        <f>'ごみ処理量内訳'!M45</f>
        <v>485</v>
      </c>
      <c r="Z45" s="287">
        <f>'資源化量内訳'!Y45</f>
        <v>7756</v>
      </c>
      <c r="AA45" s="287">
        <f t="shared" si="3"/>
        <v>255309</v>
      </c>
      <c r="AB45" s="315">
        <f t="shared" si="4"/>
        <v>98.45559694331183</v>
      </c>
      <c r="AC45" s="287">
        <f>'施設資源化量内訳'!Y45</f>
        <v>18689</v>
      </c>
      <c r="AD45" s="287">
        <f>'施設資源化量内訳'!AT45</f>
        <v>1015</v>
      </c>
      <c r="AE45" s="287">
        <f>'施設資源化量内訳'!BO45</f>
        <v>8</v>
      </c>
      <c r="AF45" s="287">
        <f>'施設資源化量内訳'!CJ45</f>
        <v>0</v>
      </c>
      <c r="AG45" s="287">
        <f>'施設資源化量内訳'!DE45</f>
        <v>0</v>
      </c>
      <c r="AH45" s="287">
        <f>'施設資源化量内訳'!DZ45</f>
        <v>8761</v>
      </c>
      <c r="AI45" s="287">
        <f>'施設資源化量内訳'!EU45</f>
        <v>18876.5</v>
      </c>
      <c r="AJ45" s="287">
        <f t="shared" si="5"/>
        <v>47349.5</v>
      </c>
      <c r="AK45" s="315">
        <f t="shared" si="6"/>
        <v>21.914466242833182</v>
      </c>
      <c r="AL45" s="315">
        <f>IF((AA45+J45)&lt;&gt;0,('資源化量内訳'!D45-'資源化量内訳'!R45-'資源化量内訳'!T45-'資源化量内訳'!V45-'資源化量内訳'!U45)/(AA45+J45)*100,"-")</f>
        <v>13.642302741916613</v>
      </c>
      <c r="AM45" s="287">
        <f>'ごみ処理量内訳'!AA45</f>
        <v>3943</v>
      </c>
      <c r="AN45" s="287">
        <f>'ごみ処理量内訳'!AB45</f>
        <v>5963</v>
      </c>
      <c r="AO45" s="287">
        <f>'ごみ処理量内訳'!AC45</f>
        <v>2084</v>
      </c>
      <c r="AP45" s="287">
        <f t="shared" si="7"/>
        <v>11990</v>
      </c>
    </row>
    <row r="46" spans="1:42" s="284" customFormat="1" ht="12" customHeight="1">
      <c r="A46" s="285" t="s">
        <v>767</v>
      </c>
      <c r="B46" s="286" t="s">
        <v>768</v>
      </c>
      <c r="C46" s="305" t="s">
        <v>542</v>
      </c>
      <c r="D46" s="287">
        <f t="shared" si="0"/>
        <v>5118514</v>
      </c>
      <c r="E46" s="287">
        <v>5115850</v>
      </c>
      <c r="F46" s="287">
        <v>2664</v>
      </c>
      <c r="G46" s="287">
        <v>57757</v>
      </c>
      <c r="H46" s="287">
        <f>SUM('ごみ搬入量内訳'!E46,+'ごみ搬入量内訳'!AD46)</f>
        <v>1414914</v>
      </c>
      <c r="I46" s="287">
        <f>'ごみ搬入量内訳'!BC46</f>
        <v>332727</v>
      </c>
      <c r="J46" s="287">
        <f>'資源化量内訳'!BO46</f>
        <v>97883</v>
      </c>
      <c r="K46" s="287">
        <f t="shared" si="1"/>
        <v>1845524</v>
      </c>
      <c r="L46" s="287">
        <f t="shared" si="8"/>
        <v>985.132657749192</v>
      </c>
      <c r="M46" s="287">
        <f>IF(D46&lt;&gt;0,('ごみ搬入量内訳'!BR46+'ごみ処理概要'!J46)/'ごみ処理概要'!D46/366*1000000,"-")</f>
        <v>639.340912193669</v>
      </c>
      <c r="N46" s="287">
        <f>IF(D46&lt;&gt;0,'ごみ搬入量内訳'!CM46/'ごみ処理概要'!D46/366*1000000,"-")</f>
        <v>345.79174555552305</v>
      </c>
      <c r="O46" s="314">
        <f>'ごみ搬入量内訳'!DH46</f>
        <v>758</v>
      </c>
      <c r="P46" s="314">
        <f>'ごみ処理量内訳'!E46</f>
        <v>1421409</v>
      </c>
      <c r="Q46" s="314">
        <f>'ごみ処理量内訳'!N46</f>
        <v>15144</v>
      </c>
      <c r="R46" s="287">
        <f t="shared" si="2"/>
        <v>281169</v>
      </c>
      <c r="S46" s="314">
        <f>'ごみ処理量内訳'!G46</f>
        <v>66879</v>
      </c>
      <c r="T46" s="314">
        <f>'ごみ処理量内訳'!L46</f>
        <v>84007</v>
      </c>
      <c r="U46" s="314">
        <f>'ごみ処理量内訳'!H46</f>
        <v>4286</v>
      </c>
      <c r="V46" s="314">
        <f>'ごみ処理量内訳'!I46</f>
        <v>0</v>
      </c>
      <c r="W46" s="314">
        <f>'ごみ処理量内訳'!J46</f>
        <v>1169</v>
      </c>
      <c r="X46" s="314">
        <f>'ごみ処理量内訳'!K46</f>
        <v>124799</v>
      </c>
      <c r="Y46" s="314">
        <f>'ごみ処理量内訳'!M46</f>
        <v>29</v>
      </c>
      <c r="Z46" s="287">
        <f>'資源化量内訳'!Y46</f>
        <v>98733</v>
      </c>
      <c r="AA46" s="287">
        <f t="shared" si="3"/>
        <v>1816455</v>
      </c>
      <c r="AB46" s="315">
        <f t="shared" si="4"/>
        <v>99.16628818220104</v>
      </c>
      <c r="AC46" s="287">
        <f>'施設資源化量内訳'!Y46</f>
        <v>55483</v>
      </c>
      <c r="AD46" s="287">
        <f>'施設資源化量内訳'!AT46</f>
        <v>17299</v>
      </c>
      <c r="AE46" s="287">
        <f>'施設資源化量内訳'!BO46</f>
        <v>2181</v>
      </c>
      <c r="AF46" s="287">
        <f>'施設資源化量内訳'!CJ46</f>
        <v>0</v>
      </c>
      <c r="AG46" s="287">
        <f>'施設資源化量内訳'!DE46</f>
        <v>1129</v>
      </c>
      <c r="AH46" s="287">
        <f>'施設資源化量内訳'!DZ46</f>
        <v>77178</v>
      </c>
      <c r="AI46" s="287">
        <f>'施設資源化量内訳'!EU46</f>
        <v>54033</v>
      </c>
      <c r="AJ46" s="287">
        <f t="shared" si="5"/>
        <v>207303</v>
      </c>
      <c r="AK46" s="315">
        <f t="shared" si="6"/>
        <v>21.09966996423829</v>
      </c>
      <c r="AL46" s="315">
        <f>IF((AA46+J46)&lt;&gt;0,('資源化量内訳'!D46-'資源化量内訳'!R46-'資源化量内訳'!T46-'資源化量内訳'!V46-'資源化量内訳'!U46)/(AA46+J46)*100,"-")</f>
        <v>16.240131053136906</v>
      </c>
      <c r="AM46" s="287">
        <f>'ごみ処理量内訳'!AA46</f>
        <v>15144</v>
      </c>
      <c r="AN46" s="287">
        <f>'ごみ処理量内訳'!AB46</f>
        <v>148442</v>
      </c>
      <c r="AO46" s="287">
        <f>'ごみ処理量内訳'!AC46</f>
        <v>24736</v>
      </c>
      <c r="AP46" s="287">
        <f t="shared" si="7"/>
        <v>188322</v>
      </c>
    </row>
    <row r="47" spans="1:42" s="284" customFormat="1" ht="12" customHeight="1">
      <c r="A47" s="285" t="s">
        <v>556</v>
      </c>
      <c r="B47" s="286" t="s">
        <v>602</v>
      </c>
      <c r="C47" s="305" t="s">
        <v>542</v>
      </c>
      <c r="D47" s="287">
        <f t="shared" si="0"/>
        <v>842869</v>
      </c>
      <c r="E47" s="287">
        <v>842869</v>
      </c>
      <c r="F47" s="287">
        <v>0</v>
      </c>
      <c r="G47" s="287">
        <v>4370</v>
      </c>
      <c r="H47" s="287">
        <f>SUM('ごみ搬入量内訳'!E47,+'ごみ搬入量内訳'!AD47)</f>
        <v>237422</v>
      </c>
      <c r="I47" s="287">
        <f>'ごみ搬入量内訳'!BC47</f>
        <v>29448</v>
      </c>
      <c r="J47" s="287">
        <f>'資源化量内訳'!BO47</f>
        <v>6115</v>
      </c>
      <c r="K47" s="287">
        <f t="shared" si="1"/>
        <v>272985</v>
      </c>
      <c r="L47" s="287">
        <f t="shared" si="8"/>
        <v>884.9069733703634</v>
      </c>
      <c r="M47" s="287">
        <f>IF(D47&lt;&gt;0,('ごみ搬入量内訳'!BR47+'ごみ処理概要'!J47)/'ごみ処理概要'!D47/366*1000000,"-")</f>
        <v>619.9616406433641</v>
      </c>
      <c r="N47" s="287">
        <f>IF(D47&lt;&gt;0,'ごみ搬入量内訳'!CM47/'ごみ処理概要'!D47/366*1000000,"-")</f>
        <v>264.94533272699937</v>
      </c>
      <c r="O47" s="314">
        <f>'ごみ搬入量内訳'!DH47</f>
        <v>0</v>
      </c>
      <c r="P47" s="314">
        <f>'ごみ処理量内訳'!E47</f>
        <v>222688</v>
      </c>
      <c r="Q47" s="314">
        <f>'ごみ処理量内訳'!N47</f>
        <v>4</v>
      </c>
      <c r="R47" s="287">
        <f t="shared" si="2"/>
        <v>38148</v>
      </c>
      <c r="S47" s="314">
        <f>'ごみ処理量内訳'!G47</f>
        <v>7868</v>
      </c>
      <c r="T47" s="314">
        <f>'ごみ処理量内訳'!L47</f>
        <v>26377</v>
      </c>
      <c r="U47" s="314">
        <f>'ごみ処理量内訳'!H47</f>
        <v>2792</v>
      </c>
      <c r="V47" s="314">
        <f>'ごみ処理量内訳'!I47</f>
        <v>0</v>
      </c>
      <c r="W47" s="314">
        <f>'ごみ処理量内訳'!J47</f>
        <v>200</v>
      </c>
      <c r="X47" s="314">
        <f>'ごみ処理量内訳'!K47</f>
        <v>730</v>
      </c>
      <c r="Y47" s="314">
        <f>'ごみ処理量内訳'!M47</f>
        <v>181</v>
      </c>
      <c r="Z47" s="287">
        <f>'資源化量内訳'!Y47</f>
        <v>6035</v>
      </c>
      <c r="AA47" s="287">
        <f t="shared" si="3"/>
        <v>266875</v>
      </c>
      <c r="AB47" s="315">
        <f t="shared" si="4"/>
        <v>99.99850117096018</v>
      </c>
      <c r="AC47" s="287">
        <f>'施設資源化量内訳'!Y47</f>
        <v>12983</v>
      </c>
      <c r="AD47" s="287">
        <f>'施設資源化量内訳'!AT47</f>
        <v>1558</v>
      </c>
      <c r="AE47" s="287">
        <f>'施設資源化量内訳'!BO47</f>
        <v>2021</v>
      </c>
      <c r="AF47" s="287">
        <f>'施設資源化量内訳'!CJ47</f>
        <v>0</v>
      </c>
      <c r="AG47" s="287">
        <f>'施設資源化量内訳'!DE47</f>
        <v>17</v>
      </c>
      <c r="AH47" s="287">
        <f>'施設資源化量内訳'!DZ47</f>
        <v>730</v>
      </c>
      <c r="AI47" s="287">
        <f>'施設資源化量内訳'!EU47</f>
        <v>19471</v>
      </c>
      <c r="AJ47" s="287">
        <f t="shared" si="5"/>
        <v>36780</v>
      </c>
      <c r="AK47" s="315">
        <f t="shared" si="6"/>
        <v>17.92373347009048</v>
      </c>
      <c r="AL47" s="315">
        <f>IF((AA47+J47)&lt;&gt;0,('資源化量内訳'!D47-'資源化量内訳'!R47-'資源化量内訳'!T47-'資源化量内訳'!V47-'資源化量内訳'!U47)/(AA47+J47)*100,"-")</f>
        <v>16.755192497893695</v>
      </c>
      <c r="AM47" s="287">
        <f>'ごみ処理量内訳'!AA47</f>
        <v>4</v>
      </c>
      <c r="AN47" s="287">
        <f>'ごみ処理量内訳'!AB47</f>
        <v>14299</v>
      </c>
      <c r="AO47" s="287">
        <f>'ごみ処理量内訳'!AC47</f>
        <v>3385</v>
      </c>
      <c r="AP47" s="287">
        <f t="shared" si="7"/>
        <v>17688</v>
      </c>
    </row>
    <row r="48" spans="1:42" s="284" customFormat="1" ht="12" customHeight="1">
      <c r="A48" s="285" t="s">
        <v>774</v>
      </c>
      <c r="B48" s="286" t="s">
        <v>775</v>
      </c>
      <c r="C48" s="305" t="s">
        <v>644</v>
      </c>
      <c r="D48" s="287">
        <f t="shared" si="0"/>
        <v>1404837</v>
      </c>
      <c r="E48" s="287">
        <v>1404740</v>
      </c>
      <c r="F48" s="287">
        <v>97</v>
      </c>
      <c r="G48" s="287">
        <v>9806</v>
      </c>
      <c r="H48" s="287">
        <f>SUM('ごみ搬入量内訳'!E48,+'ごみ搬入量内訳'!AD48)</f>
        <v>398263</v>
      </c>
      <c r="I48" s="287">
        <f>'ごみ搬入量内訳'!BC48</f>
        <v>72796</v>
      </c>
      <c r="J48" s="287">
        <f>'資源化量内訳'!BO48</f>
        <v>18764</v>
      </c>
      <c r="K48" s="287">
        <f t="shared" si="1"/>
        <v>489823</v>
      </c>
      <c r="L48" s="287">
        <f t="shared" si="8"/>
        <v>952.647323248372</v>
      </c>
      <c r="M48" s="287">
        <f>IF(D48&lt;&gt;0,('ごみ搬入量内訳'!BR48+'ごみ処理概要'!J48)/'ごみ処理概要'!D48/366*1000000,"-")</f>
        <v>646.8478883988217</v>
      </c>
      <c r="N48" s="287">
        <f>IF(D48&lt;&gt;0,'ごみ搬入量内訳'!CM48/'ごみ処理概要'!D48/366*1000000,"-")</f>
        <v>305.79943484955027</v>
      </c>
      <c r="O48" s="314">
        <f>'ごみ搬入量内訳'!DH48</f>
        <v>9</v>
      </c>
      <c r="P48" s="314">
        <f>'ごみ処理量内訳'!E48</f>
        <v>402156</v>
      </c>
      <c r="Q48" s="314">
        <f>'ごみ処理量内訳'!N48</f>
        <v>14626</v>
      </c>
      <c r="R48" s="287">
        <f t="shared" si="2"/>
        <v>47562</v>
      </c>
      <c r="S48" s="314">
        <f>'ごみ処理量内訳'!G48</f>
        <v>4884</v>
      </c>
      <c r="T48" s="314">
        <f>'ごみ処理量内訳'!L48</f>
        <v>41254</v>
      </c>
      <c r="U48" s="314">
        <f>'ごみ処理量内訳'!H48</f>
        <v>637</v>
      </c>
      <c r="V48" s="314">
        <f>'ごみ処理量内訳'!I48</f>
        <v>0</v>
      </c>
      <c r="W48" s="314">
        <f>'ごみ処理量内訳'!J48</f>
        <v>0</v>
      </c>
      <c r="X48" s="314">
        <f>'ごみ処理量内訳'!K48</f>
        <v>254</v>
      </c>
      <c r="Y48" s="314">
        <f>'ごみ処理量内訳'!M48</f>
        <v>533</v>
      </c>
      <c r="Z48" s="287">
        <f>'資源化量内訳'!Y48</f>
        <v>6219</v>
      </c>
      <c r="AA48" s="287">
        <f t="shared" si="3"/>
        <v>470563</v>
      </c>
      <c r="AB48" s="315">
        <f t="shared" si="4"/>
        <v>96.89180832322133</v>
      </c>
      <c r="AC48" s="287">
        <f>'施設資源化量内訳'!Y48</f>
        <v>16146</v>
      </c>
      <c r="AD48" s="287">
        <f>'施設資源化量内訳'!AT48</f>
        <v>1330</v>
      </c>
      <c r="AE48" s="287">
        <f>'施設資源化量内訳'!BO48</f>
        <v>637</v>
      </c>
      <c r="AF48" s="287">
        <f>'施設資源化量内訳'!CJ48</f>
        <v>0</v>
      </c>
      <c r="AG48" s="287">
        <f>'施設資源化量内訳'!DE48</f>
        <v>0</v>
      </c>
      <c r="AH48" s="287">
        <f>'施設資源化量内訳'!DZ48</f>
        <v>254</v>
      </c>
      <c r="AI48" s="287">
        <f>'施設資源化量内訳'!EU48</f>
        <v>35121</v>
      </c>
      <c r="AJ48" s="287">
        <f t="shared" si="5"/>
        <v>53488</v>
      </c>
      <c r="AK48" s="315">
        <f t="shared" si="6"/>
        <v>16.036515458987548</v>
      </c>
      <c r="AL48" s="315">
        <f>IF((AA48+J48)&lt;&gt;0,('資源化量内訳'!D48-'資源化量内訳'!R48-'資源化量内訳'!T48-'資源化量内訳'!V48-'資源化量内訳'!U48)/(AA48+J48)*100,"-")</f>
        <v>15.361302360180412</v>
      </c>
      <c r="AM48" s="287">
        <f>'ごみ処理量内訳'!AA48</f>
        <v>14626</v>
      </c>
      <c r="AN48" s="287">
        <f>'ごみ処理量内訳'!AB48</f>
        <v>26673</v>
      </c>
      <c r="AO48" s="287">
        <f>'ごみ処理量内訳'!AC48</f>
        <v>3821</v>
      </c>
      <c r="AP48" s="287">
        <f t="shared" si="7"/>
        <v>45120</v>
      </c>
    </row>
    <row r="49" spans="1:42" s="284" customFormat="1" ht="12" customHeight="1">
      <c r="A49" s="285" t="s">
        <v>779</v>
      </c>
      <c r="B49" s="286" t="s">
        <v>780</v>
      </c>
      <c r="C49" s="305" t="s">
        <v>781</v>
      </c>
      <c r="D49" s="287">
        <f t="shared" si="0"/>
        <v>1810065</v>
      </c>
      <c r="E49" s="287">
        <v>1809714</v>
      </c>
      <c r="F49" s="287">
        <v>351</v>
      </c>
      <c r="G49" s="287">
        <v>10229</v>
      </c>
      <c r="H49" s="287">
        <f>SUM('ごみ搬入量内訳'!E49,+'ごみ搬入量内訳'!AD49)</f>
        <v>497872</v>
      </c>
      <c r="I49" s="287">
        <f>'ごみ搬入量内訳'!BC49</f>
        <v>41966</v>
      </c>
      <c r="J49" s="287">
        <f>'資源化量内訳'!BO49</f>
        <v>21083</v>
      </c>
      <c r="K49" s="287">
        <f t="shared" si="1"/>
        <v>560921</v>
      </c>
      <c r="L49" s="287">
        <f t="shared" si="8"/>
        <v>846.6939243902103</v>
      </c>
      <c r="M49" s="287">
        <f>IF(D49&lt;&gt;0,('ごみ搬入量内訳'!BR49+'ごみ処理概要'!J49)/'ごみ処理概要'!D49/366*1000000,"-")</f>
        <v>585.8694293486034</v>
      </c>
      <c r="N49" s="287">
        <f>IF(D49&lt;&gt;0,'ごみ搬入量内訳'!CM49/'ごみ処理概要'!D49/366*1000000,"-")</f>
        <v>260.824495041607</v>
      </c>
      <c r="O49" s="314">
        <f>'ごみ搬入量内訳'!DH49</f>
        <v>2024</v>
      </c>
      <c r="P49" s="314">
        <f>'ごみ処理量内訳'!E49</f>
        <v>420161</v>
      </c>
      <c r="Q49" s="314">
        <f>'ごみ処理量内訳'!N49</f>
        <v>3620</v>
      </c>
      <c r="R49" s="287">
        <f t="shared" si="2"/>
        <v>104016</v>
      </c>
      <c r="S49" s="314">
        <f>'ごみ処理量内訳'!G49</f>
        <v>12083</v>
      </c>
      <c r="T49" s="314">
        <f>'ごみ処理量内訳'!L49</f>
        <v>48108</v>
      </c>
      <c r="U49" s="314">
        <f>'ごみ処理量内訳'!H49</f>
        <v>3730</v>
      </c>
      <c r="V49" s="314">
        <f>'ごみ処理量内訳'!I49</f>
        <v>0</v>
      </c>
      <c r="W49" s="314">
        <f>'ごみ処理量内訳'!J49</f>
        <v>0</v>
      </c>
      <c r="X49" s="314">
        <f>'ごみ処理量内訳'!K49</f>
        <v>39403</v>
      </c>
      <c r="Y49" s="314">
        <f>'ごみ処理量内訳'!M49</f>
        <v>692</v>
      </c>
      <c r="Z49" s="287">
        <f>'資源化量内訳'!Y49</f>
        <v>12672</v>
      </c>
      <c r="AA49" s="287">
        <f t="shared" si="3"/>
        <v>540469</v>
      </c>
      <c r="AB49" s="315">
        <f t="shared" si="4"/>
        <v>99.33021135347263</v>
      </c>
      <c r="AC49" s="287">
        <f>'施設資源化量内訳'!Y49</f>
        <v>4339</v>
      </c>
      <c r="AD49" s="287">
        <f>'施設資源化量内訳'!AT49</f>
        <v>5059</v>
      </c>
      <c r="AE49" s="287">
        <f>'施設資源化量内訳'!BO49</f>
        <v>3710</v>
      </c>
      <c r="AF49" s="287">
        <f>'施設資源化量内訳'!CJ49</f>
        <v>0</v>
      </c>
      <c r="AG49" s="287">
        <f>'施設資源化量内訳'!DE49</f>
        <v>0</v>
      </c>
      <c r="AH49" s="287">
        <f>'施設資源化量内訳'!DZ49</f>
        <v>21268</v>
      </c>
      <c r="AI49" s="287">
        <f>'施設資源化量内訳'!EU49</f>
        <v>38465</v>
      </c>
      <c r="AJ49" s="287">
        <f t="shared" si="5"/>
        <v>72841</v>
      </c>
      <c r="AK49" s="315">
        <f t="shared" si="6"/>
        <v>18.982391657406616</v>
      </c>
      <c r="AL49" s="315">
        <f>IF((AA49+J49)&lt;&gt;0,('資源化量内訳'!D49-'資源化量内訳'!R49-'資源化量内訳'!T49-'資源化量内訳'!V49-'資源化量内訳'!U49)/(AA49+J49)*100,"-")</f>
        <v>14.243916858990795</v>
      </c>
      <c r="AM49" s="287">
        <f>'ごみ処理量内訳'!AA49</f>
        <v>3620</v>
      </c>
      <c r="AN49" s="287">
        <f>'ごみ処理量内訳'!AB49</f>
        <v>46844</v>
      </c>
      <c r="AO49" s="287">
        <f>'ごみ処理量内訳'!AC49</f>
        <v>8426</v>
      </c>
      <c r="AP49" s="287">
        <f t="shared" si="7"/>
        <v>58890</v>
      </c>
    </row>
    <row r="50" spans="1:42" s="284" customFormat="1" ht="12" customHeight="1">
      <c r="A50" s="285" t="s">
        <v>782</v>
      </c>
      <c r="B50" s="286" t="s">
        <v>783</v>
      </c>
      <c r="C50" s="305" t="s">
        <v>542</v>
      </c>
      <c r="D50" s="287">
        <f t="shared" si="0"/>
        <v>1183927</v>
      </c>
      <c r="E50" s="287">
        <v>1183927</v>
      </c>
      <c r="F50" s="287">
        <v>0</v>
      </c>
      <c r="G50" s="287">
        <v>10466</v>
      </c>
      <c r="H50" s="287">
        <f>SUM('ごみ搬入量内訳'!E50,+'ごみ搬入量内訳'!AD50)</f>
        <v>361475</v>
      </c>
      <c r="I50" s="287">
        <f>'ごみ搬入量内訳'!BC50</f>
        <v>39315</v>
      </c>
      <c r="J50" s="287">
        <f>'資源化量内訳'!BO50</f>
        <v>7596</v>
      </c>
      <c r="K50" s="287">
        <f t="shared" si="1"/>
        <v>408386</v>
      </c>
      <c r="L50" s="287">
        <f t="shared" si="8"/>
        <v>942.4641410909617</v>
      </c>
      <c r="M50" s="287">
        <f>IF(D50&lt;&gt;0,('ごみ搬入量内訳'!BR50+'ごみ処理概要'!J50)/'ごみ処理概要'!D50/366*1000000,"-")</f>
        <v>643.8538493371237</v>
      </c>
      <c r="N50" s="287">
        <f>IF(D50&lt;&gt;0,'ごみ搬入量内訳'!CM50/'ごみ処理概要'!D50/366*1000000,"-")</f>
        <v>298.61029175383777</v>
      </c>
      <c r="O50" s="314">
        <f>'ごみ搬入量内訳'!DH50</f>
        <v>1460</v>
      </c>
      <c r="P50" s="314">
        <f>'ごみ処理量内訳'!E50</f>
        <v>323464</v>
      </c>
      <c r="Q50" s="314">
        <f>'ごみ処理量内訳'!N50</f>
        <v>2878</v>
      </c>
      <c r="R50" s="287">
        <f t="shared" si="2"/>
        <v>64720</v>
      </c>
      <c r="S50" s="314">
        <f>'ごみ処理量内訳'!G50</f>
        <v>8723</v>
      </c>
      <c r="T50" s="314">
        <f>'ごみ処理量内訳'!L50</f>
        <v>46911</v>
      </c>
      <c r="U50" s="314">
        <f>'ごみ処理量内訳'!H50</f>
        <v>596</v>
      </c>
      <c r="V50" s="314">
        <f>'ごみ処理量内訳'!I50</f>
        <v>0</v>
      </c>
      <c r="W50" s="314">
        <f>'ごみ処理量内訳'!J50</f>
        <v>4086</v>
      </c>
      <c r="X50" s="314">
        <f>'ごみ処理量内訳'!K50</f>
        <v>4390</v>
      </c>
      <c r="Y50" s="314">
        <f>'ごみ処理量内訳'!M50</f>
        <v>14</v>
      </c>
      <c r="Z50" s="287">
        <f>'資源化量内訳'!Y50</f>
        <v>10250</v>
      </c>
      <c r="AA50" s="287">
        <f t="shared" si="3"/>
        <v>401312</v>
      </c>
      <c r="AB50" s="315">
        <f t="shared" si="4"/>
        <v>99.28285224463758</v>
      </c>
      <c r="AC50" s="287">
        <f>'施設資源化量内訳'!Y50</f>
        <v>25077</v>
      </c>
      <c r="AD50" s="287">
        <f>'施設資源化量内訳'!AT50</f>
        <v>2078</v>
      </c>
      <c r="AE50" s="287">
        <f>'施設資源化量内訳'!BO50</f>
        <v>596</v>
      </c>
      <c r="AF50" s="287">
        <f>'施設資源化量内訳'!CJ50</f>
        <v>0</v>
      </c>
      <c r="AG50" s="287">
        <f>'施設資源化量内訳'!DE50</f>
        <v>1077</v>
      </c>
      <c r="AH50" s="287">
        <f>'施設資源化量内訳'!DZ50</f>
        <v>3237</v>
      </c>
      <c r="AI50" s="287">
        <f>'施設資源化量内訳'!EU50</f>
        <v>34104</v>
      </c>
      <c r="AJ50" s="287">
        <f t="shared" si="5"/>
        <v>66169</v>
      </c>
      <c r="AK50" s="315">
        <f t="shared" si="6"/>
        <v>20.546186428243026</v>
      </c>
      <c r="AL50" s="315">
        <f>IF((AA50+J50)&lt;&gt;0,('資源化量内訳'!D50-'資源化量内訳'!R50-'資源化量内訳'!T50-'資源化量内訳'!V50-'資源化量内訳'!U50)/(AA50+J50)*100,"-")</f>
        <v>16.26111496962642</v>
      </c>
      <c r="AM50" s="287">
        <f>'ごみ処理量内訳'!AA50</f>
        <v>2878</v>
      </c>
      <c r="AN50" s="287">
        <f>'ごみ処理量内訳'!AB50</f>
        <v>21380</v>
      </c>
      <c r="AO50" s="287">
        <f>'ごみ処理量内訳'!AC50</f>
        <v>7597</v>
      </c>
      <c r="AP50" s="287">
        <f t="shared" si="7"/>
        <v>31855</v>
      </c>
    </row>
    <row r="51" spans="1:42" s="284" customFormat="1" ht="12" customHeight="1">
      <c r="A51" s="285" t="s">
        <v>607</v>
      </c>
      <c r="B51" s="286" t="s">
        <v>608</v>
      </c>
      <c r="C51" s="305" t="s">
        <v>542</v>
      </c>
      <c r="D51" s="287">
        <f t="shared" si="0"/>
        <v>1128454</v>
      </c>
      <c r="E51" s="287">
        <v>1128444</v>
      </c>
      <c r="F51" s="287">
        <v>10</v>
      </c>
      <c r="G51" s="287">
        <v>4397</v>
      </c>
      <c r="H51" s="287">
        <f>SUM('ごみ搬入量内訳'!E51,+'ごみ搬入量内訳'!AD51)</f>
        <v>347733</v>
      </c>
      <c r="I51" s="287">
        <f>'ごみ搬入量内訳'!BC51</f>
        <v>55908</v>
      </c>
      <c r="J51" s="287">
        <f>'資源化量内訳'!BO51</f>
        <v>2293</v>
      </c>
      <c r="K51" s="287">
        <f t="shared" si="1"/>
        <v>405934</v>
      </c>
      <c r="L51" s="287">
        <f t="shared" si="8"/>
        <v>982.8573336773021</v>
      </c>
      <c r="M51" s="287">
        <f>IF(D51&lt;&gt;0,('ごみ搬入量内訳'!BR51+'ごみ処理概要'!J51)/'ごみ処理概要'!D51/366*1000000,"-")</f>
        <v>648.445073665803</v>
      </c>
      <c r="N51" s="287">
        <f>IF(D51&lt;&gt;0,'ごみ搬入量内訳'!CM51/'ごみ処理概要'!D51/366*1000000,"-")</f>
        <v>334.41226001149926</v>
      </c>
      <c r="O51" s="314">
        <f>'ごみ搬入量内訳'!DH51</f>
        <v>255</v>
      </c>
      <c r="P51" s="314">
        <f>'ごみ処理量内訳'!E51</f>
        <v>304118</v>
      </c>
      <c r="Q51" s="314">
        <f>'ごみ処理量内訳'!N51</f>
        <v>3308</v>
      </c>
      <c r="R51" s="287">
        <f t="shared" si="2"/>
        <v>59710</v>
      </c>
      <c r="S51" s="314">
        <f>'ごみ処理量内訳'!G51</f>
        <v>3646</v>
      </c>
      <c r="T51" s="314">
        <f>'ごみ処理量内訳'!L51</f>
        <v>40125</v>
      </c>
      <c r="U51" s="314">
        <f>'ごみ処理量内訳'!H51</f>
        <v>4316</v>
      </c>
      <c r="V51" s="314">
        <f>'ごみ処理量内訳'!I51</f>
        <v>0</v>
      </c>
      <c r="W51" s="314">
        <f>'ごみ処理量内訳'!J51</f>
        <v>0</v>
      </c>
      <c r="X51" s="314">
        <f>'ごみ処理量内訳'!K51</f>
        <v>708</v>
      </c>
      <c r="Y51" s="314">
        <f>'ごみ処理量内訳'!M51</f>
        <v>10915</v>
      </c>
      <c r="Z51" s="287">
        <f>'資源化量内訳'!Y51</f>
        <v>37389</v>
      </c>
      <c r="AA51" s="287">
        <f t="shared" si="3"/>
        <v>404525</v>
      </c>
      <c r="AB51" s="315">
        <f t="shared" si="4"/>
        <v>99.1822507879612</v>
      </c>
      <c r="AC51" s="287">
        <f>'施設資源化量内訳'!Y51</f>
        <v>1421</v>
      </c>
      <c r="AD51" s="287">
        <f>'施設資源化量内訳'!AT51</f>
        <v>941</v>
      </c>
      <c r="AE51" s="287">
        <f>'施設資源化量内訳'!BO51</f>
        <v>1627</v>
      </c>
      <c r="AF51" s="287">
        <f>'施設資源化量内訳'!CJ51</f>
        <v>0</v>
      </c>
      <c r="AG51" s="287">
        <f>'施設資源化量内訳'!DE51</f>
        <v>0</v>
      </c>
      <c r="AH51" s="287">
        <f>'施設資源化量内訳'!DZ51</f>
        <v>708</v>
      </c>
      <c r="AI51" s="287">
        <f>'施設資源化量内訳'!EU51</f>
        <v>27469</v>
      </c>
      <c r="AJ51" s="287">
        <f t="shared" si="5"/>
        <v>32166</v>
      </c>
      <c r="AK51" s="315">
        <f t="shared" si="6"/>
        <v>17.660968787025155</v>
      </c>
      <c r="AL51" s="315">
        <f>IF((AA51+J51)&lt;&gt;0,('資源化量内訳'!D51-'資源化量内訳'!R51-'資源化量内訳'!T51-'資源化量内訳'!V51-'資源化量内訳'!U51)/(AA51+J51)*100,"-")</f>
        <v>17.387382072572994</v>
      </c>
      <c r="AM51" s="287">
        <f>'ごみ処理量内訳'!AA51</f>
        <v>3308</v>
      </c>
      <c r="AN51" s="287">
        <f>'ごみ処理量内訳'!AB51</f>
        <v>38568</v>
      </c>
      <c r="AO51" s="287">
        <f>'ごみ処理量内訳'!AC51</f>
        <v>7853</v>
      </c>
      <c r="AP51" s="287">
        <f t="shared" si="7"/>
        <v>49729</v>
      </c>
    </row>
    <row r="52" spans="1:42" s="284" customFormat="1" ht="12" customHeight="1">
      <c r="A52" s="285" t="s">
        <v>558</v>
      </c>
      <c r="B52" s="286" t="s">
        <v>577</v>
      </c>
      <c r="C52" s="305" t="s">
        <v>542</v>
      </c>
      <c r="D52" s="287">
        <f t="shared" si="0"/>
        <v>1676358</v>
      </c>
      <c r="E52" s="287">
        <v>1676240</v>
      </c>
      <c r="F52" s="287">
        <v>118</v>
      </c>
      <c r="G52" s="287">
        <v>6842</v>
      </c>
      <c r="H52" s="287">
        <f>SUM('ごみ搬入量内訳'!E52,+'ごみ搬入量内訳'!AD52)</f>
        <v>506175</v>
      </c>
      <c r="I52" s="287">
        <f>'ごみ搬入量内訳'!BC52</f>
        <v>69391</v>
      </c>
      <c r="J52" s="287">
        <f>'資源化量内訳'!BO52</f>
        <v>4198</v>
      </c>
      <c r="K52" s="287">
        <f t="shared" si="1"/>
        <v>579764</v>
      </c>
      <c r="L52" s="287">
        <f t="shared" si="8"/>
        <v>944.9381604697464</v>
      </c>
      <c r="M52" s="287">
        <f>IF(D52&lt;&gt;0,('ごみ搬入量内訳'!BR52+'ごみ処理概要'!J52)/'ごみ処理概要'!D52/366*1000000,"-")</f>
        <v>656.8934109481172</v>
      </c>
      <c r="N52" s="287">
        <f>IF(D52&lt;&gt;0,'ごみ搬入量内訳'!CM52/'ごみ処理概要'!D52/366*1000000,"-")</f>
        <v>288.04474952162917</v>
      </c>
      <c r="O52" s="314">
        <f>'ごみ搬入量内訳'!DH52</f>
        <v>19</v>
      </c>
      <c r="P52" s="314">
        <f>'ごみ処理量内訳'!E52</f>
        <v>450181</v>
      </c>
      <c r="Q52" s="314">
        <f>'ごみ処理量内訳'!N52</f>
        <v>15624</v>
      </c>
      <c r="R52" s="287">
        <f t="shared" si="2"/>
        <v>73461</v>
      </c>
      <c r="S52" s="314">
        <f>'ごみ処理量内訳'!G52</f>
        <v>22973</v>
      </c>
      <c r="T52" s="314">
        <f>'ごみ処理量内訳'!L52</f>
        <v>36839</v>
      </c>
      <c r="U52" s="314">
        <f>'ごみ処理量内訳'!H52</f>
        <v>12636</v>
      </c>
      <c r="V52" s="314">
        <f>'ごみ処理量内訳'!I52</f>
        <v>0</v>
      </c>
      <c r="W52" s="314">
        <f>'ごみ処理量内訳'!J52</f>
        <v>0</v>
      </c>
      <c r="X52" s="314">
        <f>'ごみ処理量内訳'!K52</f>
        <v>142</v>
      </c>
      <c r="Y52" s="314">
        <f>'ごみ処理量内訳'!M52</f>
        <v>871</v>
      </c>
      <c r="Z52" s="287">
        <f>'資源化量内訳'!Y52</f>
        <v>32001</v>
      </c>
      <c r="AA52" s="287">
        <f t="shared" si="3"/>
        <v>571267</v>
      </c>
      <c r="AB52" s="315">
        <f t="shared" si="4"/>
        <v>97.26502668629556</v>
      </c>
      <c r="AC52" s="287">
        <f>'施設資源化量内訳'!Y52</f>
        <v>9516</v>
      </c>
      <c r="AD52" s="287">
        <f>'施設資源化量内訳'!AT52</f>
        <v>4190</v>
      </c>
      <c r="AE52" s="287">
        <f>'施設資源化量内訳'!BO52</f>
        <v>11418</v>
      </c>
      <c r="AF52" s="287">
        <f>'施設資源化量内訳'!CJ52</f>
        <v>0</v>
      </c>
      <c r="AG52" s="287">
        <f>'施設資源化量内訳'!DE52</f>
        <v>0</v>
      </c>
      <c r="AH52" s="287">
        <f>'施設資源化量内訳'!DZ52</f>
        <v>142</v>
      </c>
      <c r="AI52" s="287">
        <f>'施設資源化量内訳'!EU52</f>
        <v>29134</v>
      </c>
      <c r="AJ52" s="287">
        <f t="shared" si="5"/>
        <v>54400</v>
      </c>
      <c r="AK52" s="315">
        <f t="shared" si="6"/>
        <v>15.743616032252177</v>
      </c>
      <c r="AL52" s="315">
        <f>IF((AA52+J52)&lt;&gt;0,('資源化量内訳'!D52-'資源化量内訳'!R52-'資源化量内訳'!T52-'資源化量内訳'!V52-'資源化量内訳'!U52)/(AA52+J52)*100,"-")</f>
        <v>15.015509196910326</v>
      </c>
      <c r="AM52" s="287">
        <f>'ごみ処理量内訳'!AA52</f>
        <v>15624</v>
      </c>
      <c r="AN52" s="287">
        <f>'ごみ処理量内訳'!AB52</f>
        <v>44828</v>
      </c>
      <c r="AO52" s="287">
        <f>'ごみ処理量内訳'!AC52</f>
        <v>8463</v>
      </c>
      <c r="AP52" s="287">
        <f t="shared" si="7"/>
        <v>68915</v>
      </c>
    </row>
    <row r="53" spans="1:42" s="284" customFormat="1" ht="12" customHeight="1">
      <c r="A53" s="285" t="s">
        <v>596</v>
      </c>
      <c r="B53" s="286" t="s">
        <v>597</v>
      </c>
      <c r="C53" s="305" t="s">
        <v>542</v>
      </c>
      <c r="D53" s="287">
        <f t="shared" si="0"/>
        <v>1456739</v>
      </c>
      <c r="E53" s="287">
        <v>1456703</v>
      </c>
      <c r="F53" s="287">
        <v>36</v>
      </c>
      <c r="G53" s="287">
        <v>10675</v>
      </c>
      <c r="H53" s="287">
        <f>SUM('ごみ搬入量内訳'!E53,+'ごみ搬入量内訳'!AD53)</f>
        <v>426843</v>
      </c>
      <c r="I53" s="287">
        <f>'ごみ搬入量内訳'!BC53</f>
        <v>21184</v>
      </c>
      <c r="J53" s="287">
        <f>'資源化量内訳'!BO53</f>
        <v>505</v>
      </c>
      <c r="K53" s="287">
        <f t="shared" si="1"/>
        <v>448532</v>
      </c>
      <c r="L53" s="287">
        <f t="shared" si="8"/>
        <v>841.2606978735126</v>
      </c>
      <c r="M53" s="287">
        <f>IF(D53&lt;&gt;0,('ごみ搬入量内訳'!BR53+'ごみ処理概要'!J53)/'ごみ処理概要'!D53/366*1000000,"-")</f>
        <v>545.2555893452521</v>
      </c>
      <c r="N53" s="287">
        <f>IF(D53&lt;&gt;0,'ごみ搬入量内訳'!CM53/'ごみ処理概要'!D53/366*1000000,"-")</f>
        <v>296.00510852826056</v>
      </c>
      <c r="O53" s="314">
        <f>'ごみ搬入量内訳'!DH53</f>
        <v>7</v>
      </c>
      <c r="P53" s="314">
        <f>'ごみ処理量内訳'!E53</f>
        <v>383532</v>
      </c>
      <c r="Q53" s="314">
        <f>'ごみ処理量内訳'!N53</f>
        <v>2360</v>
      </c>
      <c r="R53" s="287">
        <f t="shared" si="2"/>
        <v>51359</v>
      </c>
      <c r="S53" s="314">
        <f>'ごみ処理量内訳'!G53</f>
        <v>10694</v>
      </c>
      <c r="T53" s="314">
        <f>'ごみ処理量内訳'!L53</f>
        <v>36492</v>
      </c>
      <c r="U53" s="314">
        <f>'ごみ処理量内訳'!H53</f>
        <v>2972</v>
      </c>
      <c r="V53" s="314">
        <f>'ごみ処理量内訳'!I53</f>
        <v>163</v>
      </c>
      <c r="W53" s="314">
        <f>'ごみ処理量内訳'!J53</f>
        <v>0</v>
      </c>
      <c r="X53" s="314">
        <f>'ごみ処理量内訳'!K53</f>
        <v>142</v>
      </c>
      <c r="Y53" s="314">
        <f>'ごみ処理量内訳'!M53</f>
        <v>896</v>
      </c>
      <c r="Z53" s="287">
        <f>'資源化量内訳'!Y53</f>
        <v>8072</v>
      </c>
      <c r="AA53" s="287">
        <f t="shared" si="3"/>
        <v>445323</v>
      </c>
      <c r="AB53" s="315">
        <f t="shared" si="4"/>
        <v>99.47004758343944</v>
      </c>
      <c r="AC53" s="287">
        <f>'施設資源化量内訳'!Y53</f>
        <v>19672</v>
      </c>
      <c r="AD53" s="287">
        <f>'施設資源化量内訳'!AT53</f>
        <v>3354</v>
      </c>
      <c r="AE53" s="287">
        <f>'施設資源化量内訳'!BO53</f>
        <v>2949</v>
      </c>
      <c r="AF53" s="287">
        <f>'施設資源化量内訳'!CJ53</f>
        <v>163</v>
      </c>
      <c r="AG53" s="287">
        <f>'施設資源化量内訳'!DE53</f>
        <v>0</v>
      </c>
      <c r="AH53" s="287">
        <f>'施設資源化量内訳'!DZ53</f>
        <v>142</v>
      </c>
      <c r="AI53" s="287">
        <f>'施設資源化量内訳'!EU53</f>
        <v>30766</v>
      </c>
      <c r="AJ53" s="287">
        <f t="shared" si="5"/>
        <v>57046</v>
      </c>
      <c r="AK53" s="315">
        <f t="shared" si="6"/>
        <v>14.719353652081072</v>
      </c>
      <c r="AL53" s="315">
        <f>IF((AA53+J53)&lt;&gt;0,('資源化量内訳'!D53-'資源化量内訳'!R53-'資源化量内訳'!T53-'資源化量内訳'!V53-'資源化量内訳'!U53)/(AA53+J53)*100,"-")</f>
        <v>13.970410113317245</v>
      </c>
      <c r="AM53" s="287">
        <f>'ごみ処理量内訳'!AA53</f>
        <v>2360</v>
      </c>
      <c r="AN53" s="287">
        <f>'ごみ処理量内訳'!AB53</f>
        <v>21928</v>
      </c>
      <c r="AO53" s="287">
        <f>'ごみ処理量内訳'!AC53</f>
        <v>2658</v>
      </c>
      <c r="AP53" s="287">
        <f t="shared" si="7"/>
        <v>26946</v>
      </c>
    </row>
    <row r="54" spans="1:42" s="284" customFormat="1" ht="12" customHeight="1">
      <c r="A54" s="285" t="s">
        <v>790</v>
      </c>
      <c r="B54" s="286" t="s">
        <v>791</v>
      </c>
      <c r="C54" s="305" t="s">
        <v>542</v>
      </c>
      <c r="D54" s="287">
        <f aca="true" t="shared" si="9" ref="D54:J54">SUM(D7:D53)</f>
        <v>128038523</v>
      </c>
      <c r="E54" s="287">
        <f t="shared" si="9"/>
        <v>128023537</v>
      </c>
      <c r="F54" s="287">
        <f t="shared" si="9"/>
        <v>14986</v>
      </c>
      <c r="G54" s="287">
        <f t="shared" si="9"/>
        <v>2138416</v>
      </c>
      <c r="H54" s="287">
        <f t="shared" si="9"/>
        <v>37866680.56</v>
      </c>
      <c r="I54" s="287">
        <f t="shared" si="9"/>
        <v>3719802.39</v>
      </c>
      <c r="J54" s="287">
        <f t="shared" si="9"/>
        <v>2394390.3</v>
      </c>
      <c r="K54" s="287">
        <f>SUM(K7:K53)</f>
        <v>43980873.25</v>
      </c>
      <c r="L54" s="287">
        <f>IF(D54&lt;&gt;0,K54/D54/366*1000000,"-")</f>
        <v>938.5169208425752</v>
      </c>
      <c r="M54" s="287">
        <f>IF(D54&lt;&gt;0,('ごみ搬入量内訳'!BR54+'ごみ処理概要'!J54)/'ごみ処理概要'!D54/366*1000000,"-")</f>
        <v>660.1326337103372</v>
      </c>
      <c r="N54" s="287">
        <f>IF(D54&lt;&gt;0,'ごみ搬入量内訳'!CM54/'ごみ処理概要'!D54/366*1000000,"-")</f>
        <v>278.38428713223806</v>
      </c>
      <c r="O54" s="314">
        <f aca="true" t="shared" si="10" ref="O54:AA54">SUM(O7:O53)</f>
        <v>21690</v>
      </c>
      <c r="P54" s="314">
        <f t="shared" si="10"/>
        <v>33422895.950000003</v>
      </c>
      <c r="Q54" s="314">
        <f t="shared" si="10"/>
        <v>468179</v>
      </c>
      <c r="R54" s="287">
        <f t="shared" si="10"/>
        <v>5778083.879404172</v>
      </c>
      <c r="S54" s="314">
        <f t="shared" si="10"/>
        <v>1795200.879404172</v>
      </c>
      <c r="T54" s="314">
        <f t="shared" si="10"/>
        <v>3027433</v>
      </c>
      <c r="U54" s="314">
        <f t="shared" si="10"/>
        <v>176217</v>
      </c>
      <c r="V54" s="314">
        <f t="shared" si="10"/>
        <v>8084</v>
      </c>
      <c r="W54" s="314">
        <f t="shared" si="10"/>
        <v>58877</v>
      </c>
      <c r="X54" s="314">
        <f t="shared" si="10"/>
        <v>638920</v>
      </c>
      <c r="Y54" s="314">
        <f t="shared" si="10"/>
        <v>73352</v>
      </c>
      <c r="Z54" s="287">
        <f t="shared" si="10"/>
        <v>2031291.9094883013</v>
      </c>
      <c r="AA54" s="287">
        <f t="shared" si="10"/>
        <v>41700450.73889247</v>
      </c>
      <c r="AB54" s="315">
        <f t="shared" si="4"/>
        <v>98.87728072070131</v>
      </c>
      <c r="AC54" s="287">
        <f aca="true" t="shared" si="11" ref="AC54:AJ54">SUM(AC7:AC53)</f>
        <v>1206634.4444366521</v>
      </c>
      <c r="AD54" s="287">
        <f t="shared" si="11"/>
        <v>438592.93</v>
      </c>
      <c r="AE54" s="287">
        <f t="shared" si="11"/>
        <v>135209</v>
      </c>
      <c r="AF54" s="287">
        <f t="shared" si="11"/>
        <v>4664</v>
      </c>
      <c r="AG54" s="287">
        <f t="shared" si="11"/>
        <v>18867</v>
      </c>
      <c r="AH54" s="287">
        <f t="shared" si="11"/>
        <v>368555</v>
      </c>
      <c r="AI54" s="287">
        <f t="shared" si="11"/>
        <v>2403937</v>
      </c>
      <c r="AJ54" s="287">
        <f t="shared" si="11"/>
        <v>4576459.374436652</v>
      </c>
      <c r="AK54" s="315">
        <f t="shared" si="6"/>
        <v>20.41540772532754</v>
      </c>
      <c r="AL54" s="315">
        <f>IF((AA54+J54)&lt;&gt;0,('資源化量内訳'!D54-'資源化量内訳'!R54-'資源化量内訳'!T54-'資源化量内訳'!V54-'資源化量内訳'!U54)/(AA54+J54)*100,"-")</f>
        <v>18.77205448280001</v>
      </c>
      <c r="AM54" s="287">
        <f>SUM(AM7:AM53)</f>
        <v>468179</v>
      </c>
      <c r="AN54" s="287">
        <f>SUM(AN7:AN53)</f>
        <v>3163232.5248561325</v>
      </c>
      <c r="AO54" s="287">
        <f>SUM(AO7:AO53)</f>
        <v>533955.1450597309</v>
      </c>
      <c r="AP54" s="287">
        <f>SUM(AP7:AP53)</f>
        <v>4165366.6699158633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0" r:id="rId1"/>
  <headerFooter alignWithMargins="0">
    <oddHeader>&amp;L&amp;"MS ゴシック,標準"&amp;14ごみ処理の概要（平成27年度実績）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17" width="11" style="309" customWidth="1"/>
    <col min="118" max="16384" width="9" style="311" customWidth="1"/>
  </cols>
  <sheetData>
    <row r="1" spans="1:115" s="178" customFormat="1" ht="17.25">
      <c r="A1" s="249" t="s">
        <v>798</v>
      </c>
      <c r="B1" s="176"/>
      <c r="C1" s="176"/>
      <c r="D1" s="194"/>
      <c r="E1" s="177"/>
      <c r="F1" s="177"/>
      <c r="G1" s="299"/>
      <c r="H1" s="299"/>
      <c r="I1" s="299"/>
      <c r="J1" s="177"/>
      <c r="K1" s="299"/>
      <c r="L1" s="299"/>
      <c r="M1" s="299"/>
      <c r="N1" s="177"/>
      <c r="O1" s="299"/>
      <c r="P1" s="299"/>
      <c r="Q1" s="299"/>
      <c r="R1" s="177"/>
      <c r="S1" s="299"/>
      <c r="T1" s="299"/>
      <c r="U1" s="299"/>
      <c r="V1" s="177"/>
      <c r="W1" s="299"/>
      <c r="X1" s="299"/>
      <c r="Y1" s="299"/>
      <c r="Z1" s="177"/>
      <c r="AA1" s="299"/>
      <c r="AB1" s="299"/>
      <c r="AC1" s="299"/>
      <c r="AD1" s="177"/>
      <c r="AE1" s="177"/>
      <c r="AF1" s="299"/>
      <c r="AG1" s="299"/>
      <c r="AH1" s="299"/>
      <c r="AI1" s="177"/>
      <c r="AJ1" s="299"/>
      <c r="AK1" s="299"/>
      <c r="AL1" s="299"/>
      <c r="AM1" s="177"/>
      <c r="AN1" s="299"/>
      <c r="AO1" s="299"/>
      <c r="AP1" s="299"/>
      <c r="AQ1" s="177"/>
      <c r="AR1" s="299"/>
      <c r="AS1" s="299"/>
      <c r="AT1" s="299"/>
      <c r="AU1" s="177"/>
      <c r="AV1" s="299"/>
      <c r="AW1" s="299"/>
      <c r="AX1" s="299"/>
      <c r="AY1" s="177"/>
      <c r="AZ1" s="299"/>
      <c r="BA1" s="299"/>
      <c r="BB1" s="299"/>
      <c r="BC1" s="177"/>
      <c r="BD1" s="177"/>
      <c r="BE1" s="298"/>
      <c r="BF1" s="298"/>
      <c r="BG1" s="298"/>
      <c r="BH1" s="298"/>
      <c r="BI1" s="298"/>
      <c r="BJ1" s="298"/>
      <c r="BK1" s="177"/>
      <c r="BL1" s="298"/>
      <c r="BM1" s="298"/>
      <c r="BN1" s="298"/>
      <c r="BO1" s="298"/>
      <c r="BP1" s="298"/>
      <c r="BQ1" s="298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299"/>
      <c r="DI1" s="292"/>
      <c r="DJ1" s="292"/>
      <c r="DK1" s="292"/>
    </row>
    <row r="2" spans="1:117" s="178" customFormat="1" ht="25.5" customHeight="1">
      <c r="A2" s="342" t="s">
        <v>216</v>
      </c>
      <c r="B2" s="342" t="s">
        <v>213</v>
      </c>
      <c r="C2" s="345" t="s">
        <v>214</v>
      </c>
      <c r="D2" s="204" t="s">
        <v>253</v>
      </c>
      <c r="E2" s="205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5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7"/>
      <c r="BD2" s="207"/>
      <c r="BE2" s="208"/>
      <c r="BF2" s="209"/>
      <c r="BG2" s="209"/>
      <c r="BH2" s="209"/>
      <c r="BI2" s="209"/>
      <c r="BJ2" s="209"/>
      <c r="BK2" s="207"/>
      <c r="BL2" s="208"/>
      <c r="BM2" s="209"/>
      <c r="BN2" s="209"/>
      <c r="BO2" s="209"/>
      <c r="BP2" s="209"/>
      <c r="BQ2" s="209"/>
      <c r="BR2" s="210" t="s">
        <v>177</v>
      </c>
      <c r="BS2" s="209"/>
      <c r="BT2" s="209"/>
      <c r="BU2" s="209"/>
      <c r="BV2" s="209"/>
      <c r="BW2" s="209"/>
      <c r="BX2" s="209"/>
      <c r="BY2" s="211"/>
      <c r="BZ2" s="211"/>
      <c r="CA2" s="211"/>
      <c r="CB2" s="211"/>
      <c r="CC2" s="211"/>
      <c r="CD2" s="211"/>
      <c r="CE2" s="211"/>
      <c r="CF2" s="207"/>
      <c r="CG2" s="209"/>
      <c r="CH2" s="209"/>
      <c r="CI2" s="209"/>
      <c r="CJ2" s="209"/>
      <c r="CK2" s="209"/>
      <c r="CL2" s="209"/>
      <c r="CM2" s="210" t="s">
        <v>178</v>
      </c>
      <c r="CN2" s="209"/>
      <c r="CO2" s="209"/>
      <c r="CP2" s="209"/>
      <c r="CQ2" s="209"/>
      <c r="CR2" s="209"/>
      <c r="CS2" s="209"/>
      <c r="CT2" s="211"/>
      <c r="CU2" s="211"/>
      <c r="CV2" s="211"/>
      <c r="CW2" s="211"/>
      <c r="CX2" s="211"/>
      <c r="CY2" s="211"/>
      <c r="CZ2" s="211"/>
      <c r="DA2" s="207"/>
      <c r="DB2" s="209"/>
      <c r="DC2" s="209"/>
      <c r="DD2" s="209"/>
      <c r="DE2" s="209"/>
      <c r="DF2" s="209"/>
      <c r="DG2" s="209"/>
      <c r="DH2" s="296" t="s">
        <v>9</v>
      </c>
      <c r="DI2" s="210" t="s">
        <v>254</v>
      </c>
      <c r="DJ2" s="212"/>
      <c r="DK2" s="212"/>
      <c r="DL2" s="212"/>
      <c r="DM2" s="213"/>
    </row>
    <row r="3" spans="1:117" s="178" customFormat="1" ht="25.5" customHeight="1">
      <c r="A3" s="343"/>
      <c r="B3" s="343"/>
      <c r="C3" s="346"/>
      <c r="D3" s="214"/>
      <c r="E3" s="215" t="s">
        <v>161</v>
      </c>
      <c r="F3" s="211"/>
      <c r="G3" s="211"/>
      <c r="H3" s="211"/>
      <c r="I3" s="211"/>
      <c r="J3" s="211"/>
      <c r="K3" s="206"/>
      <c r="L3" s="206"/>
      <c r="M3" s="206"/>
      <c r="N3" s="211"/>
      <c r="O3" s="206"/>
      <c r="P3" s="206"/>
      <c r="Q3" s="206"/>
      <c r="R3" s="211"/>
      <c r="S3" s="206"/>
      <c r="T3" s="206"/>
      <c r="U3" s="206"/>
      <c r="V3" s="211"/>
      <c r="W3" s="206"/>
      <c r="X3" s="206"/>
      <c r="Y3" s="206"/>
      <c r="Z3" s="211"/>
      <c r="AA3" s="206"/>
      <c r="AB3" s="206"/>
      <c r="AC3" s="216"/>
      <c r="AD3" s="215" t="s">
        <v>162</v>
      </c>
      <c r="AE3" s="211"/>
      <c r="AF3" s="211"/>
      <c r="AG3" s="211"/>
      <c r="AH3" s="211"/>
      <c r="AI3" s="211"/>
      <c r="AJ3" s="206"/>
      <c r="AK3" s="206"/>
      <c r="AL3" s="206"/>
      <c r="AM3" s="211"/>
      <c r="AN3" s="206"/>
      <c r="AO3" s="206"/>
      <c r="AP3" s="206"/>
      <c r="AQ3" s="211"/>
      <c r="AR3" s="206"/>
      <c r="AS3" s="206"/>
      <c r="AT3" s="206"/>
      <c r="AU3" s="211"/>
      <c r="AV3" s="206"/>
      <c r="AW3" s="206"/>
      <c r="AX3" s="206"/>
      <c r="AY3" s="211"/>
      <c r="AZ3" s="206"/>
      <c r="BA3" s="206"/>
      <c r="BB3" s="216"/>
      <c r="BC3" s="207" t="s">
        <v>255</v>
      </c>
      <c r="BD3" s="207"/>
      <c r="BE3" s="208"/>
      <c r="BF3" s="209"/>
      <c r="BG3" s="209"/>
      <c r="BH3" s="209"/>
      <c r="BI3" s="209"/>
      <c r="BJ3" s="209"/>
      <c r="BK3" s="207"/>
      <c r="BL3" s="208"/>
      <c r="BM3" s="209"/>
      <c r="BN3" s="209"/>
      <c r="BO3" s="209"/>
      <c r="BP3" s="209"/>
      <c r="BQ3" s="209"/>
      <c r="BR3" s="217"/>
      <c r="BS3" s="218" t="s">
        <v>174</v>
      </c>
      <c r="BT3" s="219"/>
      <c r="BU3" s="219"/>
      <c r="BV3" s="219"/>
      <c r="BW3" s="219"/>
      <c r="BX3" s="219"/>
      <c r="BY3" s="206"/>
      <c r="BZ3" s="211"/>
      <c r="CA3" s="211"/>
      <c r="CB3" s="211"/>
      <c r="CC3" s="211"/>
      <c r="CD3" s="211"/>
      <c r="CE3" s="211"/>
      <c r="CF3" s="207"/>
      <c r="CG3" s="209"/>
      <c r="CH3" s="209"/>
      <c r="CI3" s="209"/>
      <c r="CJ3" s="209"/>
      <c r="CK3" s="209"/>
      <c r="CL3" s="209"/>
      <c r="CM3" s="217"/>
      <c r="CN3" s="218" t="s">
        <v>175</v>
      </c>
      <c r="CO3" s="219"/>
      <c r="CP3" s="219"/>
      <c r="CQ3" s="219"/>
      <c r="CR3" s="219"/>
      <c r="CS3" s="219"/>
      <c r="CT3" s="206"/>
      <c r="CU3" s="211"/>
      <c r="CV3" s="211"/>
      <c r="CW3" s="211"/>
      <c r="CX3" s="211"/>
      <c r="CY3" s="211"/>
      <c r="CZ3" s="211"/>
      <c r="DA3" s="207"/>
      <c r="DB3" s="209"/>
      <c r="DC3" s="209"/>
      <c r="DD3" s="209"/>
      <c r="DE3" s="209"/>
      <c r="DF3" s="209"/>
      <c r="DG3" s="209"/>
      <c r="DH3" s="220"/>
      <c r="DI3" s="349" t="s">
        <v>10</v>
      </c>
      <c r="DJ3" s="348" t="s">
        <v>11</v>
      </c>
      <c r="DK3" s="348" t="s">
        <v>12</v>
      </c>
      <c r="DL3" s="348" t="s">
        <v>13</v>
      </c>
      <c r="DM3" s="348" t="s">
        <v>141</v>
      </c>
    </row>
    <row r="4" spans="1:117" s="178" customFormat="1" ht="25.5" customHeight="1">
      <c r="A4" s="343"/>
      <c r="B4" s="343"/>
      <c r="C4" s="346"/>
      <c r="D4" s="197"/>
      <c r="E4" s="214"/>
      <c r="F4" s="350" t="s">
        <v>256</v>
      </c>
      <c r="G4" s="351"/>
      <c r="H4" s="351"/>
      <c r="I4" s="352"/>
      <c r="J4" s="350" t="s">
        <v>14</v>
      </c>
      <c r="K4" s="351"/>
      <c r="L4" s="351"/>
      <c r="M4" s="352"/>
      <c r="N4" s="350" t="s">
        <v>15</v>
      </c>
      <c r="O4" s="351"/>
      <c r="P4" s="351"/>
      <c r="Q4" s="352"/>
      <c r="R4" s="350" t="s">
        <v>16</v>
      </c>
      <c r="S4" s="351"/>
      <c r="T4" s="351"/>
      <c r="U4" s="352"/>
      <c r="V4" s="350" t="s">
        <v>158</v>
      </c>
      <c r="W4" s="351"/>
      <c r="X4" s="351"/>
      <c r="Y4" s="352"/>
      <c r="Z4" s="350" t="s">
        <v>17</v>
      </c>
      <c r="AA4" s="351"/>
      <c r="AB4" s="351"/>
      <c r="AC4" s="352"/>
      <c r="AD4" s="214"/>
      <c r="AE4" s="350" t="s">
        <v>256</v>
      </c>
      <c r="AF4" s="351"/>
      <c r="AG4" s="351"/>
      <c r="AH4" s="352"/>
      <c r="AI4" s="350" t="s">
        <v>14</v>
      </c>
      <c r="AJ4" s="351"/>
      <c r="AK4" s="351"/>
      <c r="AL4" s="352"/>
      <c r="AM4" s="350" t="s">
        <v>15</v>
      </c>
      <c r="AN4" s="351"/>
      <c r="AO4" s="351"/>
      <c r="AP4" s="352"/>
      <c r="AQ4" s="350" t="s">
        <v>16</v>
      </c>
      <c r="AR4" s="351"/>
      <c r="AS4" s="351"/>
      <c r="AT4" s="352"/>
      <c r="AU4" s="350" t="s">
        <v>158</v>
      </c>
      <c r="AV4" s="351"/>
      <c r="AW4" s="351"/>
      <c r="AX4" s="352"/>
      <c r="AY4" s="350" t="s">
        <v>17</v>
      </c>
      <c r="AZ4" s="351"/>
      <c r="BA4" s="351"/>
      <c r="BB4" s="352"/>
      <c r="BC4" s="221"/>
      <c r="BD4" s="215" t="s">
        <v>160</v>
      </c>
      <c r="BE4" s="205"/>
      <c r="BF4" s="205"/>
      <c r="BG4" s="205"/>
      <c r="BH4" s="205"/>
      <c r="BI4" s="205"/>
      <c r="BJ4" s="222"/>
      <c r="BK4" s="223" t="s">
        <v>159</v>
      </c>
      <c r="BL4" s="205"/>
      <c r="BM4" s="205"/>
      <c r="BN4" s="205"/>
      <c r="BO4" s="205"/>
      <c r="BP4" s="205"/>
      <c r="BQ4" s="205"/>
      <c r="BR4" s="221"/>
      <c r="BS4" s="224"/>
      <c r="BT4" s="225"/>
      <c r="BU4" s="225"/>
      <c r="BV4" s="225"/>
      <c r="BW4" s="225"/>
      <c r="BX4" s="226"/>
      <c r="BY4" s="215" t="s">
        <v>161</v>
      </c>
      <c r="BZ4" s="223"/>
      <c r="CA4" s="205"/>
      <c r="CB4" s="205"/>
      <c r="CC4" s="205"/>
      <c r="CD4" s="205"/>
      <c r="CE4" s="222"/>
      <c r="CF4" s="223" t="s">
        <v>257</v>
      </c>
      <c r="CG4" s="205"/>
      <c r="CH4" s="205"/>
      <c r="CI4" s="205"/>
      <c r="CJ4" s="205"/>
      <c r="CK4" s="205"/>
      <c r="CL4" s="222"/>
      <c r="CM4" s="221"/>
      <c r="CN4" s="224"/>
      <c r="CO4" s="225"/>
      <c r="CP4" s="225"/>
      <c r="CQ4" s="225"/>
      <c r="CR4" s="225"/>
      <c r="CS4" s="226"/>
      <c r="CT4" s="215" t="s">
        <v>176</v>
      </c>
      <c r="CU4" s="223"/>
      <c r="CV4" s="205"/>
      <c r="CW4" s="205"/>
      <c r="CX4" s="205"/>
      <c r="CY4" s="205"/>
      <c r="CZ4" s="222"/>
      <c r="DA4" s="223" t="s">
        <v>257</v>
      </c>
      <c r="DB4" s="205"/>
      <c r="DC4" s="205"/>
      <c r="DD4" s="205"/>
      <c r="DE4" s="205"/>
      <c r="DF4" s="205"/>
      <c r="DG4" s="222"/>
      <c r="DH4" s="220"/>
      <c r="DI4" s="349"/>
      <c r="DJ4" s="349"/>
      <c r="DK4" s="349"/>
      <c r="DL4" s="349"/>
      <c r="DM4" s="349"/>
    </row>
    <row r="5" spans="1:117" s="178" customFormat="1" ht="25.5" customHeight="1">
      <c r="A5" s="343"/>
      <c r="B5" s="343"/>
      <c r="C5" s="346"/>
      <c r="D5" s="197" t="s">
        <v>179</v>
      </c>
      <c r="E5" s="214" t="s">
        <v>179</v>
      </c>
      <c r="F5" s="214" t="s">
        <v>3</v>
      </c>
      <c r="G5" s="294" t="s">
        <v>258</v>
      </c>
      <c r="H5" s="294" t="s">
        <v>259</v>
      </c>
      <c r="I5" s="294" t="s">
        <v>260</v>
      </c>
      <c r="J5" s="214" t="s">
        <v>3</v>
      </c>
      <c r="K5" s="294" t="s">
        <v>258</v>
      </c>
      <c r="L5" s="294" t="s">
        <v>259</v>
      </c>
      <c r="M5" s="294" t="s">
        <v>260</v>
      </c>
      <c r="N5" s="214" t="s">
        <v>3</v>
      </c>
      <c r="O5" s="294" t="s">
        <v>258</v>
      </c>
      <c r="P5" s="294" t="s">
        <v>259</v>
      </c>
      <c r="Q5" s="294" t="s">
        <v>260</v>
      </c>
      <c r="R5" s="214" t="s">
        <v>3</v>
      </c>
      <c r="S5" s="294" t="s">
        <v>258</v>
      </c>
      <c r="T5" s="294" t="s">
        <v>259</v>
      </c>
      <c r="U5" s="294" t="s">
        <v>260</v>
      </c>
      <c r="V5" s="214" t="s">
        <v>3</v>
      </c>
      <c r="W5" s="294" t="s">
        <v>258</v>
      </c>
      <c r="X5" s="294" t="s">
        <v>259</v>
      </c>
      <c r="Y5" s="294" t="s">
        <v>260</v>
      </c>
      <c r="Z5" s="214" t="s">
        <v>3</v>
      </c>
      <c r="AA5" s="294" t="s">
        <v>258</v>
      </c>
      <c r="AB5" s="294" t="s">
        <v>259</v>
      </c>
      <c r="AC5" s="294" t="s">
        <v>260</v>
      </c>
      <c r="AD5" s="214" t="s">
        <v>179</v>
      </c>
      <c r="AE5" s="214" t="s">
        <v>3</v>
      </c>
      <c r="AF5" s="294" t="s">
        <v>258</v>
      </c>
      <c r="AG5" s="294" t="s">
        <v>259</v>
      </c>
      <c r="AH5" s="294" t="s">
        <v>260</v>
      </c>
      <c r="AI5" s="214" t="s">
        <v>3</v>
      </c>
      <c r="AJ5" s="294" t="s">
        <v>258</v>
      </c>
      <c r="AK5" s="294" t="s">
        <v>259</v>
      </c>
      <c r="AL5" s="294" t="s">
        <v>260</v>
      </c>
      <c r="AM5" s="214" t="s">
        <v>3</v>
      </c>
      <c r="AN5" s="294" t="s">
        <v>258</v>
      </c>
      <c r="AO5" s="294" t="s">
        <v>259</v>
      </c>
      <c r="AP5" s="294" t="s">
        <v>260</v>
      </c>
      <c r="AQ5" s="214" t="s">
        <v>3</v>
      </c>
      <c r="AR5" s="294" t="s">
        <v>258</v>
      </c>
      <c r="AS5" s="294" t="s">
        <v>259</v>
      </c>
      <c r="AT5" s="294" t="s">
        <v>260</v>
      </c>
      <c r="AU5" s="214" t="s">
        <v>3</v>
      </c>
      <c r="AV5" s="294" t="s">
        <v>258</v>
      </c>
      <c r="AW5" s="294" t="s">
        <v>259</v>
      </c>
      <c r="AX5" s="294" t="s">
        <v>260</v>
      </c>
      <c r="AY5" s="214" t="s">
        <v>3</v>
      </c>
      <c r="AZ5" s="294" t="s">
        <v>258</v>
      </c>
      <c r="BA5" s="294" t="s">
        <v>259</v>
      </c>
      <c r="BB5" s="294" t="s">
        <v>260</v>
      </c>
      <c r="BC5" s="197" t="s">
        <v>179</v>
      </c>
      <c r="BD5" s="197" t="s">
        <v>179</v>
      </c>
      <c r="BE5" s="293" t="s">
        <v>135</v>
      </c>
      <c r="BF5" s="293" t="s">
        <v>136</v>
      </c>
      <c r="BG5" s="293" t="s">
        <v>137</v>
      </c>
      <c r="BH5" s="293" t="s">
        <v>138</v>
      </c>
      <c r="BI5" s="293" t="s">
        <v>139</v>
      </c>
      <c r="BJ5" s="293" t="s">
        <v>140</v>
      </c>
      <c r="BK5" s="197" t="s">
        <v>179</v>
      </c>
      <c r="BL5" s="293" t="s">
        <v>135</v>
      </c>
      <c r="BM5" s="293" t="s">
        <v>136</v>
      </c>
      <c r="BN5" s="293" t="s">
        <v>137</v>
      </c>
      <c r="BO5" s="293" t="s">
        <v>138</v>
      </c>
      <c r="BP5" s="293" t="s">
        <v>139</v>
      </c>
      <c r="BQ5" s="221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0"/>
      <c r="DI5" s="214"/>
      <c r="DJ5" s="214"/>
      <c r="DK5" s="214"/>
      <c r="DL5" s="214"/>
      <c r="DM5" s="214"/>
    </row>
    <row r="6" spans="1:117" s="182" customFormat="1" ht="13.5">
      <c r="A6" s="344"/>
      <c r="B6" s="344"/>
      <c r="C6" s="347"/>
      <c r="D6" s="227" t="s">
        <v>25</v>
      </c>
      <c r="E6" s="228" t="s">
        <v>25</v>
      </c>
      <c r="F6" s="228" t="s">
        <v>25</v>
      </c>
      <c r="G6" s="229" t="s">
        <v>25</v>
      </c>
      <c r="H6" s="229" t="s">
        <v>25</v>
      </c>
      <c r="I6" s="229" t="s">
        <v>25</v>
      </c>
      <c r="J6" s="228" t="s">
        <v>25</v>
      </c>
      <c r="K6" s="229" t="s">
        <v>25</v>
      </c>
      <c r="L6" s="229" t="s">
        <v>25</v>
      </c>
      <c r="M6" s="229" t="s">
        <v>25</v>
      </c>
      <c r="N6" s="228" t="s">
        <v>25</v>
      </c>
      <c r="O6" s="229" t="s">
        <v>25</v>
      </c>
      <c r="P6" s="229" t="s">
        <v>25</v>
      </c>
      <c r="Q6" s="229" t="s">
        <v>25</v>
      </c>
      <c r="R6" s="228" t="s">
        <v>25</v>
      </c>
      <c r="S6" s="229" t="s">
        <v>25</v>
      </c>
      <c r="T6" s="229" t="s">
        <v>25</v>
      </c>
      <c r="U6" s="229" t="s">
        <v>25</v>
      </c>
      <c r="V6" s="228" t="s">
        <v>25</v>
      </c>
      <c r="W6" s="229" t="s">
        <v>25</v>
      </c>
      <c r="X6" s="229" t="s">
        <v>25</v>
      </c>
      <c r="Y6" s="229" t="s">
        <v>25</v>
      </c>
      <c r="Z6" s="228" t="s">
        <v>25</v>
      </c>
      <c r="AA6" s="229" t="s">
        <v>25</v>
      </c>
      <c r="AB6" s="229" t="s">
        <v>25</v>
      </c>
      <c r="AC6" s="229" t="s">
        <v>25</v>
      </c>
      <c r="AD6" s="228" t="s">
        <v>25</v>
      </c>
      <c r="AE6" s="228" t="s">
        <v>25</v>
      </c>
      <c r="AF6" s="229" t="s">
        <v>25</v>
      </c>
      <c r="AG6" s="229" t="s">
        <v>25</v>
      </c>
      <c r="AH6" s="229" t="s">
        <v>25</v>
      </c>
      <c r="AI6" s="228" t="s">
        <v>25</v>
      </c>
      <c r="AJ6" s="229" t="s">
        <v>25</v>
      </c>
      <c r="AK6" s="229" t="s">
        <v>25</v>
      </c>
      <c r="AL6" s="229" t="s">
        <v>25</v>
      </c>
      <c r="AM6" s="228" t="s">
        <v>25</v>
      </c>
      <c r="AN6" s="229" t="s">
        <v>25</v>
      </c>
      <c r="AO6" s="229" t="s">
        <v>25</v>
      </c>
      <c r="AP6" s="229" t="s">
        <v>25</v>
      </c>
      <c r="AQ6" s="228" t="s">
        <v>25</v>
      </c>
      <c r="AR6" s="229" t="s">
        <v>25</v>
      </c>
      <c r="AS6" s="229" t="s">
        <v>25</v>
      </c>
      <c r="AT6" s="229" t="s">
        <v>25</v>
      </c>
      <c r="AU6" s="228" t="s">
        <v>25</v>
      </c>
      <c r="AV6" s="229" t="s">
        <v>25</v>
      </c>
      <c r="AW6" s="229" t="s">
        <v>25</v>
      </c>
      <c r="AX6" s="229" t="s">
        <v>25</v>
      </c>
      <c r="AY6" s="228" t="s">
        <v>25</v>
      </c>
      <c r="AZ6" s="229" t="s">
        <v>25</v>
      </c>
      <c r="BA6" s="229" t="s">
        <v>25</v>
      </c>
      <c r="BB6" s="229" t="s">
        <v>25</v>
      </c>
      <c r="BC6" s="227" t="s">
        <v>25</v>
      </c>
      <c r="BD6" s="227" t="s">
        <v>25</v>
      </c>
      <c r="BE6" s="227" t="s">
        <v>25</v>
      </c>
      <c r="BF6" s="227" t="s">
        <v>25</v>
      </c>
      <c r="BG6" s="227" t="s">
        <v>25</v>
      </c>
      <c r="BH6" s="227" t="s">
        <v>25</v>
      </c>
      <c r="BI6" s="227" t="s">
        <v>25</v>
      </c>
      <c r="BJ6" s="227" t="s">
        <v>25</v>
      </c>
      <c r="BK6" s="227" t="s">
        <v>25</v>
      </c>
      <c r="BL6" s="227" t="s">
        <v>25</v>
      </c>
      <c r="BM6" s="227" t="s">
        <v>25</v>
      </c>
      <c r="BN6" s="227" t="s">
        <v>25</v>
      </c>
      <c r="BO6" s="227" t="s">
        <v>25</v>
      </c>
      <c r="BP6" s="227" t="s">
        <v>25</v>
      </c>
      <c r="BQ6" s="230" t="s">
        <v>25</v>
      </c>
      <c r="BR6" s="227" t="s">
        <v>25</v>
      </c>
      <c r="BS6" s="227" t="s">
        <v>25</v>
      </c>
      <c r="BT6" s="227" t="s">
        <v>25</v>
      </c>
      <c r="BU6" s="227" t="s">
        <v>25</v>
      </c>
      <c r="BV6" s="227" t="s">
        <v>25</v>
      </c>
      <c r="BW6" s="227" t="s">
        <v>25</v>
      </c>
      <c r="BX6" s="227" t="s">
        <v>25</v>
      </c>
      <c r="BY6" s="227" t="s">
        <v>25</v>
      </c>
      <c r="BZ6" s="228" t="s">
        <v>25</v>
      </c>
      <c r="CA6" s="228" t="s">
        <v>25</v>
      </c>
      <c r="CB6" s="228" t="s">
        <v>25</v>
      </c>
      <c r="CC6" s="228" t="s">
        <v>25</v>
      </c>
      <c r="CD6" s="228" t="s">
        <v>25</v>
      </c>
      <c r="CE6" s="228" t="s">
        <v>25</v>
      </c>
      <c r="CF6" s="227" t="s">
        <v>25</v>
      </c>
      <c r="CG6" s="227" t="s">
        <v>25</v>
      </c>
      <c r="CH6" s="227" t="s">
        <v>25</v>
      </c>
      <c r="CI6" s="227" t="s">
        <v>25</v>
      </c>
      <c r="CJ6" s="227" t="s">
        <v>25</v>
      </c>
      <c r="CK6" s="227" t="s">
        <v>25</v>
      </c>
      <c r="CL6" s="227" t="s">
        <v>25</v>
      </c>
      <c r="CM6" s="227" t="s">
        <v>25</v>
      </c>
      <c r="CN6" s="227" t="s">
        <v>25</v>
      </c>
      <c r="CO6" s="227" t="s">
        <v>25</v>
      </c>
      <c r="CP6" s="227" t="s">
        <v>25</v>
      </c>
      <c r="CQ6" s="227" t="s">
        <v>25</v>
      </c>
      <c r="CR6" s="227" t="s">
        <v>25</v>
      </c>
      <c r="CS6" s="227" t="s">
        <v>25</v>
      </c>
      <c r="CT6" s="227" t="s">
        <v>25</v>
      </c>
      <c r="CU6" s="228" t="s">
        <v>25</v>
      </c>
      <c r="CV6" s="228" t="s">
        <v>25</v>
      </c>
      <c r="CW6" s="228" t="s">
        <v>25</v>
      </c>
      <c r="CX6" s="228" t="s">
        <v>25</v>
      </c>
      <c r="CY6" s="228" t="s">
        <v>25</v>
      </c>
      <c r="CZ6" s="228" t="s">
        <v>25</v>
      </c>
      <c r="DA6" s="227" t="s">
        <v>25</v>
      </c>
      <c r="DB6" s="227" t="s">
        <v>25</v>
      </c>
      <c r="DC6" s="227" t="s">
        <v>25</v>
      </c>
      <c r="DD6" s="227" t="s">
        <v>25</v>
      </c>
      <c r="DE6" s="227" t="s">
        <v>25</v>
      </c>
      <c r="DF6" s="227" t="s">
        <v>25</v>
      </c>
      <c r="DG6" s="227" t="s">
        <v>25</v>
      </c>
      <c r="DH6" s="227" t="s">
        <v>25</v>
      </c>
      <c r="DI6" s="228" t="s">
        <v>252</v>
      </c>
      <c r="DJ6" s="227" t="s">
        <v>25</v>
      </c>
      <c r="DK6" s="227" t="s">
        <v>25</v>
      </c>
      <c r="DL6" s="227" t="s">
        <v>25</v>
      </c>
      <c r="DM6" s="227" t="s">
        <v>25</v>
      </c>
    </row>
    <row r="7" spans="1:117" s="288" customFormat="1" ht="12" customHeight="1">
      <c r="A7" s="285" t="s">
        <v>645</v>
      </c>
      <c r="B7" s="286" t="s">
        <v>646</v>
      </c>
      <c r="C7" s="305" t="s">
        <v>647</v>
      </c>
      <c r="D7" s="289">
        <f aca="true" t="shared" si="0" ref="D7:D53">SUM(E7,AD7,BC7)</f>
        <v>1804616</v>
      </c>
      <c r="E7" s="290">
        <f aca="true" t="shared" si="1" ref="E7:E53">SUM(F7,J7,N7,R7,V7,Z7)</f>
        <v>1119777</v>
      </c>
      <c r="F7" s="290">
        <f aca="true" t="shared" si="2" ref="F7:F53">SUM(G7:I7)</f>
        <v>34333</v>
      </c>
      <c r="G7" s="289">
        <v>2152</v>
      </c>
      <c r="H7" s="289">
        <v>31956</v>
      </c>
      <c r="I7" s="289">
        <v>225</v>
      </c>
      <c r="J7" s="290">
        <f aca="true" t="shared" si="3" ref="J7:J53">SUM(K7:M7)</f>
        <v>688388</v>
      </c>
      <c r="K7" s="289">
        <v>146898</v>
      </c>
      <c r="L7" s="289">
        <v>540205</v>
      </c>
      <c r="M7" s="289">
        <v>1285</v>
      </c>
      <c r="N7" s="290">
        <f aca="true" t="shared" si="4" ref="N7:N53">SUM(O7:Q7)</f>
        <v>76734</v>
      </c>
      <c r="O7" s="289">
        <v>2704</v>
      </c>
      <c r="P7" s="289">
        <v>73084</v>
      </c>
      <c r="Q7" s="289">
        <v>946</v>
      </c>
      <c r="R7" s="290">
        <f aca="true" t="shared" si="5" ref="R7:R53">SUM(S7:U7)</f>
        <v>285039</v>
      </c>
      <c r="S7" s="289">
        <v>23421</v>
      </c>
      <c r="T7" s="289">
        <v>261382</v>
      </c>
      <c r="U7" s="289">
        <v>236</v>
      </c>
      <c r="V7" s="290">
        <f aca="true" t="shared" si="6" ref="V7:V53">SUM(W7:Y7)</f>
        <v>10156</v>
      </c>
      <c r="W7" s="289">
        <v>3322</v>
      </c>
      <c r="X7" s="289">
        <v>6789</v>
      </c>
      <c r="Y7" s="289">
        <v>45</v>
      </c>
      <c r="Z7" s="290">
        <f aca="true" t="shared" si="7" ref="Z7:Z53">SUM(AA7:AC7)</f>
        <v>25127</v>
      </c>
      <c r="AA7" s="289">
        <v>2454</v>
      </c>
      <c r="AB7" s="289">
        <v>19693</v>
      </c>
      <c r="AC7" s="289">
        <v>2980</v>
      </c>
      <c r="AD7" s="290">
        <f aca="true" t="shared" si="8" ref="AD7:AD53">SUM(AE7,AI7,AM7,AQ7,AU7,AY7)</f>
        <v>440932</v>
      </c>
      <c r="AE7" s="290">
        <f aca="true" t="shared" si="9" ref="AE7:AE53">SUM(AF7:AH7)</f>
        <v>15794</v>
      </c>
      <c r="AF7" s="289">
        <v>293</v>
      </c>
      <c r="AG7" s="289">
        <v>0</v>
      </c>
      <c r="AH7" s="289">
        <v>15501</v>
      </c>
      <c r="AI7" s="290">
        <f aca="true" t="shared" si="10" ref="AI7:AI53">SUM(AJ7:AL7)</f>
        <v>369300</v>
      </c>
      <c r="AJ7" s="289">
        <v>795</v>
      </c>
      <c r="AK7" s="289">
        <v>3842</v>
      </c>
      <c r="AL7" s="289">
        <v>364663</v>
      </c>
      <c r="AM7" s="290">
        <f aca="true" t="shared" si="11" ref="AM7:AM53">SUM(AN7:AP7)</f>
        <v>15096</v>
      </c>
      <c r="AN7" s="289">
        <v>524</v>
      </c>
      <c r="AO7" s="289">
        <v>390</v>
      </c>
      <c r="AP7" s="289">
        <v>14182</v>
      </c>
      <c r="AQ7" s="290">
        <f aca="true" t="shared" si="12" ref="AQ7:AQ53">SUM(AR7:AT7)</f>
        <v>25882</v>
      </c>
      <c r="AR7" s="289">
        <v>334</v>
      </c>
      <c r="AS7" s="289">
        <v>2351</v>
      </c>
      <c r="AT7" s="289">
        <v>23197</v>
      </c>
      <c r="AU7" s="290">
        <f aca="true" t="shared" si="13" ref="AU7:AU53">SUM(AV7:AX7)</f>
        <v>10896</v>
      </c>
      <c r="AV7" s="289">
        <v>7</v>
      </c>
      <c r="AW7" s="289">
        <v>9262</v>
      </c>
      <c r="AX7" s="289">
        <v>1627</v>
      </c>
      <c r="AY7" s="290">
        <f aca="true" t="shared" si="14" ref="AY7:AY53">SUM(AZ7:BB7)</f>
        <v>3964</v>
      </c>
      <c r="AZ7" s="289">
        <v>17</v>
      </c>
      <c r="BA7" s="289">
        <v>62</v>
      </c>
      <c r="BB7" s="289">
        <v>3885</v>
      </c>
      <c r="BC7" s="289">
        <f aca="true" t="shared" si="15" ref="BC7:BC53">SUM(BD7,BK7)</f>
        <v>243907</v>
      </c>
      <c r="BD7" s="289">
        <f aca="true" t="shared" si="16" ref="BD7:BD53">SUM(BE7:BJ7)</f>
        <v>79954</v>
      </c>
      <c r="BE7" s="289">
        <v>8437</v>
      </c>
      <c r="BF7" s="289">
        <v>24820</v>
      </c>
      <c r="BG7" s="289">
        <v>27692</v>
      </c>
      <c r="BH7" s="289">
        <v>5815</v>
      </c>
      <c r="BI7" s="289">
        <v>1212</v>
      </c>
      <c r="BJ7" s="289">
        <v>11978</v>
      </c>
      <c r="BK7" s="289">
        <f aca="true" t="shared" si="17" ref="BK7:BK53">SUM(BL7:BQ7)</f>
        <v>163953</v>
      </c>
      <c r="BL7" s="289">
        <v>10888</v>
      </c>
      <c r="BM7" s="289">
        <v>64956</v>
      </c>
      <c r="BN7" s="289">
        <v>39920</v>
      </c>
      <c r="BO7" s="289">
        <v>21061</v>
      </c>
      <c r="BP7" s="289">
        <v>3411</v>
      </c>
      <c r="BQ7" s="289">
        <v>23717</v>
      </c>
      <c r="BR7" s="290">
        <f aca="true" t="shared" si="18" ref="BR7:BX7">SUM(BY7,CF7)</f>
        <v>1199731</v>
      </c>
      <c r="BS7" s="290">
        <f t="shared" si="18"/>
        <v>42770</v>
      </c>
      <c r="BT7" s="290">
        <f t="shared" si="18"/>
        <v>713208</v>
      </c>
      <c r="BU7" s="290">
        <f t="shared" si="18"/>
        <v>104426</v>
      </c>
      <c r="BV7" s="290">
        <f t="shared" si="18"/>
        <v>290854</v>
      </c>
      <c r="BW7" s="290">
        <f t="shared" si="18"/>
        <v>11368</v>
      </c>
      <c r="BX7" s="290">
        <f t="shared" si="18"/>
        <v>37105</v>
      </c>
      <c r="BY7" s="289">
        <f aca="true" t="shared" si="19" ref="BY7:BY53">SUM(BZ7:CE7)</f>
        <v>1119777</v>
      </c>
      <c r="BZ7" s="290">
        <f aca="true" t="shared" si="20" ref="BZ7:BZ53">F7</f>
        <v>34333</v>
      </c>
      <c r="CA7" s="290">
        <f aca="true" t="shared" si="21" ref="CA7:CA53">J7</f>
        <v>688388</v>
      </c>
      <c r="CB7" s="290">
        <f aca="true" t="shared" si="22" ref="CB7:CB53">N7</f>
        <v>76734</v>
      </c>
      <c r="CC7" s="290">
        <f aca="true" t="shared" si="23" ref="CC7:CC53">R7</f>
        <v>285039</v>
      </c>
      <c r="CD7" s="290">
        <f aca="true" t="shared" si="24" ref="CD7:CD53">V7</f>
        <v>10156</v>
      </c>
      <c r="CE7" s="290">
        <f aca="true" t="shared" si="25" ref="CE7:CE53">Z7</f>
        <v>25127</v>
      </c>
      <c r="CF7" s="289">
        <f aca="true" t="shared" si="26" ref="CF7:CF53">SUM(CG7:CL7)</f>
        <v>79954</v>
      </c>
      <c r="CG7" s="290">
        <f aca="true" t="shared" si="27" ref="CG7:CL7">BE7</f>
        <v>8437</v>
      </c>
      <c r="CH7" s="290">
        <f t="shared" si="27"/>
        <v>24820</v>
      </c>
      <c r="CI7" s="290">
        <f t="shared" si="27"/>
        <v>27692</v>
      </c>
      <c r="CJ7" s="290">
        <f t="shared" si="27"/>
        <v>5815</v>
      </c>
      <c r="CK7" s="290">
        <f t="shared" si="27"/>
        <v>1212</v>
      </c>
      <c r="CL7" s="290">
        <f t="shared" si="27"/>
        <v>11978</v>
      </c>
      <c r="CM7" s="290">
        <f aca="true" t="shared" si="28" ref="CM7:CS7">SUM(CT7,DA7)</f>
        <v>604885</v>
      </c>
      <c r="CN7" s="290">
        <f t="shared" si="28"/>
        <v>26682</v>
      </c>
      <c r="CO7" s="290">
        <f t="shared" si="28"/>
        <v>434256</v>
      </c>
      <c r="CP7" s="290">
        <f t="shared" si="28"/>
        <v>55016</v>
      </c>
      <c r="CQ7" s="290">
        <f t="shared" si="28"/>
        <v>46943</v>
      </c>
      <c r="CR7" s="290">
        <f t="shared" si="28"/>
        <v>14307</v>
      </c>
      <c r="CS7" s="290">
        <f t="shared" si="28"/>
        <v>27681</v>
      </c>
      <c r="CT7" s="289">
        <f aca="true" t="shared" si="29" ref="CT7:CT53">SUM(CU7:CZ7)</f>
        <v>440932</v>
      </c>
      <c r="CU7" s="290">
        <f aca="true" t="shared" si="30" ref="CU7:CU53">AE7</f>
        <v>15794</v>
      </c>
      <c r="CV7" s="290">
        <f aca="true" t="shared" si="31" ref="CV7:CV53">AI7</f>
        <v>369300</v>
      </c>
      <c r="CW7" s="290">
        <f aca="true" t="shared" si="32" ref="CW7:CW53">AM7</f>
        <v>15096</v>
      </c>
      <c r="CX7" s="290">
        <f aca="true" t="shared" si="33" ref="CX7:CX53">AQ7</f>
        <v>25882</v>
      </c>
      <c r="CY7" s="290">
        <f aca="true" t="shared" si="34" ref="CY7:CY53">AU7</f>
        <v>10896</v>
      </c>
      <c r="CZ7" s="290">
        <f aca="true" t="shared" si="35" ref="CZ7:CZ53">AY7</f>
        <v>3964</v>
      </c>
      <c r="DA7" s="289">
        <f aca="true" t="shared" si="36" ref="DA7:DA53">SUM(DB7:DG7)</f>
        <v>163953</v>
      </c>
      <c r="DB7" s="290">
        <f aca="true" t="shared" si="37" ref="DB7:DG7">BL7</f>
        <v>10888</v>
      </c>
      <c r="DC7" s="290">
        <f t="shared" si="37"/>
        <v>64956</v>
      </c>
      <c r="DD7" s="290">
        <f t="shared" si="37"/>
        <v>39920</v>
      </c>
      <c r="DE7" s="290">
        <f t="shared" si="37"/>
        <v>21061</v>
      </c>
      <c r="DF7" s="290">
        <f t="shared" si="37"/>
        <v>3411</v>
      </c>
      <c r="DG7" s="290">
        <f t="shared" si="37"/>
        <v>23717</v>
      </c>
      <c r="DH7" s="289">
        <v>4586</v>
      </c>
      <c r="DI7" s="289">
        <f aca="true" t="shared" si="38" ref="DI7:DI53">SUM(DJ7:DM7)</f>
        <v>1190</v>
      </c>
      <c r="DJ7" s="289">
        <v>53</v>
      </c>
      <c r="DK7" s="289">
        <v>38</v>
      </c>
      <c r="DL7" s="289">
        <v>10</v>
      </c>
      <c r="DM7" s="289">
        <v>1089</v>
      </c>
    </row>
    <row r="8" spans="1:117" s="288" customFormat="1" ht="12" customHeight="1">
      <c r="A8" s="285" t="s">
        <v>651</v>
      </c>
      <c r="B8" s="286" t="s">
        <v>652</v>
      </c>
      <c r="C8" s="305" t="s">
        <v>653</v>
      </c>
      <c r="D8" s="289">
        <f t="shared" si="0"/>
        <v>490993</v>
      </c>
      <c r="E8" s="290">
        <f t="shared" si="1"/>
        <v>313258</v>
      </c>
      <c r="F8" s="290">
        <f t="shared" si="2"/>
        <v>0</v>
      </c>
      <c r="G8" s="289">
        <v>0</v>
      </c>
      <c r="H8" s="289">
        <v>0</v>
      </c>
      <c r="I8" s="289">
        <v>0</v>
      </c>
      <c r="J8" s="290">
        <f t="shared" si="3"/>
        <v>256687</v>
      </c>
      <c r="K8" s="289">
        <v>10941</v>
      </c>
      <c r="L8" s="289">
        <v>245615</v>
      </c>
      <c r="M8" s="289">
        <v>131</v>
      </c>
      <c r="N8" s="290">
        <f t="shared" si="4"/>
        <v>16712</v>
      </c>
      <c r="O8" s="289">
        <v>1776</v>
      </c>
      <c r="P8" s="289">
        <v>14921</v>
      </c>
      <c r="Q8" s="289">
        <v>15</v>
      </c>
      <c r="R8" s="290">
        <f t="shared" si="5"/>
        <v>35115</v>
      </c>
      <c r="S8" s="289">
        <v>55</v>
      </c>
      <c r="T8" s="289">
        <v>35011</v>
      </c>
      <c r="U8" s="289">
        <v>49</v>
      </c>
      <c r="V8" s="290">
        <f t="shared" si="6"/>
        <v>82</v>
      </c>
      <c r="W8" s="289">
        <v>60</v>
      </c>
      <c r="X8" s="289">
        <v>22</v>
      </c>
      <c r="Y8" s="289">
        <v>0</v>
      </c>
      <c r="Z8" s="290">
        <f t="shared" si="7"/>
        <v>4662</v>
      </c>
      <c r="AA8" s="289">
        <v>1</v>
      </c>
      <c r="AB8" s="289">
        <v>4641</v>
      </c>
      <c r="AC8" s="289">
        <v>20</v>
      </c>
      <c r="AD8" s="290">
        <f t="shared" si="8"/>
        <v>137696</v>
      </c>
      <c r="AE8" s="290">
        <f t="shared" si="9"/>
        <v>0</v>
      </c>
      <c r="AF8" s="289">
        <v>0</v>
      </c>
      <c r="AG8" s="289">
        <v>0</v>
      </c>
      <c r="AH8" s="289">
        <v>0</v>
      </c>
      <c r="AI8" s="290">
        <f t="shared" si="10"/>
        <v>127160</v>
      </c>
      <c r="AJ8" s="289">
        <v>945</v>
      </c>
      <c r="AK8" s="289">
        <v>505</v>
      </c>
      <c r="AL8" s="289">
        <v>125710</v>
      </c>
      <c r="AM8" s="290">
        <f t="shared" si="11"/>
        <v>5600</v>
      </c>
      <c r="AN8" s="289">
        <v>32</v>
      </c>
      <c r="AO8" s="289">
        <v>23</v>
      </c>
      <c r="AP8" s="289">
        <v>5545</v>
      </c>
      <c r="AQ8" s="290">
        <f t="shared" si="12"/>
        <v>3492</v>
      </c>
      <c r="AR8" s="289">
        <v>0</v>
      </c>
      <c r="AS8" s="289">
        <v>27</v>
      </c>
      <c r="AT8" s="289">
        <v>3465</v>
      </c>
      <c r="AU8" s="290">
        <f t="shared" si="13"/>
        <v>0</v>
      </c>
      <c r="AV8" s="289">
        <v>0</v>
      </c>
      <c r="AW8" s="289">
        <v>0</v>
      </c>
      <c r="AX8" s="289">
        <v>0</v>
      </c>
      <c r="AY8" s="290">
        <f t="shared" si="14"/>
        <v>1444</v>
      </c>
      <c r="AZ8" s="289">
        <v>4</v>
      </c>
      <c r="BA8" s="289">
        <v>0</v>
      </c>
      <c r="BB8" s="289">
        <v>1440</v>
      </c>
      <c r="BC8" s="289">
        <f t="shared" si="15"/>
        <v>40039</v>
      </c>
      <c r="BD8" s="289">
        <f t="shared" si="16"/>
        <v>15799</v>
      </c>
      <c r="BE8" s="289">
        <v>0</v>
      </c>
      <c r="BF8" s="289">
        <v>7251</v>
      </c>
      <c r="BG8" s="289">
        <v>4166</v>
      </c>
      <c r="BH8" s="289">
        <v>533</v>
      </c>
      <c r="BI8" s="289">
        <v>2</v>
      </c>
      <c r="BJ8" s="289">
        <v>3847</v>
      </c>
      <c r="BK8" s="289">
        <f t="shared" si="17"/>
        <v>24240</v>
      </c>
      <c r="BL8" s="289">
        <v>0</v>
      </c>
      <c r="BM8" s="289">
        <v>17341</v>
      </c>
      <c r="BN8" s="289">
        <v>3967</v>
      </c>
      <c r="BO8" s="289">
        <v>283</v>
      </c>
      <c r="BP8" s="289">
        <v>619</v>
      </c>
      <c r="BQ8" s="289">
        <v>2030</v>
      </c>
      <c r="BR8" s="290">
        <f aca="true" t="shared" si="39" ref="BR8:BX8">SUM(BY8,CF8)</f>
        <v>329057</v>
      </c>
      <c r="BS8" s="290">
        <f t="shared" si="39"/>
        <v>0</v>
      </c>
      <c r="BT8" s="290">
        <f t="shared" si="39"/>
        <v>263938</v>
      </c>
      <c r="BU8" s="290">
        <f t="shared" si="39"/>
        <v>20878</v>
      </c>
      <c r="BV8" s="290">
        <f t="shared" si="39"/>
        <v>35648</v>
      </c>
      <c r="BW8" s="290">
        <f t="shared" si="39"/>
        <v>84</v>
      </c>
      <c r="BX8" s="290">
        <f t="shared" si="39"/>
        <v>8509</v>
      </c>
      <c r="BY8" s="289">
        <f t="shared" si="19"/>
        <v>313258</v>
      </c>
      <c r="BZ8" s="290">
        <f t="shared" si="20"/>
        <v>0</v>
      </c>
      <c r="CA8" s="290">
        <f t="shared" si="21"/>
        <v>256687</v>
      </c>
      <c r="CB8" s="290">
        <f t="shared" si="22"/>
        <v>16712</v>
      </c>
      <c r="CC8" s="290">
        <f t="shared" si="23"/>
        <v>35115</v>
      </c>
      <c r="CD8" s="290">
        <f t="shared" si="24"/>
        <v>82</v>
      </c>
      <c r="CE8" s="290">
        <f t="shared" si="25"/>
        <v>4662</v>
      </c>
      <c r="CF8" s="289">
        <f t="shared" si="26"/>
        <v>15799</v>
      </c>
      <c r="CG8" s="290">
        <f aca="true" t="shared" si="40" ref="CG8:CL8">BE8</f>
        <v>0</v>
      </c>
      <c r="CH8" s="290">
        <f t="shared" si="40"/>
        <v>7251</v>
      </c>
      <c r="CI8" s="290">
        <f t="shared" si="40"/>
        <v>4166</v>
      </c>
      <c r="CJ8" s="290">
        <f t="shared" si="40"/>
        <v>533</v>
      </c>
      <c r="CK8" s="290">
        <f t="shared" si="40"/>
        <v>2</v>
      </c>
      <c r="CL8" s="290">
        <f t="shared" si="40"/>
        <v>3847</v>
      </c>
      <c r="CM8" s="290">
        <f aca="true" t="shared" si="41" ref="CM8:CS8">SUM(CT8,DA8)</f>
        <v>161936</v>
      </c>
      <c r="CN8" s="290">
        <f t="shared" si="41"/>
        <v>0</v>
      </c>
      <c r="CO8" s="290">
        <f t="shared" si="41"/>
        <v>144501</v>
      </c>
      <c r="CP8" s="290">
        <f t="shared" si="41"/>
        <v>9567</v>
      </c>
      <c r="CQ8" s="290">
        <f t="shared" si="41"/>
        <v>3775</v>
      </c>
      <c r="CR8" s="290">
        <f t="shared" si="41"/>
        <v>619</v>
      </c>
      <c r="CS8" s="290">
        <f t="shared" si="41"/>
        <v>3474</v>
      </c>
      <c r="CT8" s="289">
        <f t="shared" si="29"/>
        <v>137696</v>
      </c>
      <c r="CU8" s="290">
        <f t="shared" si="30"/>
        <v>0</v>
      </c>
      <c r="CV8" s="290">
        <f t="shared" si="31"/>
        <v>127160</v>
      </c>
      <c r="CW8" s="290">
        <f t="shared" si="32"/>
        <v>5600</v>
      </c>
      <c r="CX8" s="290">
        <f t="shared" si="33"/>
        <v>3492</v>
      </c>
      <c r="CY8" s="290">
        <f t="shared" si="34"/>
        <v>0</v>
      </c>
      <c r="CZ8" s="290">
        <f t="shared" si="35"/>
        <v>1444</v>
      </c>
      <c r="DA8" s="289">
        <f t="shared" si="36"/>
        <v>24240</v>
      </c>
      <c r="DB8" s="290">
        <f aca="true" t="shared" si="42" ref="DB8:DG8">BL8</f>
        <v>0</v>
      </c>
      <c r="DC8" s="290">
        <f t="shared" si="42"/>
        <v>17341</v>
      </c>
      <c r="DD8" s="290">
        <f t="shared" si="42"/>
        <v>3967</v>
      </c>
      <c r="DE8" s="290">
        <f t="shared" si="42"/>
        <v>283</v>
      </c>
      <c r="DF8" s="290">
        <f t="shared" si="42"/>
        <v>619</v>
      </c>
      <c r="DG8" s="290">
        <f t="shared" si="42"/>
        <v>2030</v>
      </c>
      <c r="DH8" s="289">
        <v>0</v>
      </c>
      <c r="DI8" s="289">
        <f t="shared" si="38"/>
        <v>16</v>
      </c>
      <c r="DJ8" s="289">
        <v>12</v>
      </c>
      <c r="DK8" s="289">
        <v>2</v>
      </c>
      <c r="DL8" s="289">
        <v>0</v>
      </c>
      <c r="DM8" s="289">
        <v>2</v>
      </c>
    </row>
    <row r="9" spans="1:117" s="288" customFormat="1" ht="12" customHeight="1">
      <c r="A9" s="285" t="s">
        <v>657</v>
      </c>
      <c r="B9" s="286" t="s">
        <v>658</v>
      </c>
      <c r="C9" s="305" t="s">
        <v>659</v>
      </c>
      <c r="D9" s="289">
        <f t="shared" si="0"/>
        <v>419440</v>
      </c>
      <c r="E9" s="290">
        <f t="shared" si="1"/>
        <v>264505</v>
      </c>
      <c r="F9" s="290">
        <f t="shared" si="2"/>
        <v>7160</v>
      </c>
      <c r="G9" s="289">
        <v>0</v>
      </c>
      <c r="H9" s="289">
        <v>7160</v>
      </c>
      <c r="I9" s="289">
        <v>0</v>
      </c>
      <c r="J9" s="290">
        <f t="shared" si="3"/>
        <v>202239</v>
      </c>
      <c r="K9" s="289">
        <v>7758</v>
      </c>
      <c r="L9" s="289">
        <v>194350</v>
      </c>
      <c r="M9" s="289">
        <v>131</v>
      </c>
      <c r="N9" s="290">
        <f t="shared" si="4"/>
        <v>10765</v>
      </c>
      <c r="O9" s="289">
        <v>88</v>
      </c>
      <c r="P9" s="289">
        <v>10635</v>
      </c>
      <c r="Q9" s="289">
        <v>42</v>
      </c>
      <c r="R9" s="290">
        <f t="shared" si="5"/>
        <v>41167</v>
      </c>
      <c r="S9" s="289">
        <v>2878</v>
      </c>
      <c r="T9" s="289">
        <v>38229</v>
      </c>
      <c r="U9" s="289">
        <v>60</v>
      </c>
      <c r="V9" s="290">
        <f t="shared" si="6"/>
        <v>47</v>
      </c>
      <c r="W9" s="289">
        <v>0</v>
      </c>
      <c r="X9" s="289">
        <v>47</v>
      </c>
      <c r="Y9" s="289">
        <v>0</v>
      </c>
      <c r="Z9" s="290">
        <f t="shared" si="7"/>
        <v>3127</v>
      </c>
      <c r="AA9" s="289">
        <v>366</v>
      </c>
      <c r="AB9" s="289">
        <v>2528</v>
      </c>
      <c r="AC9" s="289">
        <v>233</v>
      </c>
      <c r="AD9" s="290">
        <f t="shared" si="8"/>
        <v>116379</v>
      </c>
      <c r="AE9" s="290">
        <f t="shared" si="9"/>
        <v>5083</v>
      </c>
      <c r="AF9" s="289">
        <v>100</v>
      </c>
      <c r="AG9" s="289">
        <v>0</v>
      </c>
      <c r="AH9" s="289">
        <v>4983</v>
      </c>
      <c r="AI9" s="290">
        <f t="shared" si="10"/>
        <v>106000</v>
      </c>
      <c r="AJ9" s="289">
        <v>0</v>
      </c>
      <c r="AK9" s="289">
        <v>0</v>
      </c>
      <c r="AL9" s="289">
        <v>106000</v>
      </c>
      <c r="AM9" s="290">
        <f t="shared" si="11"/>
        <v>2868</v>
      </c>
      <c r="AN9" s="289">
        <v>0</v>
      </c>
      <c r="AO9" s="289">
        <v>0</v>
      </c>
      <c r="AP9" s="289">
        <v>2868</v>
      </c>
      <c r="AQ9" s="290">
        <f t="shared" si="12"/>
        <v>1971</v>
      </c>
      <c r="AR9" s="289">
        <v>0</v>
      </c>
      <c r="AS9" s="289">
        <v>0</v>
      </c>
      <c r="AT9" s="289">
        <v>1971</v>
      </c>
      <c r="AU9" s="290">
        <f t="shared" si="13"/>
        <v>16</v>
      </c>
      <c r="AV9" s="289">
        <v>0</v>
      </c>
      <c r="AW9" s="289">
        <v>0</v>
      </c>
      <c r="AX9" s="289">
        <v>16</v>
      </c>
      <c r="AY9" s="290">
        <f t="shared" si="14"/>
        <v>441</v>
      </c>
      <c r="AZ9" s="289">
        <v>0</v>
      </c>
      <c r="BA9" s="289">
        <v>0</v>
      </c>
      <c r="BB9" s="289">
        <v>441</v>
      </c>
      <c r="BC9" s="289">
        <f t="shared" si="15"/>
        <v>38556</v>
      </c>
      <c r="BD9" s="289">
        <f t="shared" si="16"/>
        <v>16914</v>
      </c>
      <c r="BE9" s="289">
        <v>0</v>
      </c>
      <c r="BF9" s="289">
        <v>10267</v>
      </c>
      <c r="BG9" s="289">
        <v>2278</v>
      </c>
      <c r="BH9" s="289">
        <v>1527</v>
      </c>
      <c r="BI9" s="289">
        <v>110</v>
      </c>
      <c r="BJ9" s="289">
        <v>2732</v>
      </c>
      <c r="BK9" s="289">
        <f t="shared" si="17"/>
        <v>21642</v>
      </c>
      <c r="BL9" s="289">
        <v>0</v>
      </c>
      <c r="BM9" s="289">
        <v>17227</v>
      </c>
      <c r="BN9" s="289">
        <v>2824</v>
      </c>
      <c r="BO9" s="289">
        <v>857</v>
      </c>
      <c r="BP9" s="289">
        <v>43</v>
      </c>
      <c r="BQ9" s="289">
        <v>691</v>
      </c>
      <c r="BR9" s="290">
        <f aca="true" t="shared" si="43" ref="BR9:BX9">SUM(BY9,CF9)</f>
        <v>281419</v>
      </c>
      <c r="BS9" s="290">
        <f t="shared" si="43"/>
        <v>7160</v>
      </c>
      <c r="BT9" s="290">
        <f t="shared" si="43"/>
        <v>212506</v>
      </c>
      <c r="BU9" s="290">
        <f t="shared" si="43"/>
        <v>13043</v>
      </c>
      <c r="BV9" s="290">
        <f t="shared" si="43"/>
        <v>42694</v>
      </c>
      <c r="BW9" s="290">
        <f t="shared" si="43"/>
        <v>157</v>
      </c>
      <c r="BX9" s="290">
        <f t="shared" si="43"/>
        <v>5859</v>
      </c>
      <c r="BY9" s="289">
        <f t="shared" si="19"/>
        <v>264505</v>
      </c>
      <c r="BZ9" s="290">
        <f t="shared" si="20"/>
        <v>7160</v>
      </c>
      <c r="CA9" s="290">
        <f t="shared" si="21"/>
        <v>202239</v>
      </c>
      <c r="CB9" s="290">
        <f t="shared" si="22"/>
        <v>10765</v>
      </c>
      <c r="CC9" s="290">
        <f t="shared" si="23"/>
        <v>41167</v>
      </c>
      <c r="CD9" s="290">
        <f t="shared" si="24"/>
        <v>47</v>
      </c>
      <c r="CE9" s="290">
        <f t="shared" si="25"/>
        <v>3127</v>
      </c>
      <c r="CF9" s="289">
        <f t="shared" si="26"/>
        <v>16914</v>
      </c>
      <c r="CG9" s="290">
        <f aca="true" t="shared" si="44" ref="CG9:CL9">BE9</f>
        <v>0</v>
      </c>
      <c r="CH9" s="290">
        <f t="shared" si="44"/>
        <v>10267</v>
      </c>
      <c r="CI9" s="290">
        <f t="shared" si="44"/>
        <v>2278</v>
      </c>
      <c r="CJ9" s="290">
        <f t="shared" si="44"/>
        <v>1527</v>
      </c>
      <c r="CK9" s="290">
        <f t="shared" si="44"/>
        <v>110</v>
      </c>
      <c r="CL9" s="290">
        <f t="shared" si="44"/>
        <v>2732</v>
      </c>
      <c r="CM9" s="290">
        <f aca="true" t="shared" si="45" ref="CM9:CS9">SUM(CT9,DA9)</f>
        <v>138021</v>
      </c>
      <c r="CN9" s="290">
        <f t="shared" si="45"/>
        <v>5083</v>
      </c>
      <c r="CO9" s="290">
        <f t="shared" si="45"/>
        <v>123227</v>
      </c>
      <c r="CP9" s="290">
        <f t="shared" si="45"/>
        <v>5692</v>
      </c>
      <c r="CQ9" s="290">
        <f t="shared" si="45"/>
        <v>2828</v>
      </c>
      <c r="CR9" s="290">
        <f t="shared" si="45"/>
        <v>59</v>
      </c>
      <c r="CS9" s="290">
        <f t="shared" si="45"/>
        <v>1132</v>
      </c>
      <c r="CT9" s="289">
        <f t="shared" si="29"/>
        <v>116379</v>
      </c>
      <c r="CU9" s="290">
        <f t="shared" si="30"/>
        <v>5083</v>
      </c>
      <c r="CV9" s="290">
        <f t="shared" si="31"/>
        <v>106000</v>
      </c>
      <c r="CW9" s="290">
        <f t="shared" si="32"/>
        <v>2868</v>
      </c>
      <c r="CX9" s="290">
        <f t="shared" si="33"/>
        <v>1971</v>
      </c>
      <c r="CY9" s="290">
        <f t="shared" si="34"/>
        <v>16</v>
      </c>
      <c r="CZ9" s="290">
        <f t="shared" si="35"/>
        <v>441</v>
      </c>
      <c r="DA9" s="289">
        <f t="shared" si="36"/>
        <v>21642</v>
      </c>
      <c r="DB9" s="290">
        <f aca="true" t="shared" si="46" ref="DB9:DG9">BL9</f>
        <v>0</v>
      </c>
      <c r="DC9" s="290">
        <f t="shared" si="46"/>
        <v>17227</v>
      </c>
      <c r="DD9" s="290">
        <f t="shared" si="46"/>
        <v>2824</v>
      </c>
      <c r="DE9" s="290">
        <f t="shared" si="46"/>
        <v>857</v>
      </c>
      <c r="DF9" s="290">
        <f t="shared" si="46"/>
        <v>43</v>
      </c>
      <c r="DG9" s="290">
        <f t="shared" si="46"/>
        <v>691</v>
      </c>
      <c r="DH9" s="289">
        <v>0</v>
      </c>
      <c r="DI9" s="289">
        <f t="shared" si="38"/>
        <v>355</v>
      </c>
      <c r="DJ9" s="289">
        <v>6</v>
      </c>
      <c r="DK9" s="289">
        <v>0</v>
      </c>
      <c r="DL9" s="289">
        <v>349</v>
      </c>
      <c r="DM9" s="289">
        <v>0</v>
      </c>
    </row>
    <row r="10" spans="1:117" s="288" customFormat="1" ht="12" customHeight="1">
      <c r="A10" s="285" t="s">
        <v>566</v>
      </c>
      <c r="B10" s="286" t="s">
        <v>628</v>
      </c>
      <c r="C10" s="305" t="s">
        <v>542</v>
      </c>
      <c r="D10" s="289">
        <f t="shared" si="0"/>
        <v>814573</v>
      </c>
      <c r="E10" s="290">
        <f t="shared" si="1"/>
        <v>542857</v>
      </c>
      <c r="F10" s="290">
        <f t="shared" si="2"/>
        <v>0</v>
      </c>
      <c r="G10" s="289">
        <v>0</v>
      </c>
      <c r="H10" s="289">
        <v>0</v>
      </c>
      <c r="I10" s="289">
        <v>0</v>
      </c>
      <c r="J10" s="290">
        <f t="shared" si="3"/>
        <v>430083</v>
      </c>
      <c r="K10" s="289">
        <v>2541</v>
      </c>
      <c r="L10" s="289">
        <v>427542</v>
      </c>
      <c r="M10" s="289">
        <v>0</v>
      </c>
      <c r="N10" s="290">
        <f t="shared" si="4"/>
        <v>7473</v>
      </c>
      <c r="O10" s="289">
        <v>151</v>
      </c>
      <c r="P10" s="289">
        <v>7322</v>
      </c>
      <c r="Q10" s="289">
        <v>0</v>
      </c>
      <c r="R10" s="290">
        <f t="shared" si="5"/>
        <v>98161</v>
      </c>
      <c r="S10" s="289">
        <v>765</v>
      </c>
      <c r="T10" s="289">
        <v>97341</v>
      </c>
      <c r="U10" s="289">
        <v>55</v>
      </c>
      <c r="V10" s="290">
        <f t="shared" si="6"/>
        <v>395</v>
      </c>
      <c r="W10" s="289">
        <v>0</v>
      </c>
      <c r="X10" s="289">
        <v>395</v>
      </c>
      <c r="Y10" s="289">
        <v>0</v>
      </c>
      <c r="Z10" s="290">
        <f t="shared" si="7"/>
        <v>6745</v>
      </c>
      <c r="AA10" s="289">
        <v>1186</v>
      </c>
      <c r="AB10" s="289">
        <v>5522</v>
      </c>
      <c r="AC10" s="289">
        <v>37</v>
      </c>
      <c r="AD10" s="290">
        <f t="shared" si="8"/>
        <v>211747</v>
      </c>
      <c r="AE10" s="290">
        <f t="shared" si="9"/>
        <v>0</v>
      </c>
      <c r="AF10" s="289">
        <v>0</v>
      </c>
      <c r="AG10" s="289">
        <v>0</v>
      </c>
      <c r="AH10" s="289">
        <v>0</v>
      </c>
      <c r="AI10" s="290">
        <f t="shared" si="10"/>
        <v>195374</v>
      </c>
      <c r="AJ10" s="289">
        <v>0</v>
      </c>
      <c r="AK10" s="289">
        <v>315</v>
      </c>
      <c r="AL10" s="289">
        <v>195059</v>
      </c>
      <c r="AM10" s="290">
        <f t="shared" si="11"/>
        <v>4168</v>
      </c>
      <c r="AN10" s="289">
        <v>0</v>
      </c>
      <c r="AO10" s="289">
        <v>14</v>
      </c>
      <c r="AP10" s="289">
        <v>4154</v>
      </c>
      <c r="AQ10" s="290">
        <f t="shared" si="12"/>
        <v>8025</v>
      </c>
      <c r="AR10" s="289">
        <v>0</v>
      </c>
      <c r="AS10" s="289">
        <v>153</v>
      </c>
      <c r="AT10" s="289">
        <v>7872</v>
      </c>
      <c r="AU10" s="290">
        <f t="shared" si="13"/>
        <v>50</v>
      </c>
      <c r="AV10" s="289">
        <v>0</v>
      </c>
      <c r="AW10" s="289">
        <v>0</v>
      </c>
      <c r="AX10" s="289">
        <v>50</v>
      </c>
      <c r="AY10" s="290">
        <f t="shared" si="14"/>
        <v>4130</v>
      </c>
      <c r="AZ10" s="289">
        <v>0</v>
      </c>
      <c r="BA10" s="289">
        <v>0</v>
      </c>
      <c r="BB10" s="289">
        <v>4130</v>
      </c>
      <c r="BC10" s="289">
        <f t="shared" si="15"/>
        <v>59969</v>
      </c>
      <c r="BD10" s="289">
        <f t="shared" si="16"/>
        <v>11320</v>
      </c>
      <c r="BE10" s="289">
        <v>0</v>
      </c>
      <c r="BF10" s="289">
        <v>5359</v>
      </c>
      <c r="BG10" s="289">
        <v>1066</v>
      </c>
      <c r="BH10" s="289">
        <v>435</v>
      </c>
      <c r="BI10" s="289">
        <v>44</v>
      </c>
      <c r="BJ10" s="289">
        <v>4416</v>
      </c>
      <c r="BK10" s="289">
        <f t="shared" si="17"/>
        <v>48649</v>
      </c>
      <c r="BL10" s="289">
        <v>0</v>
      </c>
      <c r="BM10" s="289">
        <v>22515</v>
      </c>
      <c r="BN10" s="289">
        <v>2040</v>
      </c>
      <c r="BO10" s="289">
        <v>379</v>
      </c>
      <c r="BP10" s="289">
        <v>5</v>
      </c>
      <c r="BQ10" s="289">
        <v>23710</v>
      </c>
      <c r="BR10" s="290">
        <f aca="true" t="shared" si="47" ref="BR10:BX10">SUM(BY10,CF10)</f>
        <v>554177</v>
      </c>
      <c r="BS10" s="290">
        <f t="shared" si="47"/>
        <v>0</v>
      </c>
      <c r="BT10" s="290">
        <f t="shared" si="47"/>
        <v>435442</v>
      </c>
      <c r="BU10" s="290">
        <f t="shared" si="47"/>
        <v>8539</v>
      </c>
      <c r="BV10" s="290">
        <f t="shared" si="47"/>
        <v>98596</v>
      </c>
      <c r="BW10" s="290">
        <f t="shared" si="47"/>
        <v>439</v>
      </c>
      <c r="BX10" s="290">
        <f t="shared" si="47"/>
        <v>11161</v>
      </c>
      <c r="BY10" s="289">
        <f t="shared" si="19"/>
        <v>542857</v>
      </c>
      <c r="BZ10" s="290">
        <f t="shared" si="20"/>
        <v>0</v>
      </c>
      <c r="CA10" s="290">
        <f t="shared" si="21"/>
        <v>430083</v>
      </c>
      <c r="CB10" s="290">
        <f t="shared" si="22"/>
        <v>7473</v>
      </c>
      <c r="CC10" s="290">
        <f t="shared" si="23"/>
        <v>98161</v>
      </c>
      <c r="CD10" s="290">
        <f t="shared" si="24"/>
        <v>395</v>
      </c>
      <c r="CE10" s="290">
        <f t="shared" si="25"/>
        <v>6745</v>
      </c>
      <c r="CF10" s="289">
        <f t="shared" si="26"/>
        <v>11320</v>
      </c>
      <c r="CG10" s="290">
        <f aca="true" t="shared" si="48" ref="CG10:CL10">BE10</f>
        <v>0</v>
      </c>
      <c r="CH10" s="290">
        <f t="shared" si="48"/>
        <v>5359</v>
      </c>
      <c r="CI10" s="290">
        <f t="shared" si="48"/>
        <v>1066</v>
      </c>
      <c r="CJ10" s="290">
        <f t="shared" si="48"/>
        <v>435</v>
      </c>
      <c r="CK10" s="290">
        <f t="shared" si="48"/>
        <v>44</v>
      </c>
      <c r="CL10" s="290">
        <f t="shared" si="48"/>
        <v>4416</v>
      </c>
      <c r="CM10" s="290">
        <f aca="true" t="shared" si="49" ref="CM10:CS10">SUM(CT10,DA10)</f>
        <v>260396</v>
      </c>
      <c r="CN10" s="290">
        <f t="shared" si="49"/>
        <v>0</v>
      </c>
      <c r="CO10" s="290">
        <f t="shared" si="49"/>
        <v>217889</v>
      </c>
      <c r="CP10" s="290">
        <f t="shared" si="49"/>
        <v>6208</v>
      </c>
      <c r="CQ10" s="290">
        <f t="shared" si="49"/>
        <v>8404</v>
      </c>
      <c r="CR10" s="290">
        <f t="shared" si="49"/>
        <v>55</v>
      </c>
      <c r="CS10" s="290">
        <f t="shared" si="49"/>
        <v>27840</v>
      </c>
      <c r="CT10" s="289">
        <f t="shared" si="29"/>
        <v>211747</v>
      </c>
      <c r="CU10" s="290">
        <f t="shared" si="30"/>
        <v>0</v>
      </c>
      <c r="CV10" s="290">
        <f t="shared" si="31"/>
        <v>195374</v>
      </c>
      <c r="CW10" s="290">
        <f t="shared" si="32"/>
        <v>4168</v>
      </c>
      <c r="CX10" s="290">
        <f t="shared" si="33"/>
        <v>8025</v>
      </c>
      <c r="CY10" s="290">
        <f t="shared" si="34"/>
        <v>50</v>
      </c>
      <c r="CZ10" s="290">
        <f t="shared" si="35"/>
        <v>4130</v>
      </c>
      <c r="DA10" s="289">
        <f t="shared" si="36"/>
        <v>48649</v>
      </c>
      <c r="DB10" s="290">
        <f aca="true" t="shared" si="50" ref="DB10:DG10">BL10</f>
        <v>0</v>
      </c>
      <c r="DC10" s="290">
        <f t="shared" si="50"/>
        <v>22515</v>
      </c>
      <c r="DD10" s="290">
        <f t="shared" si="50"/>
        <v>2040</v>
      </c>
      <c r="DE10" s="290">
        <f t="shared" si="50"/>
        <v>379</v>
      </c>
      <c r="DF10" s="290">
        <f t="shared" si="50"/>
        <v>5</v>
      </c>
      <c r="DG10" s="290">
        <f t="shared" si="50"/>
        <v>23710</v>
      </c>
      <c r="DH10" s="289">
        <v>7</v>
      </c>
      <c r="DI10" s="289">
        <f t="shared" si="38"/>
        <v>3367</v>
      </c>
      <c r="DJ10" s="289">
        <v>12</v>
      </c>
      <c r="DK10" s="289">
        <v>3</v>
      </c>
      <c r="DL10" s="289">
        <v>3298</v>
      </c>
      <c r="DM10" s="289">
        <v>54</v>
      </c>
    </row>
    <row r="11" spans="1:117" s="288" customFormat="1" ht="12" customHeight="1">
      <c r="A11" s="285" t="s">
        <v>570</v>
      </c>
      <c r="B11" s="286" t="s">
        <v>624</v>
      </c>
      <c r="C11" s="305" t="s">
        <v>542</v>
      </c>
      <c r="D11" s="289">
        <f t="shared" si="0"/>
        <v>375792</v>
      </c>
      <c r="E11" s="290">
        <f t="shared" si="1"/>
        <v>239852</v>
      </c>
      <c r="F11" s="290">
        <f t="shared" si="2"/>
        <v>59624</v>
      </c>
      <c r="G11" s="289">
        <v>0</v>
      </c>
      <c r="H11" s="289">
        <v>59624</v>
      </c>
      <c r="I11" s="289">
        <v>0</v>
      </c>
      <c r="J11" s="290">
        <f t="shared" si="3"/>
        <v>136313</v>
      </c>
      <c r="K11" s="289">
        <v>2587</v>
      </c>
      <c r="L11" s="289">
        <v>133726</v>
      </c>
      <c r="M11" s="289">
        <v>0</v>
      </c>
      <c r="N11" s="290">
        <f t="shared" si="4"/>
        <v>5766</v>
      </c>
      <c r="O11" s="289">
        <v>305</v>
      </c>
      <c r="P11" s="289">
        <v>5461</v>
      </c>
      <c r="Q11" s="289">
        <v>0</v>
      </c>
      <c r="R11" s="290">
        <f t="shared" si="5"/>
        <v>36911</v>
      </c>
      <c r="S11" s="289">
        <v>787</v>
      </c>
      <c r="T11" s="289">
        <v>35850</v>
      </c>
      <c r="U11" s="289">
        <v>274</v>
      </c>
      <c r="V11" s="290">
        <f t="shared" si="6"/>
        <v>36</v>
      </c>
      <c r="W11" s="289">
        <v>0</v>
      </c>
      <c r="X11" s="289">
        <v>36</v>
      </c>
      <c r="Y11" s="289">
        <v>0</v>
      </c>
      <c r="Z11" s="290">
        <f t="shared" si="7"/>
        <v>1202</v>
      </c>
      <c r="AA11" s="289">
        <v>28</v>
      </c>
      <c r="AB11" s="289">
        <v>1159</v>
      </c>
      <c r="AC11" s="289">
        <v>15</v>
      </c>
      <c r="AD11" s="290">
        <f t="shared" si="8"/>
        <v>101173</v>
      </c>
      <c r="AE11" s="290">
        <f t="shared" si="9"/>
        <v>38514</v>
      </c>
      <c r="AF11" s="289">
        <v>0</v>
      </c>
      <c r="AG11" s="289">
        <v>0</v>
      </c>
      <c r="AH11" s="289">
        <v>38514</v>
      </c>
      <c r="AI11" s="290">
        <f t="shared" si="10"/>
        <v>56429</v>
      </c>
      <c r="AJ11" s="289">
        <v>632</v>
      </c>
      <c r="AK11" s="289">
        <v>64</v>
      </c>
      <c r="AL11" s="289">
        <v>55733</v>
      </c>
      <c r="AM11" s="290">
        <f t="shared" si="11"/>
        <v>2217</v>
      </c>
      <c r="AN11" s="289">
        <v>156</v>
      </c>
      <c r="AO11" s="289">
        <v>0</v>
      </c>
      <c r="AP11" s="289">
        <v>2061</v>
      </c>
      <c r="AQ11" s="290">
        <f t="shared" si="12"/>
        <v>2120</v>
      </c>
      <c r="AR11" s="289">
        <v>0</v>
      </c>
      <c r="AS11" s="289">
        <v>0</v>
      </c>
      <c r="AT11" s="289">
        <v>2120</v>
      </c>
      <c r="AU11" s="290">
        <f t="shared" si="13"/>
        <v>350</v>
      </c>
      <c r="AV11" s="289">
        <v>0</v>
      </c>
      <c r="AW11" s="289">
        <v>0</v>
      </c>
      <c r="AX11" s="289">
        <v>350</v>
      </c>
      <c r="AY11" s="290">
        <f t="shared" si="14"/>
        <v>1543</v>
      </c>
      <c r="AZ11" s="289">
        <v>56</v>
      </c>
      <c r="BA11" s="289">
        <v>0</v>
      </c>
      <c r="BB11" s="289">
        <v>1487</v>
      </c>
      <c r="BC11" s="289">
        <f t="shared" si="15"/>
        <v>34767</v>
      </c>
      <c r="BD11" s="289">
        <f t="shared" si="16"/>
        <v>9515</v>
      </c>
      <c r="BE11" s="289">
        <v>0</v>
      </c>
      <c r="BF11" s="289">
        <v>5366</v>
      </c>
      <c r="BG11" s="289">
        <v>1115</v>
      </c>
      <c r="BH11" s="289">
        <v>131</v>
      </c>
      <c r="BI11" s="289">
        <v>0</v>
      </c>
      <c r="BJ11" s="289">
        <v>2903</v>
      </c>
      <c r="BK11" s="289">
        <f t="shared" si="17"/>
        <v>25252</v>
      </c>
      <c r="BL11" s="289">
        <v>3823</v>
      </c>
      <c r="BM11" s="289">
        <v>12206</v>
      </c>
      <c r="BN11" s="289">
        <v>3863</v>
      </c>
      <c r="BO11" s="289">
        <v>780</v>
      </c>
      <c r="BP11" s="289">
        <v>460</v>
      </c>
      <c r="BQ11" s="289">
        <v>4120</v>
      </c>
      <c r="BR11" s="290">
        <f aca="true" t="shared" si="51" ref="BR11:BX11">SUM(BY11,CF11)</f>
        <v>249367</v>
      </c>
      <c r="BS11" s="290">
        <f t="shared" si="51"/>
        <v>59624</v>
      </c>
      <c r="BT11" s="290">
        <f t="shared" si="51"/>
        <v>141679</v>
      </c>
      <c r="BU11" s="290">
        <f t="shared" si="51"/>
        <v>6881</v>
      </c>
      <c r="BV11" s="290">
        <f t="shared" si="51"/>
        <v>37042</v>
      </c>
      <c r="BW11" s="290">
        <f t="shared" si="51"/>
        <v>36</v>
      </c>
      <c r="BX11" s="290">
        <f t="shared" si="51"/>
        <v>4105</v>
      </c>
      <c r="BY11" s="289">
        <f t="shared" si="19"/>
        <v>239852</v>
      </c>
      <c r="BZ11" s="290">
        <f t="shared" si="20"/>
        <v>59624</v>
      </c>
      <c r="CA11" s="290">
        <f t="shared" si="21"/>
        <v>136313</v>
      </c>
      <c r="CB11" s="290">
        <f t="shared" si="22"/>
        <v>5766</v>
      </c>
      <c r="CC11" s="290">
        <f t="shared" si="23"/>
        <v>36911</v>
      </c>
      <c r="CD11" s="290">
        <f t="shared" si="24"/>
        <v>36</v>
      </c>
      <c r="CE11" s="290">
        <f t="shared" si="25"/>
        <v>1202</v>
      </c>
      <c r="CF11" s="289">
        <f t="shared" si="26"/>
        <v>9515</v>
      </c>
      <c r="CG11" s="290">
        <f aca="true" t="shared" si="52" ref="CG11:CL11">BE11</f>
        <v>0</v>
      </c>
      <c r="CH11" s="290">
        <f t="shared" si="52"/>
        <v>5366</v>
      </c>
      <c r="CI11" s="290">
        <f t="shared" si="52"/>
        <v>1115</v>
      </c>
      <c r="CJ11" s="290">
        <f t="shared" si="52"/>
        <v>131</v>
      </c>
      <c r="CK11" s="290">
        <f t="shared" si="52"/>
        <v>0</v>
      </c>
      <c r="CL11" s="290">
        <f t="shared" si="52"/>
        <v>2903</v>
      </c>
      <c r="CM11" s="290">
        <f aca="true" t="shared" si="53" ref="CM11:CS11">SUM(CT11,DA11)</f>
        <v>126425</v>
      </c>
      <c r="CN11" s="290">
        <f t="shared" si="53"/>
        <v>42337</v>
      </c>
      <c r="CO11" s="290">
        <f t="shared" si="53"/>
        <v>68635</v>
      </c>
      <c r="CP11" s="290">
        <f t="shared" si="53"/>
        <v>6080</v>
      </c>
      <c r="CQ11" s="290">
        <f t="shared" si="53"/>
        <v>2900</v>
      </c>
      <c r="CR11" s="290">
        <f t="shared" si="53"/>
        <v>810</v>
      </c>
      <c r="CS11" s="290">
        <f t="shared" si="53"/>
        <v>5663</v>
      </c>
      <c r="CT11" s="289">
        <f t="shared" si="29"/>
        <v>101173</v>
      </c>
      <c r="CU11" s="290">
        <f t="shared" si="30"/>
        <v>38514</v>
      </c>
      <c r="CV11" s="290">
        <f t="shared" si="31"/>
        <v>56429</v>
      </c>
      <c r="CW11" s="290">
        <f t="shared" si="32"/>
        <v>2217</v>
      </c>
      <c r="CX11" s="290">
        <f t="shared" si="33"/>
        <v>2120</v>
      </c>
      <c r="CY11" s="290">
        <f t="shared" si="34"/>
        <v>350</v>
      </c>
      <c r="CZ11" s="290">
        <f t="shared" si="35"/>
        <v>1543</v>
      </c>
      <c r="DA11" s="289">
        <f t="shared" si="36"/>
        <v>25252</v>
      </c>
      <c r="DB11" s="290">
        <f aca="true" t="shared" si="54" ref="DB11:DG11">BL11</f>
        <v>3823</v>
      </c>
      <c r="DC11" s="290">
        <f t="shared" si="54"/>
        <v>12206</v>
      </c>
      <c r="DD11" s="290">
        <f t="shared" si="54"/>
        <v>3863</v>
      </c>
      <c r="DE11" s="290">
        <f t="shared" si="54"/>
        <v>780</v>
      </c>
      <c r="DF11" s="290">
        <f t="shared" si="54"/>
        <v>460</v>
      </c>
      <c r="DG11" s="290">
        <f t="shared" si="54"/>
        <v>4120</v>
      </c>
      <c r="DH11" s="289">
        <v>353</v>
      </c>
      <c r="DI11" s="289">
        <f t="shared" si="38"/>
        <v>6</v>
      </c>
      <c r="DJ11" s="289">
        <v>3</v>
      </c>
      <c r="DK11" s="289">
        <v>0</v>
      </c>
      <c r="DL11" s="289">
        <v>0</v>
      </c>
      <c r="DM11" s="289">
        <v>3</v>
      </c>
    </row>
    <row r="12" spans="1:117" s="288" customFormat="1" ht="12" customHeight="1">
      <c r="A12" s="285" t="s">
        <v>551</v>
      </c>
      <c r="B12" s="286" t="s">
        <v>571</v>
      </c>
      <c r="C12" s="305" t="s">
        <v>542</v>
      </c>
      <c r="D12" s="289">
        <f t="shared" si="0"/>
        <v>351755</v>
      </c>
      <c r="E12" s="290">
        <f t="shared" si="1"/>
        <v>228026</v>
      </c>
      <c r="F12" s="290">
        <f t="shared" si="2"/>
        <v>0</v>
      </c>
      <c r="G12" s="289">
        <v>0</v>
      </c>
      <c r="H12" s="289">
        <v>0</v>
      </c>
      <c r="I12" s="289">
        <v>0</v>
      </c>
      <c r="J12" s="290">
        <f t="shared" si="3"/>
        <v>193406</v>
      </c>
      <c r="K12" s="289">
        <v>5</v>
      </c>
      <c r="L12" s="289">
        <v>193401</v>
      </c>
      <c r="M12" s="289">
        <v>0</v>
      </c>
      <c r="N12" s="290">
        <f t="shared" si="4"/>
        <v>10643</v>
      </c>
      <c r="O12" s="289">
        <v>0</v>
      </c>
      <c r="P12" s="289">
        <v>10643</v>
      </c>
      <c r="Q12" s="289">
        <v>0</v>
      </c>
      <c r="R12" s="290">
        <f t="shared" si="5"/>
        <v>22254</v>
      </c>
      <c r="S12" s="289">
        <v>206</v>
      </c>
      <c r="T12" s="289">
        <v>22048</v>
      </c>
      <c r="U12" s="289">
        <v>0</v>
      </c>
      <c r="V12" s="290">
        <f t="shared" si="6"/>
        <v>441</v>
      </c>
      <c r="W12" s="289">
        <v>26</v>
      </c>
      <c r="X12" s="289">
        <v>415</v>
      </c>
      <c r="Y12" s="289">
        <v>0</v>
      </c>
      <c r="Z12" s="290">
        <f t="shared" si="7"/>
        <v>1282</v>
      </c>
      <c r="AA12" s="289">
        <v>0</v>
      </c>
      <c r="AB12" s="289">
        <v>1271</v>
      </c>
      <c r="AC12" s="289">
        <v>11</v>
      </c>
      <c r="AD12" s="290">
        <f t="shared" si="8"/>
        <v>90378</v>
      </c>
      <c r="AE12" s="290">
        <f t="shared" si="9"/>
        <v>0</v>
      </c>
      <c r="AF12" s="289">
        <v>0</v>
      </c>
      <c r="AG12" s="289">
        <v>0</v>
      </c>
      <c r="AH12" s="289">
        <v>0</v>
      </c>
      <c r="AI12" s="290">
        <f t="shared" si="10"/>
        <v>87537</v>
      </c>
      <c r="AJ12" s="289">
        <v>476</v>
      </c>
      <c r="AK12" s="289">
        <v>154</v>
      </c>
      <c r="AL12" s="289">
        <v>86907</v>
      </c>
      <c r="AM12" s="290">
        <f t="shared" si="11"/>
        <v>1211</v>
      </c>
      <c r="AN12" s="289">
        <v>39</v>
      </c>
      <c r="AO12" s="289">
        <v>0</v>
      </c>
      <c r="AP12" s="289">
        <v>1172</v>
      </c>
      <c r="AQ12" s="290">
        <f t="shared" si="12"/>
        <v>1311</v>
      </c>
      <c r="AR12" s="289">
        <v>7</v>
      </c>
      <c r="AS12" s="289">
        <v>28</v>
      </c>
      <c r="AT12" s="289">
        <v>1276</v>
      </c>
      <c r="AU12" s="290">
        <f t="shared" si="13"/>
        <v>23</v>
      </c>
      <c r="AV12" s="289">
        <v>3</v>
      </c>
      <c r="AW12" s="289">
        <v>0</v>
      </c>
      <c r="AX12" s="289">
        <v>20</v>
      </c>
      <c r="AY12" s="290">
        <f t="shared" si="14"/>
        <v>296</v>
      </c>
      <c r="AZ12" s="289">
        <v>5</v>
      </c>
      <c r="BA12" s="289">
        <v>0</v>
      </c>
      <c r="BB12" s="289">
        <v>291</v>
      </c>
      <c r="BC12" s="289">
        <f t="shared" si="15"/>
        <v>33351</v>
      </c>
      <c r="BD12" s="289">
        <f t="shared" si="16"/>
        <v>11462</v>
      </c>
      <c r="BE12" s="289">
        <v>0</v>
      </c>
      <c r="BF12" s="289">
        <v>6378</v>
      </c>
      <c r="BG12" s="289">
        <v>2490</v>
      </c>
      <c r="BH12" s="289">
        <v>1207</v>
      </c>
      <c r="BI12" s="289">
        <v>1</v>
      </c>
      <c r="BJ12" s="289">
        <v>1386</v>
      </c>
      <c r="BK12" s="289">
        <f t="shared" si="17"/>
        <v>21889</v>
      </c>
      <c r="BL12" s="289">
        <v>0</v>
      </c>
      <c r="BM12" s="289">
        <v>14672</v>
      </c>
      <c r="BN12" s="289">
        <v>2473</v>
      </c>
      <c r="BO12" s="289">
        <v>1782</v>
      </c>
      <c r="BP12" s="289">
        <v>342</v>
      </c>
      <c r="BQ12" s="289">
        <v>2620</v>
      </c>
      <c r="BR12" s="290">
        <f aca="true" t="shared" si="55" ref="BR12:BX12">SUM(BY12,CF12)</f>
        <v>239488</v>
      </c>
      <c r="BS12" s="290">
        <f t="shared" si="55"/>
        <v>0</v>
      </c>
      <c r="BT12" s="290">
        <f t="shared" si="55"/>
        <v>199784</v>
      </c>
      <c r="BU12" s="290">
        <f t="shared" si="55"/>
        <v>13133</v>
      </c>
      <c r="BV12" s="290">
        <f t="shared" si="55"/>
        <v>23461</v>
      </c>
      <c r="BW12" s="290">
        <f t="shared" si="55"/>
        <v>442</v>
      </c>
      <c r="BX12" s="290">
        <f t="shared" si="55"/>
        <v>2668</v>
      </c>
      <c r="BY12" s="289">
        <f t="shared" si="19"/>
        <v>228026</v>
      </c>
      <c r="BZ12" s="290">
        <f t="shared" si="20"/>
        <v>0</v>
      </c>
      <c r="CA12" s="290">
        <f t="shared" si="21"/>
        <v>193406</v>
      </c>
      <c r="CB12" s="290">
        <f t="shared" si="22"/>
        <v>10643</v>
      </c>
      <c r="CC12" s="290">
        <f t="shared" si="23"/>
        <v>22254</v>
      </c>
      <c r="CD12" s="290">
        <f t="shared" si="24"/>
        <v>441</v>
      </c>
      <c r="CE12" s="290">
        <f t="shared" si="25"/>
        <v>1282</v>
      </c>
      <c r="CF12" s="289">
        <f t="shared" si="26"/>
        <v>11462</v>
      </c>
      <c r="CG12" s="290">
        <f aca="true" t="shared" si="56" ref="CG12:CL12">BE12</f>
        <v>0</v>
      </c>
      <c r="CH12" s="290">
        <f t="shared" si="56"/>
        <v>6378</v>
      </c>
      <c r="CI12" s="290">
        <f t="shared" si="56"/>
        <v>2490</v>
      </c>
      <c r="CJ12" s="290">
        <f t="shared" si="56"/>
        <v>1207</v>
      </c>
      <c r="CK12" s="290">
        <f t="shared" si="56"/>
        <v>1</v>
      </c>
      <c r="CL12" s="290">
        <f t="shared" si="56"/>
        <v>1386</v>
      </c>
      <c r="CM12" s="290">
        <f aca="true" t="shared" si="57" ref="CM12:CS12">SUM(CT12,DA12)</f>
        <v>112267</v>
      </c>
      <c r="CN12" s="290">
        <f t="shared" si="57"/>
        <v>0</v>
      </c>
      <c r="CO12" s="290">
        <f t="shared" si="57"/>
        <v>102209</v>
      </c>
      <c r="CP12" s="290">
        <f t="shared" si="57"/>
        <v>3684</v>
      </c>
      <c r="CQ12" s="290">
        <f t="shared" si="57"/>
        <v>3093</v>
      </c>
      <c r="CR12" s="290">
        <f t="shared" si="57"/>
        <v>365</v>
      </c>
      <c r="CS12" s="290">
        <f t="shared" si="57"/>
        <v>2916</v>
      </c>
      <c r="CT12" s="289">
        <f t="shared" si="29"/>
        <v>90378</v>
      </c>
      <c r="CU12" s="290">
        <f t="shared" si="30"/>
        <v>0</v>
      </c>
      <c r="CV12" s="290">
        <f t="shared" si="31"/>
        <v>87537</v>
      </c>
      <c r="CW12" s="290">
        <f t="shared" si="32"/>
        <v>1211</v>
      </c>
      <c r="CX12" s="290">
        <f t="shared" si="33"/>
        <v>1311</v>
      </c>
      <c r="CY12" s="290">
        <f t="shared" si="34"/>
        <v>23</v>
      </c>
      <c r="CZ12" s="290">
        <f t="shared" si="35"/>
        <v>296</v>
      </c>
      <c r="DA12" s="289">
        <f t="shared" si="36"/>
        <v>21889</v>
      </c>
      <c r="DB12" s="290">
        <f aca="true" t="shared" si="58" ref="DB12:DG12">BL12</f>
        <v>0</v>
      </c>
      <c r="DC12" s="290">
        <f t="shared" si="58"/>
        <v>14672</v>
      </c>
      <c r="DD12" s="290">
        <f t="shared" si="58"/>
        <v>2473</v>
      </c>
      <c r="DE12" s="290">
        <f t="shared" si="58"/>
        <v>1782</v>
      </c>
      <c r="DF12" s="290">
        <f t="shared" si="58"/>
        <v>342</v>
      </c>
      <c r="DG12" s="290">
        <f t="shared" si="58"/>
        <v>2620</v>
      </c>
      <c r="DH12" s="289">
        <v>1013</v>
      </c>
      <c r="DI12" s="289">
        <f t="shared" si="38"/>
        <v>4</v>
      </c>
      <c r="DJ12" s="289">
        <v>0</v>
      </c>
      <c r="DK12" s="289">
        <v>2</v>
      </c>
      <c r="DL12" s="289">
        <v>2</v>
      </c>
      <c r="DM12" s="289">
        <v>0</v>
      </c>
    </row>
    <row r="13" spans="1:117" s="288" customFormat="1" ht="12" customHeight="1">
      <c r="A13" s="285" t="s">
        <v>580</v>
      </c>
      <c r="B13" s="286" t="s">
        <v>662</v>
      </c>
      <c r="C13" s="305" t="s">
        <v>542</v>
      </c>
      <c r="D13" s="289">
        <f t="shared" si="0"/>
        <v>733176</v>
      </c>
      <c r="E13" s="290">
        <f t="shared" si="1"/>
        <v>472808</v>
      </c>
      <c r="F13" s="290">
        <f t="shared" si="2"/>
        <v>3</v>
      </c>
      <c r="G13" s="289">
        <v>3</v>
      </c>
      <c r="H13" s="289">
        <v>0</v>
      </c>
      <c r="I13" s="289">
        <v>0</v>
      </c>
      <c r="J13" s="290">
        <f t="shared" si="3"/>
        <v>385575</v>
      </c>
      <c r="K13" s="289">
        <v>3949</v>
      </c>
      <c r="L13" s="289">
        <v>381626</v>
      </c>
      <c r="M13" s="289">
        <v>0</v>
      </c>
      <c r="N13" s="290">
        <f t="shared" si="4"/>
        <v>21042</v>
      </c>
      <c r="O13" s="289">
        <v>2061</v>
      </c>
      <c r="P13" s="289">
        <v>18971</v>
      </c>
      <c r="Q13" s="289">
        <v>10</v>
      </c>
      <c r="R13" s="290">
        <f t="shared" si="5"/>
        <v>60945</v>
      </c>
      <c r="S13" s="289">
        <v>793</v>
      </c>
      <c r="T13" s="289">
        <v>60151</v>
      </c>
      <c r="U13" s="289">
        <v>1</v>
      </c>
      <c r="V13" s="290">
        <f t="shared" si="6"/>
        <v>91</v>
      </c>
      <c r="W13" s="289">
        <v>13</v>
      </c>
      <c r="X13" s="289">
        <v>78</v>
      </c>
      <c r="Y13" s="289">
        <v>0</v>
      </c>
      <c r="Z13" s="290">
        <f t="shared" si="7"/>
        <v>5152</v>
      </c>
      <c r="AA13" s="289">
        <v>471</v>
      </c>
      <c r="AB13" s="289">
        <v>4681</v>
      </c>
      <c r="AC13" s="289">
        <v>0</v>
      </c>
      <c r="AD13" s="290">
        <f t="shared" si="8"/>
        <v>171154</v>
      </c>
      <c r="AE13" s="290">
        <f t="shared" si="9"/>
        <v>0</v>
      </c>
      <c r="AF13" s="289">
        <v>0</v>
      </c>
      <c r="AG13" s="289">
        <v>0</v>
      </c>
      <c r="AH13" s="289">
        <v>0</v>
      </c>
      <c r="AI13" s="290">
        <f t="shared" si="10"/>
        <v>168719</v>
      </c>
      <c r="AJ13" s="289">
        <v>4</v>
      </c>
      <c r="AK13" s="289">
        <v>158</v>
      </c>
      <c r="AL13" s="289">
        <v>168557</v>
      </c>
      <c r="AM13" s="290">
        <f t="shared" si="11"/>
        <v>965</v>
      </c>
      <c r="AN13" s="289">
        <v>0</v>
      </c>
      <c r="AO13" s="289">
        <v>0</v>
      </c>
      <c r="AP13" s="289">
        <v>965</v>
      </c>
      <c r="AQ13" s="290">
        <f t="shared" si="12"/>
        <v>401</v>
      </c>
      <c r="AR13" s="289">
        <v>0</v>
      </c>
      <c r="AS13" s="289">
        <v>1</v>
      </c>
      <c r="AT13" s="289">
        <v>400</v>
      </c>
      <c r="AU13" s="290">
        <f t="shared" si="13"/>
        <v>2</v>
      </c>
      <c r="AV13" s="289">
        <v>0</v>
      </c>
      <c r="AW13" s="289">
        <v>0</v>
      </c>
      <c r="AX13" s="289">
        <v>2</v>
      </c>
      <c r="AY13" s="290">
        <f t="shared" si="14"/>
        <v>1067</v>
      </c>
      <c r="AZ13" s="289">
        <v>0</v>
      </c>
      <c r="BA13" s="289">
        <v>0</v>
      </c>
      <c r="BB13" s="289">
        <v>1067</v>
      </c>
      <c r="BC13" s="289">
        <f t="shared" si="15"/>
        <v>89214</v>
      </c>
      <c r="BD13" s="289">
        <f t="shared" si="16"/>
        <v>48176</v>
      </c>
      <c r="BE13" s="289">
        <v>0</v>
      </c>
      <c r="BF13" s="289">
        <v>40306</v>
      </c>
      <c r="BG13" s="289">
        <v>4581</v>
      </c>
      <c r="BH13" s="289">
        <v>959</v>
      </c>
      <c r="BI13" s="289">
        <v>8</v>
      </c>
      <c r="BJ13" s="289">
        <v>2322</v>
      </c>
      <c r="BK13" s="289">
        <f t="shared" si="17"/>
        <v>41038</v>
      </c>
      <c r="BL13" s="289">
        <v>0</v>
      </c>
      <c r="BM13" s="289">
        <v>36440</v>
      </c>
      <c r="BN13" s="289">
        <v>923</v>
      </c>
      <c r="BO13" s="289">
        <v>548</v>
      </c>
      <c r="BP13" s="289">
        <v>2</v>
      </c>
      <c r="BQ13" s="289">
        <v>3125</v>
      </c>
      <c r="BR13" s="290">
        <f aca="true" t="shared" si="59" ref="BR13:BX13">SUM(BY13,CF13)</f>
        <v>520984</v>
      </c>
      <c r="BS13" s="290">
        <f t="shared" si="59"/>
        <v>3</v>
      </c>
      <c r="BT13" s="290">
        <f t="shared" si="59"/>
        <v>425881</v>
      </c>
      <c r="BU13" s="290">
        <f t="shared" si="59"/>
        <v>25623</v>
      </c>
      <c r="BV13" s="290">
        <f t="shared" si="59"/>
        <v>61904</v>
      </c>
      <c r="BW13" s="290">
        <f t="shared" si="59"/>
        <v>99</v>
      </c>
      <c r="BX13" s="290">
        <f t="shared" si="59"/>
        <v>7474</v>
      </c>
      <c r="BY13" s="289">
        <f t="shared" si="19"/>
        <v>472808</v>
      </c>
      <c r="BZ13" s="290">
        <f t="shared" si="20"/>
        <v>3</v>
      </c>
      <c r="CA13" s="290">
        <f t="shared" si="21"/>
        <v>385575</v>
      </c>
      <c r="CB13" s="290">
        <f t="shared" si="22"/>
        <v>21042</v>
      </c>
      <c r="CC13" s="290">
        <f t="shared" si="23"/>
        <v>60945</v>
      </c>
      <c r="CD13" s="290">
        <f t="shared" si="24"/>
        <v>91</v>
      </c>
      <c r="CE13" s="290">
        <f t="shared" si="25"/>
        <v>5152</v>
      </c>
      <c r="CF13" s="289">
        <f t="shared" si="26"/>
        <v>48176</v>
      </c>
      <c r="CG13" s="290">
        <f aca="true" t="shared" si="60" ref="CG13:CL13">BE13</f>
        <v>0</v>
      </c>
      <c r="CH13" s="290">
        <f t="shared" si="60"/>
        <v>40306</v>
      </c>
      <c r="CI13" s="290">
        <f t="shared" si="60"/>
        <v>4581</v>
      </c>
      <c r="CJ13" s="290">
        <f t="shared" si="60"/>
        <v>959</v>
      </c>
      <c r="CK13" s="290">
        <f t="shared" si="60"/>
        <v>8</v>
      </c>
      <c r="CL13" s="290">
        <f t="shared" si="60"/>
        <v>2322</v>
      </c>
      <c r="CM13" s="290">
        <f aca="true" t="shared" si="61" ref="CM13:CS13">SUM(CT13,DA13)</f>
        <v>212192</v>
      </c>
      <c r="CN13" s="290">
        <f t="shared" si="61"/>
        <v>0</v>
      </c>
      <c r="CO13" s="290">
        <f t="shared" si="61"/>
        <v>205159</v>
      </c>
      <c r="CP13" s="290">
        <f t="shared" si="61"/>
        <v>1888</v>
      </c>
      <c r="CQ13" s="290">
        <f t="shared" si="61"/>
        <v>949</v>
      </c>
      <c r="CR13" s="290">
        <f t="shared" si="61"/>
        <v>4</v>
      </c>
      <c r="CS13" s="290">
        <f t="shared" si="61"/>
        <v>4192</v>
      </c>
      <c r="CT13" s="289">
        <f t="shared" si="29"/>
        <v>171154</v>
      </c>
      <c r="CU13" s="290">
        <f t="shared" si="30"/>
        <v>0</v>
      </c>
      <c r="CV13" s="290">
        <f t="shared" si="31"/>
        <v>168719</v>
      </c>
      <c r="CW13" s="290">
        <f t="shared" si="32"/>
        <v>965</v>
      </c>
      <c r="CX13" s="290">
        <f t="shared" si="33"/>
        <v>401</v>
      </c>
      <c r="CY13" s="290">
        <f t="shared" si="34"/>
        <v>2</v>
      </c>
      <c r="CZ13" s="290">
        <f t="shared" si="35"/>
        <v>1067</v>
      </c>
      <c r="DA13" s="289">
        <f t="shared" si="36"/>
        <v>41038</v>
      </c>
      <c r="DB13" s="290">
        <f aca="true" t="shared" si="62" ref="DB13:DG13">BL13</f>
        <v>0</v>
      </c>
      <c r="DC13" s="290">
        <f t="shared" si="62"/>
        <v>36440</v>
      </c>
      <c r="DD13" s="290">
        <f t="shared" si="62"/>
        <v>923</v>
      </c>
      <c r="DE13" s="290">
        <f t="shared" si="62"/>
        <v>548</v>
      </c>
      <c r="DF13" s="290">
        <f t="shared" si="62"/>
        <v>2</v>
      </c>
      <c r="DG13" s="290">
        <f t="shared" si="62"/>
        <v>3125</v>
      </c>
      <c r="DH13" s="289">
        <v>0</v>
      </c>
      <c r="DI13" s="289">
        <f t="shared" si="38"/>
        <v>77</v>
      </c>
      <c r="DJ13" s="289">
        <v>18</v>
      </c>
      <c r="DK13" s="289">
        <v>5</v>
      </c>
      <c r="DL13" s="289">
        <v>17</v>
      </c>
      <c r="DM13" s="289">
        <v>37</v>
      </c>
    </row>
    <row r="14" spans="1:117" s="288" customFormat="1" ht="12" customHeight="1">
      <c r="A14" s="285" t="s">
        <v>665</v>
      </c>
      <c r="B14" s="286" t="s">
        <v>666</v>
      </c>
      <c r="C14" s="305" t="s">
        <v>542</v>
      </c>
      <c r="D14" s="289">
        <f t="shared" si="0"/>
        <v>1051730</v>
      </c>
      <c r="E14" s="290">
        <f t="shared" si="1"/>
        <v>695890</v>
      </c>
      <c r="F14" s="290">
        <f t="shared" si="2"/>
        <v>42</v>
      </c>
      <c r="G14" s="289">
        <v>37</v>
      </c>
      <c r="H14" s="289">
        <v>5</v>
      </c>
      <c r="I14" s="289">
        <v>0</v>
      </c>
      <c r="J14" s="290">
        <f t="shared" si="3"/>
        <v>578656</v>
      </c>
      <c r="K14" s="289">
        <v>66657</v>
      </c>
      <c r="L14" s="289">
        <v>507470</v>
      </c>
      <c r="M14" s="289">
        <v>4529</v>
      </c>
      <c r="N14" s="290">
        <f t="shared" si="4"/>
        <v>37273</v>
      </c>
      <c r="O14" s="289">
        <v>3623</v>
      </c>
      <c r="P14" s="289">
        <v>33598</v>
      </c>
      <c r="Q14" s="289">
        <v>52</v>
      </c>
      <c r="R14" s="290">
        <f t="shared" si="5"/>
        <v>73134</v>
      </c>
      <c r="S14" s="289">
        <v>3506</v>
      </c>
      <c r="T14" s="289">
        <v>69626</v>
      </c>
      <c r="U14" s="289">
        <v>2</v>
      </c>
      <c r="V14" s="290">
        <f t="shared" si="6"/>
        <v>304</v>
      </c>
      <c r="W14" s="289">
        <v>96</v>
      </c>
      <c r="X14" s="289">
        <v>208</v>
      </c>
      <c r="Y14" s="289">
        <v>0</v>
      </c>
      <c r="Z14" s="290">
        <f t="shared" si="7"/>
        <v>6481</v>
      </c>
      <c r="AA14" s="289">
        <v>1116</v>
      </c>
      <c r="AB14" s="289">
        <v>5365</v>
      </c>
      <c r="AC14" s="289">
        <v>0</v>
      </c>
      <c r="AD14" s="290">
        <f t="shared" si="8"/>
        <v>267969</v>
      </c>
      <c r="AE14" s="290">
        <f t="shared" si="9"/>
        <v>13502</v>
      </c>
      <c r="AF14" s="289">
        <v>0</v>
      </c>
      <c r="AG14" s="289">
        <v>855</v>
      </c>
      <c r="AH14" s="289">
        <v>12647</v>
      </c>
      <c r="AI14" s="290">
        <f t="shared" si="10"/>
        <v>187976</v>
      </c>
      <c r="AJ14" s="289">
        <v>982</v>
      </c>
      <c r="AK14" s="289">
        <v>282</v>
      </c>
      <c r="AL14" s="289">
        <v>186712</v>
      </c>
      <c r="AM14" s="290">
        <f t="shared" si="11"/>
        <v>4290</v>
      </c>
      <c r="AN14" s="289">
        <v>53</v>
      </c>
      <c r="AO14" s="289">
        <v>96</v>
      </c>
      <c r="AP14" s="289">
        <v>4141</v>
      </c>
      <c r="AQ14" s="290">
        <f t="shared" si="12"/>
        <v>61035</v>
      </c>
      <c r="AR14" s="289">
        <v>498</v>
      </c>
      <c r="AS14" s="289">
        <v>33</v>
      </c>
      <c r="AT14" s="289">
        <v>60504</v>
      </c>
      <c r="AU14" s="290">
        <f t="shared" si="13"/>
        <v>253</v>
      </c>
      <c r="AV14" s="289">
        <v>0</v>
      </c>
      <c r="AW14" s="289">
        <v>12</v>
      </c>
      <c r="AX14" s="289">
        <v>241</v>
      </c>
      <c r="AY14" s="290">
        <f t="shared" si="14"/>
        <v>913</v>
      </c>
      <c r="AZ14" s="289">
        <v>0</v>
      </c>
      <c r="BA14" s="289">
        <v>0</v>
      </c>
      <c r="BB14" s="289">
        <v>913</v>
      </c>
      <c r="BC14" s="289">
        <f t="shared" si="15"/>
        <v>87871</v>
      </c>
      <c r="BD14" s="289">
        <f t="shared" si="16"/>
        <v>49427</v>
      </c>
      <c r="BE14" s="289">
        <v>6032</v>
      </c>
      <c r="BF14" s="289">
        <v>24323</v>
      </c>
      <c r="BG14" s="289">
        <v>4609</v>
      </c>
      <c r="BH14" s="289">
        <v>2813</v>
      </c>
      <c r="BI14" s="289">
        <v>88</v>
      </c>
      <c r="BJ14" s="289">
        <v>11562</v>
      </c>
      <c r="BK14" s="289">
        <f t="shared" si="17"/>
        <v>38444</v>
      </c>
      <c r="BL14" s="289">
        <v>3589</v>
      </c>
      <c r="BM14" s="289">
        <v>24312</v>
      </c>
      <c r="BN14" s="289">
        <v>1462</v>
      </c>
      <c r="BO14" s="289">
        <v>6985</v>
      </c>
      <c r="BP14" s="289">
        <v>411</v>
      </c>
      <c r="BQ14" s="289">
        <v>1685</v>
      </c>
      <c r="BR14" s="290">
        <f aca="true" t="shared" si="63" ref="BR14:BX14">SUM(BY14,CF14)</f>
        <v>745317</v>
      </c>
      <c r="BS14" s="290">
        <f t="shared" si="63"/>
        <v>6074</v>
      </c>
      <c r="BT14" s="290">
        <f t="shared" si="63"/>
        <v>602979</v>
      </c>
      <c r="BU14" s="290">
        <f t="shared" si="63"/>
        <v>41882</v>
      </c>
      <c r="BV14" s="290">
        <f t="shared" si="63"/>
        <v>75947</v>
      </c>
      <c r="BW14" s="290">
        <f t="shared" si="63"/>
        <v>392</v>
      </c>
      <c r="BX14" s="290">
        <f t="shared" si="63"/>
        <v>18043</v>
      </c>
      <c r="BY14" s="289">
        <f t="shared" si="19"/>
        <v>695890</v>
      </c>
      <c r="BZ14" s="290">
        <f t="shared" si="20"/>
        <v>42</v>
      </c>
      <c r="CA14" s="290">
        <f t="shared" si="21"/>
        <v>578656</v>
      </c>
      <c r="CB14" s="290">
        <f t="shared" si="22"/>
        <v>37273</v>
      </c>
      <c r="CC14" s="290">
        <f t="shared" si="23"/>
        <v>73134</v>
      </c>
      <c r="CD14" s="290">
        <f t="shared" si="24"/>
        <v>304</v>
      </c>
      <c r="CE14" s="290">
        <f t="shared" si="25"/>
        <v>6481</v>
      </c>
      <c r="CF14" s="289">
        <f t="shared" si="26"/>
        <v>49427</v>
      </c>
      <c r="CG14" s="290">
        <f aca="true" t="shared" si="64" ref="CG14:CL14">BE14</f>
        <v>6032</v>
      </c>
      <c r="CH14" s="290">
        <f t="shared" si="64"/>
        <v>24323</v>
      </c>
      <c r="CI14" s="290">
        <f t="shared" si="64"/>
        <v>4609</v>
      </c>
      <c r="CJ14" s="290">
        <f t="shared" si="64"/>
        <v>2813</v>
      </c>
      <c r="CK14" s="290">
        <f t="shared" si="64"/>
        <v>88</v>
      </c>
      <c r="CL14" s="290">
        <f t="shared" si="64"/>
        <v>11562</v>
      </c>
      <c r="CM14" s="290">
        <f aca="true" t="shared" si="65" ref="CM14:CS14">SUM(CT14,DA14)</f>
        <v>306413</v>
      </c>
      <c r="CN14" s="290">
        <f t="shared" si="65"/>
        <v>17091</v>
      </c>
      <c r="CO14" s="290">
        <f t="shared" si="65"/>
        <v>212288</v>
      </c>
      <c r="CP14" s="290">
        <f t="shared" si="65"/>
        <v>5752</v>
      </c>
      <c r="CQ14" s="290">
        <f t="shared" si="65"/>
        <v>68020</v>
      </c>
      <c r="CR14" s="290">
        <f t="shared" si="65"/>
        <v>664</v>
      </c>
      <c r="CS14" s="290">
        <f t="shared" si="65"/>
        <v>2598</v>
      </c>
      <c r="CT14" s="289">
        <f t="shared" si="29"/>
        <v>267969</v>
      </c>
      <c r="CU14" s="290">
        <f t="shared" si="30"/>
        <v>13502</v>
      </c>
      <c r="CV14" s="290">
        <f t="shared" si="31"/>
        <v>187976</v>
      </c>
      <c r="CW14" s="290">
        <f t="shared" si="32"/>
        <v>4290</v>
      </c>
      <c r="CX14" s="290">
        <f t="shared" si="33"/>
        <v>61035</v>
      </c>
      <c r="CY14" s="290">
        <f t="shared" si="34"/>
        <v>253</v>
      </c>
      <c r="CZ14" s="290">
        <f t="shared" si="35"/>
        <v>913</v>
      </c>
      <c r="DA14" s="289">
        <f t="shared" si="36"/>
        <v>38444</v>
      </c>
      <c r="DB14" s="290">
        <f aca="true" t="shared" si="66" ref="DB14:DG14">BL14</f>
        <v>3589</v>
      </c>
      <c r="DC14" s="290">
        <f t="shared" si="66"/>
        <v>24312</v>
      </c>
      <c r="DD14" s="290">
        <f t="shared" si="66"/>
        <v>1462</v>
      </c>
      <c r="DE14" s="290">
        <f t="shared" si="66"/>
        <v>6985</v>
      </c>
      <c r="DF14" s="290">
        <f t="shared" si="66"/>
        <v>411</v>
      </c>
      <c r="DG14" s="290">
        <f t="shared" si="66"/>
        <v>1685</v>
      </c>
      <c r="DH14" s="289">
        <v>0</v>
      </c>
      <c r="DI14" s="289">
        <f t="shared" si="38"/>
        <v>66</v>
      </c>
      <c r="DJ14" s="289">
        <v>17</v>
      </c>
      <c r="DK14" s="289">
        <v>34</v>
      </c>
      <c r="DL14" s="289">
        <v>8</v>
      </c>
      <c r="DM14" s="289">
        <v>7</v>
      </c>
    </row>
    <row r="15" spans="1:117" s="288" customFormat="1" ht="12" customHeight="1">
      <c r="A15" s="285" t="s">
        <v>599</v>
      </c>
      <c r="B15" s="286" t="s">
        <v>638</v>
      </c>
      <c r="C15" s="305" t="s">
        <v>542</v>
      </c>
      <c r="D15" s="289">
        <f t="shared" si="0"/>
        <v>651045</v>
      </c>
      <c r="E15" s="290">
        <f t="shared" si="1"/>
        <v>444719</v>
      </c>
      <c r="F15" s="290">
        <f t="shared" si="2"/>
        <v>0</v>
      </c>
      <c r="G15" s="289">
        <v>0</v>
      </c>
      <c r="H15" s="289">
        <v>0</v>
      </c>
      <c r="I15" s="289">
        <v>0</v>
      </c>
      <c r="J15" s="290">
        <f t="shared" si="3"/>
        <v>355292</v>
      </c>
      <c r="K15" s="289">
        <v>16835</v>
      </c>
      <c r="L15" s="289">
        <v>338457</v>
      </c>
      <c r="M15" s="289">
        <v>0</v>
      </c>
      <c r="N15" s="290">
        <f t="shared" si="4"/>
        <v>19978</v>
      </c>
      <c r="O15" s="289">
        <v>1350</v>
      </c>
      <c r="P15" s="289">
        <v>18628</v>
      </c>
      <c r="Q15" s="289">
        <v>0</v>
      </c>
      <c r="R15" s="290">
        <f t="shared" si="5"/>
        <v>64878</v>
      </c>
      <c r="S15" s="289">
        <v>1337</v>
      </c>
      <c r="T15" s="289">
        <v>63541</v>
      </c>
      <c r="U15" s="289">
        <v>0</v>
      </c>
      <c r="V15" s="290">
        <f t="shared" si="6"/>
        <v>3049</v>
      </c>
      <c r="W15" s="289">
        <v>23</v>
      </c>
      <c r="X15" s="289">
        <v>3026</v>
      </c>
      <c r="Y15" s="289">
        <v>0</v>
      </c>
      <c r="Z15" s="290">
        <f t="shared" si="7"/>
        <v>1522</v>
      </c>
      <c r="AA15" s="289">
        <v>709</v>
      </c>
      <c r="AB15" s="289">
        <v>813</v>
      </c>
      <c r="AC15" s="289">
        <v>0</v>
      </c>
      <c r="AD15" s="290">
        <f t="shared" si="8"/>
        <v>145771</v>
      </c>
      <c r="AE15" s="290">
        <f t="shared" si="9"/>
        <v>0</v>
      </c>
      <c r="AF15" s="289">
        <v>0</v>
      </c>
      <c r="AG15" s="289">
        <v>0</v>
      </c>
      <c r="AH15" s="289">
        <v>0</v>
      </c>
      <c r="AI15" s="290">
        <f t="shared" si="10"/>
        <v>140893</v>
      </c>
      <c r="AJ15" s="289">
        <v>0</v>
      </c>
      <c r="AK15" s="289">
        <v>0</v>
      </c>
      <c r="AL15" s="289">
        <v>140893</v>
      </c>
      <c r="AM15" s="290">
        <f t="shared" si="11"/>
        <v>2208</v>
      </c>
      <c r="AN15" s="289">
        <v>0</v>
      </c>
      <c r="AO15" s="289">
        <v>0</v>
      </c>
      <c r="AP15" s="289">
        <v>2208</v>
      </c>
      <c r="AQ15" s="290">
        <f t="shared" si="12"/>
        <v>1884</v>
      </c>
      <c r="AR15" s="289">
        <v>0</v>
      </c>
      <c r="AS15" s="289">
        <v>155</v>
      </c>
      <c r="AT15" s="289">
        <v>1729</v>
      </c>
      <c r="AU15" s="290">
        <f t="shared" si="13"/>
        <v>302</v>
      </c>
      <c r="AV15" s="289">
        <v>0</v>
      </c>
      <c r="AW15" s="289">
        <v>0</v>
      </c>
      <c r="AX15" s="289">
        <v>302</v>
      </c>
      <c r="AY15" s="290">
        <f t="shared" si="14"/>
        <v>484</v>
      </c>
      <c r="AZ15" s="289">
        <v>0</v>
      </c>
      <c r="BA15" s="289">
        <v>0</v>
      </c>
      <c r="BB15" s="289">
        <v>484</v>
      </c>
      <c r="BC15" s="289">
        <f t="shared" si="15"/>
        <v>60555</v>
      </c>
      <c r="BD15" s="289">
        <f t="shared" si="16"/>
        <v>31447</v>
      </c>
      <c r="BE15" s="289">
        <v>0</v>
      </c>
      <c r="BF15" s="289">
        <v>16992</v>
      </c>
      <c r="BG15" s="289">
        <v>5009</v>
      </c>
      <c r="BH15" s="289">
        <v>2957</v>
      </c>
      <c r="BI15" s="289">
        <v>87</v>
      </c>
      <c r="BJ15" s="289">
        <v>6402</v>
      </c>
      <c r="BK15" s="289">
        <f t="shared" si="17"/>
        <v>29108</v>
      </c>
      <c r="BL15" s="289">
        <v>0</v>
      </c>
      <c r="BM15" s="289">
        <v>23572</v>
      </c>
      <c r="BN15" s="289">
        <v>880</v>
      </c>
      <c r="BO15" s="289">
        <v>3111</v>
      </c>
      <c r="BP15" s="289">
        <v>1</v>
      </c>
      <c r="BQ15" s="289">
        <v>1544</v>
      </c>
      <c r="BR15" s="290">
        <f aca="true" t="shared" si="67" ref="BR15:BX15">SUM(BY15,CF15)</f>
        <v>476166</v>
      </c>
      <c r="BS15" s="290">
        <f t="shared" si="67"/>
        <v>0</v>
      </c>
      <c r="BT15" s="290">
        <f t="shared" si="67"/>
        <v>372284</v>
      </c>
      <c r="BU15" s="290">
        <f t="shared" si="67"/>
        <v>24987</v>
      </c>
      <c r="BV15" s="290">
        <f t="shared" si="67"/>
        <v>67835</v>
      </c>
      <c r="BW15" s="290">
        <f t="shared" si="67"/>
        <v>3136</v>
      </c>
      <c r="BX15" s="290">
        <f t="shared" si="67"/>
        <v>7924</v>
      </c>
      <c r="BY15" s="289">
        <f t="shared" si="19"/>
        <v>444719</v>
      </c>
      <c r="BZ15" s="290">
        <f t="shared" si="20"/>
        <v>0</v>
      </c>
      <c r="CA15" s="290">
        <f t="shared" si="21"/>
        <v>355292</v>
      </c>
      <c r="CB15" s="290">
        <f t="shared" si="22"/>
        <v>19978</v>
      </c>
      <c r="CC15" s="290">
        <f t="shared" si="23"/>
        <v>64878</v>
      </c>
      <c r="CD15" s="290">
        <f t="shared" si="24"/>
        <v>3049</v>
      </c>
      <c r="CE15" s="290">
        <f t="shared" si="25"/>
        <v>1522</v>
      </c>
      <c r="CF15" s="289">
        <f t="shared" si="26"/>
        <v>31447</v>
      </c>
      <c r="CG15" s="290">
        <f aca="true" t="shared" si="68" ref="CG15:CL15">BE15</f>
        <v>0</v>
      </c>
      <c r="CH15" s="290">
        <f t="shared" si="68"/>
        <v>16992</v>
      </c>
      <c r="CI15" s="290">
        <f t="shared" si="68"/>
        <v>5009</v>
      </c>
      <c r="CJ15" s="290">
        <f t="shared" si="68"/>
        <v>2957</v>
      </c>
      <c r="CK15" s="290">
        <f t="shared" si="68"/>
        <v>87</v>
      </c>
      <c r="CL15" s="290">
        <f t="shared" si="68"/>
        <v>6402</v>
      </c>
      <c r="CM15" s="290">
        <f aca="true" t="shared" si="69" ref="CM15:CS15">SUM(CT15,DA15)</f>
        <v>174879</v>
      </c>
      <c r="CN15" s="290">
        <f t="shared" si="69"/>
        <v>0</v>
      </c>
      <c r="CO15" s="290">
        <f t="shared" si="69"/>
        <v>164465</v>
      </c>
      <c r="CP15" s="290">
        <f t="shared" si="69"/>
        <v>3088</v>
      </c>
      <c r="CQ15" s="290">
        <f t="shared" si="69"/>
        <v>4995</v>
      </c>
      <c r="CR15" s="290">
        <f t="shared" si="69"/>
        <v>303</v>
      </c>
      <c r="CS15" s="290">
        <f t="shared" si="69"/>
        <v>2028</v>
      </c>
      <c r="CT15" s="289">
        <f t="shared" si="29"/>
        <v>145771</v>
      </c>
      <c r="CU15" s="290">
        <f t="shared" si="30"/>
        <v>0</v>
      </c>
      <c r="CV15" s="290">
        <f t="shared" si="31"/>
        <v>140893</v>
      </c>
      <c r="CW15" s="290">
        <f t="shared" si="32"/>
        <v>2208</v>
      </c>
      <c r="CX15" s="290">
        <f t="shared" si="33"/>
        <v>1884</v>
      </c>
      <c r="CY15" s="290">
        <f t="shared" si="34"/>
        <v>302</v>
      </c>
      <c r="CZ15" s="290">
        <f t="shared" si="35"/>
        <v>484</v>
      </c>
      <c r="DA15" s="289">
        <f t="shared" si="36"/>
        <v>29108</v>
      </c>
      <c r="DB15" s="290">
        <f aca="true" t="shared" si="70" ref="DB15:DG15">BL15</f>
        <v>0</v>
      </c>
      <c r="DC15" s="290">
        <f t="shared" si="70"/>
        <v>23572</v>
      </c>
      <c r="DD15" s="290">
        <f t="shared" si="70"/>
        <v>880</v>
      </c>
      <c r="DE15" s="290">
        <f t="shared" si="70"/>
        <v>3111</v>
      </c>
      <c r="DF15" s="290">
        <f t="shared" si="70"/>
        <v>1</v>
      </c>
      <c r="DG15" s="290">
        <f t="shared" si="70"/>
        <v>1544</v>
      </c>
      <c r="DH15" s="289">
        <v>1263</v>
      </c>
      <c r="DI15" s="289">
        <f t="shared" si="38"/>
        <v>114</v>
      </c>
      <c r="DJ15" s="289">
        <v>29</v>
      </c>
      <c r="DK15" s="289">
        <v>7</v>
      </c>
      <c r="DL15" s="289">
        <v>0</v>
      </c>
      <c r="DM15" s="289">
        <v>78</v>
      </c>
    </row>
    <row r="16" spans="1:117" s="288" customFormat="1" ht="12" customHeight="1">
      <c r="A16" s="285" t="s">
        <v>594</v>
      </c>
      <c r="B16" s="286" t="s">
        <v>669</v>
      </c>
      <c r="C16" s="305" t="s">
        <v>667</v>
      </c>
      <c r="D16" s="289">
        <f t="shared" si="0"/>
        <v>717292</v>
      </c>
      <c r="E16" s="290">
        <f t="shared" si="1"/>
        <v>490667</v>
      </c>
      <c r="F16" s="290">
        <f t="shared" si="2"/>
        <v>0</v>
      </c>
      <c r="G16" s="289">
        <v>0</v>
      </c>
      <c r="H16" s="289">
        <v>0</v>
      </c>
      <c r="I16" s="289">
        <v>0</v>
      </c>
      <c r="J16" s="290">
        <f t="shared" si="3"/>
        <v>422464</v>
      </c>
      <c r="K16" s="289">
        <v>21100</v>
      </c>
      <c r="L16" s="289">
        <v>401160</v>
      </c>
      <c r="M16" s="289">
        <v>204</v>
      </c>
      <c r="N16" s="290">
        <f t="shared" si="4"/>
        <v>18219</v>
      </c>
      <c r="O16" s="289">
        <v>879</v>
      </c>
      <c r="P16" s="289">
        <v>17339</v>
      </c>
      <c r="Q16" s="289">
        <v>1</v>
      </c>
      <c r="R16" s="290">
        <f t="shared" si="5"/>
        <v>42854</v>
      </c>
      <c r="S16" s="289">
        <v>2440</v>
      </c>
      <c r="T16" s="289">
        <v>40410</v>
      </c>
      <c r="U16" s="289">
        <v>4</v>
      </c>
      <c r="V16" s="290">
        <f t="shared" si="6"/>
        <v>616</v>
      </c>
      <c r="W16" s="289">
        <v>48</v>
      </c>
      <c r="X16" s="289">
        <v>568</v>
      </c>
      <c r="Y16" s="289">
        <v>0</v>
      </c>
      <c r="Z16" s="290">
        <f t="shared" si="7"/>
        <v>6514</v>
      </c>
      <c r="AA16" s="289">
        <v>514</v>
      </c>
      <c r="AB16" s="289">
        <v>5987</v>
      </c>
      <c r="AC16" s="289">
        <v>13</v>
      </c>
      <c r="AD16" s="290">
        <f t="shared" si="8"/>
        <v>134712</v>
      </c>
      <c r="AE16" s="290">
        <f t="shared" si="9"/>
        <v>0</v>
      </c>
      <c r="AF16" s="289">
        <v>0</v>
      </c>
      <c r="AG16" s="289">
        <v>0</v>
      </c>
      <c r="AH16" s="289">
        <v>0</v>
      </c>
      <c r="AI16" s="290">
        <f t="shared" si="10"/>
        <v>130733</v>
      </c>
      <c r="AJ16" s="289">
        <v>0</v>
      </c>
      <c r="AK16" s="289">
        <v>266</v>
      </c>
      <c r="AL16" s="289">
        <v>130467</v>
      </c>
      <c r="AM16" s="290">
        <f t="shared" si="11"/>
        <v>2264</v>
      </c>
      <c r="AN16" s="289">
        <v>0</v>
      </c>
      <c r="AO16" s="289">
        <v>0</v>
      </c>
      <c r="AP16" s="289">
        <v>2264</v>
      </c>
      <c r="AQ16" s="290">
        <f t="shared" si="12"/>
        <v>1516</v>
      </c>
      <c r="AR16" s="289">
        <v>0</v>
      </c>
      <c r="AS16" s="289">
        <v>0</v>
      </c>
      <c r="AT16" s="289">
        <v>1516</v>
      </c>
      <c r="AU16" s="290">
        <f t="shared" si="13"/>
        <v>0</v>
      </c>
      <c r="AV16" s="289">
        <v>0</v>
      </c>
      <c r="AW16" s="289">
        <v>0</v>
      </c>
      <c r="AX16" s="289">
        <v>0</v>
      </c>
      <c r="AY16" s="290">
        <f t="shared" si="14"/>
        <v>199</v>
      </c>
      <c r="AZ16" s="289">
        <v>0</v>
      </c>
      <c r="BA16" s="289">
        <v>0</v>
      </c>
      <c r="BB16" s="289">
        <v>199</v>
      </c>
      <c r="BC16" s="289">
        <f t="shared" si="15"/>
        <v>91913</v>
      </c>
      <c r="BD16" s="289">
        <f t="shared" si="16"/>
        <v>36060</v>
      </c>
      <c r="BE16" s="289">
        <v>0</v>
      </c>
      <c r="BF16" s="289">
        <v>19491</v>
      </c>
      <c r="BG16" s="289">
        <v>2770</v>
      </c>
      <c r="BH16" s="289">
        <v>6409</v>
      </c>
      <c r="BI16" s="289">
        <v>2322</v>
      </c>
      <c r="BJ16" s="289">
        <v>5068</v>
      </c>
      <c r="BK16" s="289">
        <f t="shared" si="17"/>
        <v>55853</v>
      </c>
      <c r="BL16" s="289">
        <v>0</v>
      </c>
      <c r="BM16" s="289">
        <v>46012</v>
      </c>
      <c r="BN16" s="289">
        <v>2384</v>
      </c>
      <c r="BO16" s="289">
        <v>5612</v>
      </c>
      <c r="BP16" s="289">
        <v>0</v>
      </c>
      <c r="BQ16" s="289">
        <v>1845</v>
      </c>
      <c r="BR16" s="290">
        <f aca="true" t="shared" si="71" ref="BR16:BX16">SUM(BY16,CF16)</f>
        <v>526727</v>
      </c>
      <c r="BS16" s="290">
        <f t="shared" si="71"/>
        <v>0</v>
      </c>
      <c r="BT16" s="290">
        <f t="shared" si="71"/>
        <v>441955</v>
      </c>
      <c r="BU16" s="290">
        <f t="shared" si="71"/>
        <v>20989</v>
      </c>
      <c r="BV16" s="290">
        <f t="shared" si="71"/>
        <v>49263</v>
      </c>
      <c r="BW16" s="290">
        <f t="shared" si="71"/>
        <v>2938</v>
      </c>
      <c r="BX16" s="290">
        <f t="shared" si="71"/>
        <v>11582</v>
      </c>
      <c r="BY16" s="289">
        <f t="shared" si="19"/>
        <v>490667</v>
      </c>
      <c r="BZ16" s="290">
        <f t="shared" si="20"/>
        <v>0</v>
      </c>
      <c r="CA16" s="290">
        <f t="shared" si="21"/>
        <v>422464</v>
      </c>
      <c r="CB16" s="290">
        <f t="shared" si="22"/>
        <v>18219</v>
      </c>
      <c r="CC16" s="290">
        <f t="shared" si="23"/>
        <v>42854</v>
      </c>
      <c r="CD16" s="290">
        <f t="shared" si="24"/>
        <v>616</v>
      </c>
      <c r="CE16" s="290">
        <f t="shared" si="25"/>
        <v>6514</v>
      </c>
      <c r="CF16" s="289">
        <f t="shared" si="26"/>
        <v>36060</v>
      </c>
      <c r="CG16" s="290">
        <f aca="true" t="shared" si="72" ref="CG16:CL16">BE16</f>
        <v>0</v>
      </c>
      <c r="CH16" s="290">
        <f t="shared" si="72"/>
        <v>19491</v>
      </c>
      <c r="CI16" s="290">
        <f t="shared" si="72"/>
        <v>2770</v>
      </c>
      <c r="CJ16" s="290">
        <f t="shared" si="72"/>
        <v>6409</v>
      </c>
      <c r="CK16" s="290">
        <f t="shared" si="72"/>
        <v>2322</v>
      </c>
      <c r="CL16" s="290">
        <f t="shared" si="72"/>
        <v>5068</v>
      </c>
      <c r="CM16" s="290">
        <f aca="true" t="shared" si="73" ref="CM16:CS16">SUM(CT16,DA16)</f>
        <v>190565</v>
      </c>
      <c r="CN16" s="290">
        <f t="shared" si="73"/>
        <v>0</v>
      </c>
      <c r="CO16" s="290">
        <f t="shared" si="73"/>
        <v>176745</v>
      </c>
      <c r="CP16" s="290">
        <f t="shared" si="73"/>
        <v>4648</v>
      </c>
      <c r="CQ16" s="290">
        <f t="shared" si="73"/>
        <v>7128</v>
      </c>
      <c r="CR16" s="290">
        <f t="shared" si="73"/>
        <v>0</v>
      </c>
      <c r="CS16" s="290">
        <f t="shared" si="73"/>
        <v>2044</v>
      </c>
      <c r="CT16" s="289">
        <f t="shared" si="29"/>
        <v>134712</v>
      </c>
      <c r="CU16" s="290">
        <f t="shared" si="30"/>
        <v>0</v>
      </c>
      <c r="CV16" s="290">
        <f t="shared" si="31"/>
        <v>130733</v>
      </c>
      <c r="CW16" s="290">
        <f t="shared" si="32"/>
        <v>2264</v>
      </c>
      <c r="CX16" s="290">
        <f t="shared" si="33"/>
        <v>1516</v>
      </c>
      <c r="CY16" s="290">
        <f t="shared" si="34"/>
        <v>0</v>
      </c>
      <c r="CZ16" s="290">
        <f t="shared" si="35"/>
        <v>199</v>
      </c>
      <c r="DA16" s="289">
        <f t="shared" si="36"/>
        <v>55853</v>
      </c>
      <c r="DB16" s="290">
        <f aca="true" t="shared" si="74" ref="DB16:DG16">BL16</f>
        <v>0</v>
      </c>
      <c r="DC16" s="290">
        <f t="shared" si="74"/>
        <v>46012</v>
      </c>
      <c r="DD16" s="290">
        <f t="shared" si="74"/>
        <v>2384</v>
      </c>
      <c r="DE16" s="290">
        <f t="shared" si="74"/>
        <v>5612</v>
      </c>
      <c r="DF16" s="290">
        <f t="shared" si="74"/>
        <v>0</v>
      </c>
      <c r="DG16" s="290">
        <f t="shared" si="74"/>
        <v>1845</v>
      </c>
      <c r="DH16" s="289">
        <v>380</v>
      </c>
      <c r="DI16" s="289">
        <f t="shared" si="38"/>
        <v>50</v>
      </c>
      <c r="DJ16" s="289">
        <v>35</v>
      </c>
      <c r="DK16" s="289">
        <v>8</v>
      </c>
      <c r="DL16" s="289">
        <v>0</v>
      </c>
      <c r="DM16" s="289">
        <v>7</v>
      </c>
    </row>
    <row r="17" spans="1:117" s="288" customFormat="1" ht="12" customHeight="1">
      <c r="A17" s="285" t="s">
        <v>672</v>
      </c>
      <c r="B17" s="286" t="s">
        <v>673</v>
      </c>
      <c r="C17" s="305" t="s">
        <v>674</v>
      </c>
      <c r="D17" s="289">
        <f t="shared" si="0"/>
        <v>2243630</v>
      </c>
      <c r="E17" s="290">
        <f t="shared" si="1"/>
        <v>1627951</v>
      </c>
      <c r="F17" s="290">
        <f t="shared" si="2"/>
        <v>109260</v>
      </c>
      <c r="G17" s="289">
        <v>36337</v>
      </c>
      <c r="H17" s="289">
        <v>72923</v>
      </c>
      <c r="I17" s="289">
        <v>0</v>
      </c>
      <c r="J17" s="290">
        <f t="shared" si="3"/>
        <v>1152437</v>
      </c>
      <c r="K17" s="289">
        <v>143785</v>
      </c>
      <c r="L17" s="289">
        <v>1008652</v>
      </c>
      <c r="M17" s="289">
        <v>0</v>
      </c>
      <c r="N17" s="290">
        <f t="shared" si="4"/>
        <v>72749</v>
      </c>
      <c r="O17" s="289">
        <v>6092</v>
      </c>
      <c r="P17" s="289">
        <v>66657</v>
      </c>
      <c r="Q17" s="289">
        <v>0</v>
      </c>
      <c r="R17" s="290">
        <f t="shared" si="5"/>
        <v>273725</v>
      </c>
      <c r="S17" s="289">
        <v>18649</v>
      </c>
      <c r="T17" s="289">
        <v>255076</v>
      </c>
      <c r="U17" s="289">
        <v>0</v>
      </c>
      <c r="V17" s="290">
        <f t="shared" si="6"/>
        <v>1928</v>
      </c>
      <c r="W17" s="289">
        <v>325</v>
      </c>
      <c r="X17" s="289">
        <v>1603</v>
      </c>
      <c r="Y17" s="289">
        <v>0</v>
      </c>
      <c r="Z17" s="290">
        <f t="shared" si="7"/>
        <v>17852</v>
      </c>
      <c r="AA17" s="289">
        <v>3473</v>
      </c>
      <c r="AB17" s="289">
        <v>14255</v>
      </c>
      <c r="AC17" s="289">
        <v>124</v>
      </c>
      <c r="AD17" s="290">
        <f t="shared" si="8"/>
        <v>479383</v>
      </c>
      <c r="AE17" s="290">
        <f t="shared" si="9"/>
        <v>41976</v>
      </c>
      <c r="AF17" s="289">
        <v>0</v>
      </c>
      <c r="AG17" s="289">
        <v>0</v>
      </c>
      <c r="AH17" s="289">
        <v>41976</v>
      </c>
      <c r="AI17" s="290">
        <f t="shared" si="10"/>
        <v>428805</v>
      </c>
      <c r="AJ17" s="289">
        <v>1836</v>
      </c>
      <c r="AK17" s="289">
        <v>2104</v>
      </c>
      <c r="AL17" s="289">
        <v>424865</v>
      </c>
      <c r="AM17" s="290">
        <f t="shared" si="11"/>
        <v>2751</v>
      </c>
      <c r="AN17" s="289">
        <v>175</v>
      </c>
      <c r="AO17" s="289">
        <v>105</v>
      </c>
      <c r="AP17" s="289">
        <v>2471</v>
      </c>
      <c r="AQ17" s="290">
        <f t="shared" si="12"/>
        <v>5449</v>
      </c>
      <c r="AR17" s="289">
        <v>190</v>
      </c>
      <c r="AS17" s="289">
        <v>119</v>
      </c>
      <c r="AT17" s="289">
        <v>5140</v>
      </c>
      <c r="AU17" s="290">
        <f t="shared" si="13"/>
        <v>36</v>
      </c>
      <c r="AV17" s="289">
        <v>28</v>
      </c>
      <c r="AW17" s="289">
        <v>0</v>
      </c>
      <c r="AX17" s="289">
        <v>8</v>
      </c>
      <c r="AY17" s="290">
        <f t="shared" si="14"/>
        <v>366</v>
      </c>
      <c r="AZ17" s="289">
        <v>19</v>
      </c>
      <c r="BA17" s="289">
        <v>26</v>
      </c>
      <c r="BB17" s="289">
        <v>321</v>
      </c>
      <c r="BC17" s="289">
        <f t="shared" si="15"/>
        <v>136296</v>
      </c>
      <c r="BD17" s="289">
        <f t="shared" si="16"/>
        <v>78025</v>
      </c>
      <c r="BE17" s="289">
        <v>2914</v>
      </c>
      <c r="BF17" s="289">
        <v>37905</v>
      </c>
      <c r="BG17" s="289">
        <v>10716</v>
      </c>
      <c r="BH17" s="289">
        <v>8513</v>
      </c>
      <c r="BI17" s="289">
        <v>128</v>
      </c>
      <c r="BJ17" s="289">
        <v>17849</v>
      </c>
      <c r="BK17" s="289">
        <f t="shared" si="17"/>
        <v>58271</v>
      </c>
      <c r="BL17" s="289">
        <v>4822</v>
      </c>
      <c r="BM17" s="289">
        <v>49325</v>
      </c>
      <c r="BN17" s="289">
        <v>1719</v>
      </c>
      <c r="BO17" s="289">
        <v>1787</v>
      </c>
      <c r="BP17" s="289">
        <v>3</v>
      </c>
      <c r="BQ17" s="289">
        <v>615</v>
      </c>
      <c r="BR17" s="290">
        <f aca="true" t="shared" si="75" ref="BR17:BX17">SUM(BY17,CF17)</f>
        <v>1705976</v>
      </c>
      <c r="BS17" s="290">
        <f t="shared" si="75"/>
        <v>112174</v>
      </c>
      <c r="BT17" s="290">
        <f t="shared" si="75"/>
        <v>1190342</v>
      </c>
      <c r="BU17" s="290">
        <f t="shared" si="75"/>
        <v>83465</v>
      </c>
      <c r="BV17" s="290">
        <f t="shared" si="75"/>
        <v>282238</v>
      </c>
      <c r="BW17" s="290">
        <f t="shared" si="75"/>
        <v>2056</v>
      </c>
      <c r="BX17" s="290">
        <f t="shared" si="75"/>
        <v>35701</v>
      </c>
      <c r="BY17" s="289">
        <f t="shared" si="19"/>
        <v>1627951</v>
      </c>
      <c r="BZ17" s="290">
        <f t="shared" si="20"/>
        <v>109260</v>
      </c>
      <c r="CA17" s="290">
        <f t="shared" si="21"/>
        <v>1152437</v>
      </c>
      <c r="CB17" s="290">
        <f t="shared" si="22"/>
        <v>72749</v>
      </c>
      <c r="CC17" s="290">
        <f t="shared" si="23"/>
        <v>273725</v>
      </c>
      <c r="CD17" s="290">
        <f t="shared" si="24"/>
        <v>1928</v>
      </c>
      <c r="CE17" s="290">
        <f t="shared" si="25"/>
        <v>17852</v>
      </c>
      <c r="CF17" s="289">
        <f t="shared" si="26"/>
        <v>78025</v>
      </c>
      <c r="CG17" s="290">
        <f aca="true" t="shared" si="76" ref="CG17:CL17">BE17</f>
        <v>2914</v>
      </c>
      <c r="CH17" s="290">
        <f t="shared" si="76"/>
        <v>37905</v>
      </c>
      <c r="CI17" s="290">
        <f t="shared" si="76"/>
        <v>10716</v>
      </c>
      <c r="CJ17" s="290">
        <f t="shared" si="76"/>
        <v>8513</v>
      </c>
      <c r="CK17" s="290">
        <f t="shared" si="76"/>
        <v>128</v>
      </c>
      <c r="CL17" s="290">
        <f t="shared" si="76"/>
        <v>17849</v>
      </c>
      <c r="CM17" s="290">
        <f aca="true" t="shared" si="77" ref="CM17:CS17">SUM(CT17,DA17)</f>
        <v>537654</v>
      </c>
      <c r="CN17" s="290">
        <f t="shared" si="77"/>
        <v>46798</v>
      </c>
      <c r="CO17" s="290">
        <f t="shared" si="77"/>
        <v>478130</v>
      </c>
      <c r="CP17" s="290">
        <f t="shared" si="77"/>
        <v>4470</v>
      </c>
      <c r="CQ17" s="290">
        <f t="shared" si="77"/>
        <v>7236</v>
      </c>
      <c r="CR17" s="290">
        <f t="shared" si="77"/>
        <v>39</v>
      </c>
      <c r="CS17" s="290">
        <f t="shared" si="77"/>
        <v>981</v>
      </c>
      <c r="CT17" s="289">
        <f t="shared" si="29"/>
        <v>479383</v>
      </c>
      <c r="CU17" s="290">
        <f t="shared" si="30"/>
        <v>41976</v>
      </c>
      <c r="CV17" s="290">
        <f t="shared" si="31"/>
        <v>428805</v>
      </c>
      <c r="CW17" s="290">
        <f t="shared" si="32"/>
        <v>2751</v>
      </c>
      <c r="CX17" s="290">
        <f t="shared" si="33"/>
        <v>5449</v>
      </c>
      <c r="CY17" s="290">
        <f t="shared" si="34"/>
        <v>36</v>
      </c>
      <c r="CZ17" s="290">
        <f t="shared" si="35"/>
        <v>366</v>
      </c>
      <c r="DA17" s="289">
        <f t="shared" si="36"/>
        <v>58271</v>
      </c>
      <c r="DB17" s="290">
        <f aca="true" t="shared" si="78" ref="DB17:DG17">BL17</f>
        <v>4822</v>
      </c>
      <c r="DC17" s="290">
        <f t="shared" si="78"/>
        <v>49325</v>
      </c>
      <c r="DD17" s="290">
        <f t="shared" si="78"/>
        <v>1719</v>
      </c>
      <c r="DE17" s="290">
        <f t="shared" si="78"/>
        <v>1787</v>
      </c>
      <c r="DF17" s="290">
        <f t="shared" si="78"/>
        <v>3</v>
      </c>
      <c r="DG17" s="290">
        <f t="shared" si="78"/>
        <v>615</v>
      </c>
      <c r="DH17" s="289">
        <v>0</v>
      </c>
      <c r="DI17" s="289">
        <f t="shared" si="38"/>
        <v>97</v>
      </c>
      <c r="DJ17" s="289">
        <v>31</v>
      </c>
      <c r="DK17" s="289">
        <v>38</v>
      </c>
      <c r="DL17" s="289">
        <v>3</v>
      </c>
      <c r="DM17" s="289">
        <v>25</v>
      </c>
    </row>
    <row r="18" spans="1:117" s="288" customFormat="1" ht="12" customHeight="1">
      <c r="A18" s="285" t="s">
        <v>675</v>
      </c>
      <c r="B18" s="286" t="s">
        <v>676</v>
      </c>
      <c r="C18" s="305" t="s">
        <v>674</v>
      </c>
      <c r="D18" s="289">
        <f t="shared" si="0"/>
        <v>2011122.9499999995</v>
      </c>
      <c r="E18" s="290">
        <f t="shared" si="1"/>
        <v>1350624.6699999997</v>
      </c>
      <c r="F18" s="290">
        <f t="shared" si="2"/>
        <v>0</v>
      </c>
      <c r="G18" s="289">
        <v>0</v>
      </c>
      <c r="H18" s="289">
        <v>0</v>
      </c>
      <c r="I18" s="289">
        <v>0</v>
      </c>
      <c r="J18" s="290">
        <f t="shared" si="3"/>
        <v>1053220.5899999999</v>
      </c>
      <c r="K18" s="289">
        <v>127645</v>
      </c>
      <c r="L18" s="289">
        <v>925575.59</v>
      </c>
      <c r="M18" s="289">
        <v>0</v>
      </c>
      <c r="N18" s="290">
        <f t="shared" si="4"/>
        <v>60416.15</v>
      </c>
      <c r="O18" s="289">
        <v>11928</v>
      </c>
      <c r="P18" s="289">
        <v>48488.15</v>
      </c>
      <c r="Q18" s="289">
        <v>0</v>
      </c>
      <c r="R18" s="290">
        <f t="shared" si="5"/>
        <v>211582.75</v>
      </c>
      <c r="S18" s="289">
        <v>10088</v>
      </c>
      <c r="T18" s="289">
        <v>201494.75</v>
      </c>
      <c r="U18" s="289">
        <v>0</v>
      </c>
      <c r="V18" s="290">
        <f t="shared" si="6"/>
        <v>5745.89</v>
      </c>
      <c r="W18" s="289">
        <v>467</v>
      </c>
      <c r="X18" s="289">
        <v>5278.89</v>
      </c>
      <c r="Y18" s="289">
        <v>0</v>
      </c>
      <c r="Z18" s="290">
        <f t="shared" si="7"/>
        <v>19659.29</v>
      </c>
      <c r="AA18" s="289">
        <v>989</v>
      </c>
      <c r="AB18" s="289">
        <v>18600.29</v>
      </c>
      <c r="AC18" s="289">
        <v>70</v>
      </c>
      <c r="AD18" s="290">
        <f t="shared" si="8"/>
        <v>532588.89</v>
      </c>
      <c r="AE18" s="290">
        <f t="shared" si="9"/>
        <v>0</v>
      </c>
      <c r="AF18" s="289">
        <v>0</v>
      </c>
      <c r="AG18" s="289">
        <v>0</v>
      </c>
      <c r="AH18" s="289">
        <v>0</v>
      </c>
      <c r="AI18" s="290">
        <f t="shared" si="10"/>
        <v>460433.07</v>
      </c>
      <c r="AJ18" s="289">
        <v>2097</v>
      </c>
      <c r="AK18" s="289">
        <v>1320</v>
      </c>
      <c r="AL18" s="289">
        <v>457016.07</v>
      </c>
      <c r="AM18" s="290">
        <f t="shared" si="11"/>
        <v>3823.82</v>
      </c>
      <c r="AN18" s="289">
        <v>13</v>
      </c>
      <c r="AO18" s="289">
        <v>41</v>
      </c>
      <c r="AP18" s="289">
        <v>3769.82</v>
      </c>
      <c r="AQ18" s="290">
        <f t="shared" si="12"/>
        <v>65779</v>
      </c>
      <c r="AR18" s="289">
        <v>24</v>
      </c>
      <c r="AS18" s="289">
        <v>678</v>
      </c>
      <c r="AT18" s="289">
        <v>65077</v>
      </c>
      <c r="AU18" s="290">
        <f t="shared" si="13"/>
        <v>481</v>
      </c>
      <c r="AV18" s="289">
        <v>283</v>
      </c>
      <c r="AW18" s="289">
        <v>1</v>
      </c>
      <c r="AX18" s="289">
        <v>197</v>
      </c>
      <c r="AY18" s="290">
        <f t="shared" si="14"/>
        <v>2072</v>
      </c>
      <c r="AZ18" s="289">
        <v>455</v>
      </c>
      <c r="BA18" s="289">
        <v>1</v>
      </c>
      <c r="BB18" s="289">
        <v>1616</v>
      </c>
      <c r="BC18" s="289">
        <f t="shared" si="15"/>
        <v>127909.39</v>
      </c>
      <c r="BD18" s="289">
        <f t="shared" si="16"/>
        <v>63907.14</v>
      </c>
      <c r="BE18" s="289">
        <v>0</v>
      </c>
      <c r="BF18" s="289">
        <v>25340.02</v>
      </c>
      <c r="BG18" s="289">
        <v>9974.29</v>
      </c>
      <c r="BH18" s="289">
        <v>5696</v>
      </c>
      <c r="BI18" s="289">
        <v>2058</v>
      </c>
      <c r="BJ18" s="289">
        <v>20838.83</v>
      </c>
      <c r="BK18" s="289">
        <f t="shared" si="17"/>
        <v>64002.25</v>
      </c>
      <c r="BL18" s="289">
        <v>0</v>
      </c>
      <c r="BM18" s="289">
        <v>47383.53</v>
      </c>
      <c r="BN18" s="289">
        <v>3054.7200000000003</v>
      </c>
      <c r="BO18" s="289">
        <v>1972</v>
      </c>
      <c r="BP18" s="289">
        <v>4952</v>
      </c>
      <c r="BQ18" s="289">
        <v>6640</v>
      </c>
      <c r="BR18" s="290">
        <f aca="true" t="shared" si="79" ref="BR18:BX18">SUM(BY18,CF18)</f>
        <v>1414531.8099999996</v>
      </c>
      <c r="BS18" s="290">
        <f t="shared" si="79"/>
        <v>0</v>
      </c>
      <c r="BT18" s="290">
        <f t="shared" si="79"/>
        <v>1078560.6099999999</v>
      </c>
      <c r="BU18" s="290">
        <f t="shared" si="79"/>
        <v>70390.44</v>
      </c>
      <c r="BV18" s="290">
        <f t="shared" si="79"/>
        <v>217278.75</v>
      </c>
      <c r="BW18" s="290">
        <f t="shared" si="79"/>
        <v>7803.89</v>
      </c>
      <c r="BX18" s="290">
        <f t="shared" si="79"/>
        <v>40498.12</v>
      </c>
      <c r="BY18" s="289">
        <f t="shared" si="19"/>
        <v>1350624.6699999997</v>
      </c>
      <c r="BZ18" s="290">
        <f t="shared" si="20"/>
        <v>0</v>
      </c>
      <c r="CA18" s="290">
        <f t="shared" si="21"/>
        <v>1053220.5899999999</v>
      </c>
      <c r="CB18" s="290">
        <f t="shared" si="22"/>
        <v>60416.15</v>
      </c>
      <c r="CC18" s="290">
        <f t="shared" si="23"/>
        <v>211582.75</v>
      </c>
      <c r="CD18" s="290">
        <f t="shared" si="24"/>
        <v>5745.89</v>
      </c>
      <c r="CE18" s="290">
        <f t="shared" si="25"/>
        <v>19659.29</v>
      </c>
      <c r="CF18" s="289">
        <f t="shared" si="26"/>
        <v>63907.14</v>
      </c>
      <c r="CG18" s="290">
        <f aca="true" t="shared" si="80" ref="CG18:CL18">BE18</f>
        <v>0</v>
      </c>
      <c r="CH18" s="290">
        <f t="shared" si="80"/>
        <v>25340.02</v>
      </c>
      <c r="CI18" s="290">
        <f t="shared" si="80"/>
        <v>9974.29</v>
      </c>
      <c r="CJ18" s="290">
        <f t="shared" si="80"/>
        <v>5696</v>
      </c>
      <c r="CK18" s="290">
        <f t="shared" si="80"/>
        <v>2058</v>
      </c>
      <c r="CL18" s="290">
        <f t="shared" si="80"/>
        <v>20838.83</v>
      </c>
      <c r="CM18" s="290">
        <f aca="true" t="shared" si="81" ref="CM18:CS18">SUM(CT18,DA18)</f>
        <v>596591.14</v>
      </c>
      <c r="CN18" s="290">
        <f t="shared" si="81"/>
        <v>0</v>
      </c>
      <c r="CO18" s="290">
        <f t="shared" si="81"/>
        <v>507816.6</v>
      </c>
      <c r="CP18" s="290">
        <f t="shared" si="81"/>
        <v>6878.540000000001</v>
      </c>
      <c r="CQ18" s="290">
        <f t="shared" si="81"/>
        <v>67751</v>
      </c>
      <c r="CR18" s="290">
        <f t="shared" si="81"/>
        <v>5433</v>
      </c>
      <c r="CS18" s="290">
        <f t="shared" si="81"/>
        <v>8712</v>
      </c>
      <c r="CT18" s="289">
        <f t="shared" si="29"/>
        <v>532588.89</v>
      </c>
      <c r="CU18" s="290">
        <f t="shared" si="30"/>
        <v>0</v>
      </c>
      <c r="CV18" s="290">
        <f t="shared" si="31"/>
        <v>460433.07</v>
      </c>
      <c r="CW18" s="290">
        <f t="shared" si="32"/>
        <v>3823.82</v>
      </c>
      <c r="CX18" s="290">
        <f t="shared" si="33"/>
        <v>65779</v>
      </c>
      <c r="CY18" s="290">
        <f t="shared" si="34"/>
        <v>481</v>
      </c>
      <c r="CZ18" s="290">
        <f t="shared" si="35"/>
        <v>2072</v>
      </c>
      <c r="DA18" s="289">
        <f t="shared" si="36"/>
        <v>64002.25</v>
      </c>
      <c r="DB18" s="290">
        <f aca="true" t="shared" si="82" ref="DB18:DG18">BL18</f>
        <v>0</v>
      </c>
      <c r="DC18" s="290">
        <f t="shared" si="82"/>
        <v>47383.53</v>
      </c>
      <c r="DD18" s="290">
        <f t="shared" si="82"/>
        <v>3054.7200000000003</v>
      </c>
      <c r="DE18" s="290">
        <f t="shared" si="82"/>
        <v>1972</v>
      </c>
      <c r="DF18" s="290">
        <f t="shared" si="82"/>
        <v>4952</v>
      </c>
      <c r="DG18" s="290">
        <f t="shared" si="82"/>
        <v>6640</v>
      </c>
      <c r="DH18" s="289">
        <v>237</v>
      </c>
      <c r="DI18" s="289">
        <f t="shared" si="38"/>
        <v>114</v>
      </c>
      <c r="DJ18" s="289">
        <v>33</v>
      </c>
      <c r="DK18" s="289">
        <v>41</v>
      </c>
      <c r="DL18" s="289">
        <v>10</v>
      </c>
      <c r="DM18" s="289">
        <v>30</v>
      </c>
    </row>
    <row r="19" spans="1:117" s="288" customFormat="1" ht="12" customHeight="1">
      <c r="A19" s="285" t="s">
        <v>681</v>
      </c>
      <c r="B19" s="286" t="s">
        <v>603</v>
      </c>
      <c r="C19" s="305" t="s">
        <v>542</v>
      </c>
      <c r="D19" s="289">
        <f t="shared" si="0"/>
        <v>4222617</v>
      </c>
      <c r="E19" s="290">
        <f t="shared" si="1"/>
        <v>3071485</v>
      </c>
      <c r="F19" s="290">
        <f t="shared" si="2"/>
        <v>0</v>
      </c>
      <c r="G19" s="289">
        <v>0</v>
      </c>
      <c r="H19" s="289">
        <v>0</v>
      </c>
      <c r="I19" s="289">
        <v>0</v>
      </c>
      <c r="J19" s="290">
        <f t="shared" si="3"/>
        <v>2294365</v>
      </c>
      <c r="K19" s="289">
        <v>1733854</v>
      </c>
      <c r="L19" s="289">
        <v>560498</v>
      </c>
      <c r="M19" s="289">
        <v>13</v>
      </c>
      <c r="N19" s="290">
        <f t="shared" si="4"/>
        <v>117141</v>
      </c>
      <c r="O19" s="289">
        <v>58601</v>
      </c>
      <c r="P19" s="289">
        <v>58537</v>
      </c>
      <c r="Q19" s="289">
        <v>3</v>
      </c>
      <c r="R19" s="290">
        <f t="shared" si="5"/>
        <v>582208</v>
      </c>
      <c r="S19" s="289">
        <v>344138</v>
      </c>
      <c r="T19" s="289">
        <v>238070</v>
      </c>
      <c r="U19" s="289">
        <v>0</v>
      </c>
      <c r="V19" s="290">
        <f t="shared" si="6"/>
        <v>1678</v>
      </c>
      <c r="W19" s="289">
        <v>61</v>
      </c>
      <c r="X19" s="289">
        <v>1617</v>
      </c>
      <c r="Y19" s="289">
        <v>0</v>
      </c>
      <c r="Z19" s="290">
        <f t="shared" si="7"/>
        <v>76093</v>
      </c>
      <c r="AA19" s="289">
        <v>57867</v>
      </c>
      <c r="AB19" s="289">
        <v>18148</v>
      </c>
      <c r="AC19" s="289">
        <v>78</v>
      </c>
      <c r="AD19" s="290">
        <f t="shared" si="8"/>
        <v>1040308</v>
      </c>
      <c r="AE19" s="290">
        <f t="shared" si="9"/>
        <v>0</v>
      </c>
      <c r="AF19" s="289">
        <v>0</v>
      </c>
      <c r="AG19" s="289">
        <v>0</v>
      </c>
      <c r="AH19" s="289">
        <v>0</v>
      </c>
      <c r="AI19" s="290">
        <f t="shared" si="10"/>
        <v>1037756</v>
      </c>
      <c r="AJ19" s="289">
        <v>0</v>
      </c>
      <c r="AK19" s="289">
        <v>5648</v>
      </c>
      <c r="AL19" s="289">
        <v>1032108</v>
      </c>
      <c r="AM19" s="290">
        <f t="shared" si="11"/>
        <v>547</v>
      </c>
      <c r="AN19" s="289">
        <v>0</v>
      </c>
      <c r="AO19" s="289">
        <v>149</v>
      </c>
      <c r="AP19" s="289">
        <v>398</v>
      </c>
      <c r="AQ19" s="290">
        <f t="shared" si="12"/>
        <v>1767</v>
      </c>
      <c r="AR19" s="289">
        <v>395</v>
      </c>
      <c r="AS19" s="289">
        <v>498</v>
      </c>
      <c r="AT19" s="289">
        <v>874</v>
      </c>
      <c r="AU19" s="290">
        <f t="shared" si="13"/>
        <v>4</v>
      </c>
      <c r="AV19" s="289">
        <v>0</v>
      </c>
      <c r="AW19" s="289">
        <v>4</v>
      </c>
      <c r="AX19" s="289">
        <v>0</v>
      </c>
      <c r="AY19" s="290">
        <f t="shared" si="14"/>
        <v>234</v>
      </c>
      <c r="AZ19" s="289">
        <v>0</v>
      </c>
      <c r="BA19" s="289">
        <v>63</v>
      </c>
      <c r="BB19" s="289">
        <v>171</v>
      </c>
      <c r="BC19" s="289">
        <f t="shared" si="15"/>
        <v>110824</v>
      </c>
      <c r="BD19" s="289">
        <f t="shared" si="16"/>
        <v>32152</v>
      </c>
      <c r="BE19" s="289">
        <v>0</v>
      </c>
      <c r="BF19" s="289">
        <v>17419</v>
      </c>
      <c r="BG19" s="289">
        <v>2864</v>
      </c>
      <c r="BH19" s="289">
        <v>2316</v>
      </c>
      <c r="BI19" s="289">
        <v>11</v>
      </c>
      <c r="BJ19" s="289">
        <v>9542</v>
      </c>
      <c r="BK19" s="289">
        <f t="shared" si="17"/>
        <v>78672</v>
      </c>
      <c r="BL19" s="289">
        <v>0</v>
      </c>
      <c r="BM19" s="289">
        <v>77570</v>
      </c>
      <c r="BN19" s="289">
        <v>282</v>
      </c>
      <c r="BO19" s="289">
        <v>718</v>
      </c>
      <c r="BP19" s="289">
        <v>14</v>
      </c>
      <c r="BQ19" s="289">
        <v>88</v>
      </c>
      <c r="BR19" s="290">
        <f aca="true" t="shared" si="83" ref="BR19:BX19">SUM(BY19,CF19)</f>
        <v>3103637</v>
      </c>
      <c r="BS19" s="290">
        <f t="shared" si="83"/>
        <v>0</v>
      </c>
      <c r="BT19" s="290">
        <f t="shared" si="83"/>
        <v>2311784</v>
      </c>
      <c r="BU19" s="290">
        <f t="shared" si="83"/>
        <v>120005</v>
      </c>
      <c r="BV19" s="290">
        <f t="shared" si="83"/>
        <v>584524</v>
      </c>
      <c r="BW19" s="290">
        <f t="shared" si="83"/>
        <v>1689</v>
      </c>
      <c r="BX19" s="290">
        <f t="shared" si="83"/>
        <v>85635</v>
      </c>
      <c r="BY19" s="289">
        <f t="shared" si="19"/>
        <v>3071485</v>
      </c>
      <c r="BZ19" s="290">
        <f t="shared" si="20"/>
        <v>0</v>
      </c>
      <c r="CA19" s="290">
        <f t="shared" si="21"/>
        <v>2294365</v>
      </c>
      <c r="CB19" s="290">
        <f t="shared" si="22"/>
        <v>117141</v>
      </c>
      <c r="CC19" s="290">
        <f t="shared" si="23"/>
        <v>582208</v>
      </c>
      <c r="CD19" s="290">
        <f t="shared" si="24"/>
        <v>1678</v>
      </c>
      <c r="CE19" s="290">
        <f t="shared" si="25"/>
        <v>76093</v>
      </c>
      <c r="CF19" s="289">
        <f t="shared" si="26"/>
        <v>32152</v>
      </c>
      <c r="CG19" s="290">
        <f aca="true" t="shared" si="84" ref="CG19:CL19">BE19</f>
        <v>0</v>
      </c>
      <c r="CH19" s="290">
        <f t="shared" si="84"/>
        <v>17419</v>
      </c>
      <c r="CI19" s="290">
        <f t="shared" si="84"/>
        <v>2864</v>
      </c>
      <c r="CJ19" s="290">
        <f t="shared" si="84"/>
        <v>2316</v>
      </c>
      <c r="CK19" s="290">
        <f t="shared" si="84"/>
        <v>11</v>
      </c>
      <c r="CL19" s="290">
        <f t="shared" si="84"/>
        <v>9542</v>
      </c>
      <c r="CM19" s="290">
        <f aca="true" t="shared" si="85" ref="CM19:CS19">SUM(CT19,DA19)</f>
        <v>1118980</v>
      </c>
      <c r="CN19" s="290">
        <f t="shared" si="85"/>
        <v>0</v>
      </c>
      <c r="CO19" s="290">
        <f t="shared" si="85"/>
        <v>1115326</v>
      </c>
      <c r="CP19" s="290">
        <f t="shared" si="85"/>
        <v>829</v>
      </c>
      <c r="CQ19" s="290">
        <f t="shared" si="85"/>
        <v>2485</v>
      </c>
      <c r="CR19" s="290">
        <f t="shared" si="85"/>
        <v>18</v>
      </c>
      <c r="CS19" s="290">
        <f t="shared" si="85"/>
        <v>322</v>
      </c>
      <c r="CT19" s="289">
        <f t="shared" si="29"/>
        <v>1040308</v>
      </c>
      <c r="CU19" s="290">
        <f t="shared" si="30"/>
        <v>0</v>
      </c>
      <c r="CV19" s="290">
        <f t="shared" si="31"/>
        <v>1037756</v>
      </c>
      <c r="CW19" s="290">
        <f t="shared" si="32"/>
        <v>547</v>
      </c>
      <c r="CX19" s="290">
        <f t="shared" si="33"/>
        <v>1767</v>
      </c>
      <c r="CY19" s="290">
        <f t="shared" si="34"/>
        <v>4</v>
      </c>
      <c r="CZ19" s="290">
        <f t="shared" si="35"/>
        <v>234</v>
      </c>
      <c r="DA19" s="289">
        <f t="shared" si="36"/>
        <v>78672</v>
      </c>
      <c r="DB19" s="290">
        <f aca="true" t="shared" si="86" ref="DB19:DG19">BL19</f>
        <v>0</v>
      </c>
      <c r="DC19" s="290">
        <f t="shared" si="86"/>
        <v>77570</v>
      </c>
      <c r="DD19" s="290">
        <f t="shared" si="86"/>
        <v>282</v>
      </c>
      <c r="DE19" s="290">
        <f t="shared" si="86"/>
        <v>718</v>
      </c>
      <c r="DF19" s="290">
        <f t="shared" si="86"/>
        <v>14</v>
      </c>
      <c r="DG19" s="290">
        <f t="shared" si="86"/>
        <v>88</v>
      </c>
      <c r="DH19" s="289">
        <v>15</v>
      </c>
      <c r="DI19" s="289">
        <f t="shared" si="38"/>
        <v>117</v>
      </c>
      <c r="DJ19" s="289">
        <v>15</v>
      </c>
      <c r="DK19" s="289">
        <v>8</v>
      </c>
      <c r="DL19" s="289">
        <v>51</v>
      </c>
      <c r="DM19" s="289">
        <v>43</v>
      </c>
    </row>
    <row r="20" spans="1:117" s="288" customFormat="1" ht="12" customHeight="1">
      <c r="A20" s="285" t="s">
        <v>689</v>
      </c>
      <c r="B20" s="286" t="s">
        <v>690</v>
      </c>
      <c r="C20" s="305" t="s">
        <v>653</v>
      </c>
      <c r="D20" s="289">
        <f t="shared" si="0"/>
        <v>2664348</v>
      </c>
      <c r="E20" s="290">
        <f t="shared" si="1"/>
        <v>1911717</v>
      </c>
      <c r="F20" s="290">
        <f t="shared" si="2"/>
        <v>371528</v>
      </c>
      <c r="G20" s="289">
        <v>332082</v>
      </c>
      <c r="H20" s="289">
        <v>39446</v>
      </c>
      <c r="I20" s="289">
        <v>0</v>
      </c>
      <c r="J20" s="290">
        <f t="shared" si="3"/>
        <v>1076144</v>
      </c>
      <c r="K20" s="289">
        <v>865542</v>
      </c>
      <c r="L20" s="289">
        <v>210598</v>
      </c>
      <c r="M20" s="289">
        <v>4</v>
      </c>
      <c r="N20" s="290">
        <f t="shared" si="4"/>
        <v>34193</v>
      </c>
      <c r="O20" s="289">
        <v>16843</v>
      </c>
      <c r="P20" s="289">
        <v>17350</v>
      </c>
      <c r="Q20" s="289">
        <v>0</v>
      </c>
      <c r="R20" s="290">
        <f t="shared" si="5"/>
        <v>393296</v>
      </c>
      <c r="S20" s="289">
        <v>53012</v>
      </c>
      <c r="T20" s="289">
        <v>340284</v>
      </c>
      <c r="U20" s="289">
        <v>0</v>
      </c>
      <c r="V20" s="290">
        <f t="shared" si="6"/>
        <v>815</v>
      </c>
      <c r="W20" s="289">
        <v>220</v>
      </c>
      <c r="X20" s="289">
        <v>595</v>
      </c>
      <c r="Y20" s="289">
        <v>0</v>
      </c>
      <c r="Z20" s="290">
        <f t="shared" si="7"/>
        <v>35741</v>
      </c>
      <c r="AA20" s="289">
        <v>4523</v>
      </c>
      <c r="AB20" s="289">
        <v>31195</v>
      </c>
      <c r="AC20" s="289">
        <v>23</v>
      </c>
      <c r="AD20" s="290">
        <f t="shared" si="8"/>
        <v>615296</v>
      </c>
      <c r="AE20" s="290">
        <f t="shared" si="9"/>
        <v>111683</v>
      </c>
      <c r="AF20" s="289">
        <v>0</v>
      </c>
      <c r="AG20" s="289">
        <v>0</v>
      </c>
      <c r="AH20" s="289">
        <v>111683</v>
      </c>
      <c r="AI20" s="290">
        <f t="shared" si="10"/>
        <v>501912</v>
      </c>
      <c r="AJ20" s="289">
        <v>0</v>
      </c>
      <c r="AK20" s="289">
        <v>264</v>
      </c>
      <c r="AL20" s="289">
        <v>501648</v>
      </c>
      <c r="AM20" s="290">
        <f t="shared" si="11"/>
        <v>586</v>
      </c>
      <c r="AN20" s="289">
        <v>0</v>
      </c>
      <c r="AO20" s="289">
        <v>4</v>
      </c>
      <c r="AP20" s="289">
        <v>582</v>
      </c>
      <c r="AQ20" s="290">
        <f t="shared" si="12"/>
        <v>921</v>
      </c>
      <c r="AR20" s="289">
        <v>0</v>
      </c>
      <c r="AS20" s="289">
        <v>0</v>
      </c>
      <c r="AT20" s="289">
        <v>921</v>
      </c>
      <c r="AU20" s="290">
        <f t="shared" si="13"/>
        <v>45</v>
      </c>
      <c r="AV20" s="289">
        <v>0</v>
      </c>
      <c r="AW20" s="289">
        <v>0</v>
      </c>
      <c r="AX20" s="289">
        <v>45</v>
      </c>
      <c r="AY20" s="290">
        <f t="shared" si="14"/>
        <v>149</v>
      </c>
      <c r="AZ20" s="289">
        <v>0</v>
      </c>
      <c r="BA20" s="289">
        <v>1</v>
      </c>
      <c r="BB20" s="289">
        <v>148</v>
      </c>
      <c r="BC20" s="289">
        <f t="shared" si="15"/>
        <v>137335</v>
      </c>
      <c r="BD20" s="289">
        <f t="shared" si="16"/>
        <v>42744</v>
      </c>
      <c r="BE20" s="289">
        <v>981</v>
      </c>
      <c r="BF20" s="289">
        <v>17174</v>
      </c>
      <c r="BG20" s="289">
        <v>7546</v>
      </c>
      <c r="BH20" s="289">
        <v>5151</v>
      </c>
      <c r="BI20" s="289">
        <v>3</v>
      </c>
      <c r="BJ20" s="289">
        <v>11889</v>
      </c>
      <c r="BK20" s="289">
        <f t="shared" si="17"/>
        <v>94591</v>
      </c>
      <c r="BL20" s="289">
        <v>8333</v>
      </c>
      <c r="BM20" s="289">
        <v>72531</v>
      </c>
      <c r="BN20" s="289">
        <v>4701</v>
      </c>
      <c r="BO20" s="289">
        <v>6618</v>
      </c>
      <c r="BP20" s="289">
        <v>466</v>
      </c>
      <c r="BQ20" s="289">
        <v>1942</v>
      </c>
      <c r="BR20" s="290">
        <f aca="true" t="shared" si="87" ref="BR20:BX20">SUM(BY20,CF20)</f>
        <v>1954461</v>
      </c>
      <c r="BS20" s="290">
        <f t="shared" si="87"/>
        <v>372509</v>
      </c>
      <c r="BT20" s="290">
        <f t="shared" si="87"/>
        <v>1093318</v>
      </c>
      <c r="BU20" s="290">
        <f t="shared" si="87"/>
        <v>41739</v>
      </c>
      <c r="BV20" s="290">
        <f t="shared" si="87"/>
        <v>398447</v>
      </c>
      <c r="BW20" s="290">
        <f t="shared" si="87"/>
        <v>818</v>
      </c>
      <c r="BX20" s="290">
        <f t="shared" si="87"/>
        <v>47630</v>
      </c>
      <c r="BY20" s="289">
        <f t="shared" si="19"/>
        <v>1911717</v>
      </c>
      <c r="BZ20" s="290">
        <f t="shared" si="20"/>
        <v>371528</v>
      </c>
      <c r="CA20" s="290">
        <f t="shared" si="21"/>
        <v>1076144</v>
      </c>
      <c r="CB20" s="290">
        <f t="shared" si="22"/>
        <v>34193</v>
      </c>
      <c r="CC20" s="290">
        <f t="shared" si="23"/>
        <v>393296</v>
      </c>
      <c r="CD20" s="290">
        <f t="shared" si="24"/>
        <v>815</v>
      </c>
      <c r="CE20" s="290">
        <f t="shared" si="25"/>
        <v>35741</v>
      </c>
      <c r="CF20" s="289">
        <f t="shared" si="26"/>
        <v>42744</v>
      </c>
      <c r="CG20" s="290">
        <f aca="true" t="shared" si="88" ref="CG20:CL20">BE20</f>
        <v>981</v>
      </c>
      <c r="CH20" s="290">
        <f t="shared" si="88"/>
        <v>17174</v>
      </c>
      <c r="CI20" s="290">
        <f t="shared" si="88"/>
        <v>7546</v>
      </c>
      <c r="CJ20" s="290">
        <f t="shared" si="88"/>
        <v>5151</v>
      </c>
      <c r="CK20" s="290">
        <f t="shared" si="88"/>
        <v>3</v>
      </c>
      <c r="CL20" s="290">
        <f t="shared" si="88"/>
        <v>11889</v>
      </c>
      <c r="CM20" s="290">
        <f aca="true" t="shared" si="89" ref="CM20:CS20">SUM(CT20,DA20)</f>
        <v>709887</v>
      </c>
      <c r="CN20" s="290">
        <f t="shared" si="89"/>
        <v>120016</v>
      </c>
      <c r="CO20" s="290">
        <f t="shared" si="89"/>
        <v>574443</v>
      </c>
      <c r="CP20" s="290">
        <f t="shared" si="89"/>
        <v>5287</v>
      </c>
      <c r="CQ20" s="290">
        <f t="shared" si="89"/>
        <v>7539</v>
      </c>
      <c r="CR20" s="290">
        <f t="shared" si="89"/>
        <v>511</v>
      </c>
      <c r="CS20" s="290">
        <f t="shared" si="89"/>
        <v>2091</v>
      </c>
      <c r="CT20" s="289">
        <f t="shared" si="29"/>
        <v>615296</v>
      </c>
      <c r="CU20" s="290">
        <f t="shared" si="30"/>
        <v>111683</v>
      </c>
      <c r="CV20" s="290">
        <f t="shared" si="31"/>
        <v>501912</v>
      </c>
      <c r="CW20" s="290">
        <f t="shared" si="32"/>
        <v>586</v>
      </c>
      <c r="CX20" s="290">
        <f t="shared" si="33"/>
        <v>921</v>
      </c>
      <c r="CY20" s="290">
        <f t="shared" si="34"/>
        <v>45</v>
      </c>
      <c r="CZ20" s="290">
        <f t="shared" si="35"/>
        <v>149</v>
      </c>
      <c r="DA20" s="289">
        <f t="shared" si="36"/>
        <v>94591</v>
      </c>
      <c r="DB20" s="290">
        <f aca="true" t="shared" si="90" ref="DB20:DG20">BL20</f>
        <v>8333</v>
      </c>
      <c r="DC20" s="290">
        <f t="shared" si="90"/>
        <v>72531</v>
      </c>
      <c r="DD20" s="290">
        <f t="shared" si="90"/>
        <v>4701</v>
      </c>
      <c r="DE20" s="290">
        <f t="shared" si="90"/>
        <v>6618</v>
      </c>
      <c r="DF20" s="290">
        <f t="shared" si="90"/>
        <v>466</v>
      </c>
      <c r="DG20" s="290">
        <f t="shared" si="90"/>
        <v>1942</v>
      </c>
      <c r="DH20" s="289">
        <v>0</v>
      </c>
      <c r="DI20" s="289">
        <f t="shared" si="38"/>
        <v>149</v>
      </c>
      <c r="DJ20" s="289">
        <v>118</v>
      </c>
      <c r="DK20" s="289">
        <v>8</v>
      </c>
      <c r="DL20" s="289">
        <v>0</v>
      </c>
      <c r="DM20" s="289">
        <v>23</v>
      </c>
    </row>
    <row r="21" spans="1:117" s="288" customFormat="1" ht="12" customHeight="1">
      <c r="A21" s="285" t="s">
        <v>693</v>
      </c>
      <c r="B21" s="286" t="s">
        <v>694</v>
      </c>
      <c r="C21" s="305" t="s">
        <v>686</v>
      </c>
      <c r="D21" s="289">
        <f t="shared" si="0"/>
        <v>836415</v>
      </c>
      <c r="E21" s="290">
        <f t="shared" si="1"/>
        <v>527588</v>
      </c>
      <c r="F21" s="290">
        <f t="shared" si="2"/>
        <v>0</v>
      </c>
      <c r="G21" s="289">
        <v>0</v>
      </c>
      <c r="H21" s="289">
        <v>0</v>
      </c>
      <c r="I21" s="289">
        <v>0</v>
      </c>
      <c r="J21" s="290">
        <f t="shared" si="3"/>
        <v>360573</v>
      </c>
      <c r="K21" s="289">
        <v>6177</v>
      </c>
      <c r="L21" s="289">
        <v>353716</v>
      </c>
      <c r="M21" s="289">
        <v>680</v>
      </c>
      <c r="N21" s="290">
        <f t="shared" si="4"/>
        <v>22046</v>
      </c>
      <c r="O21" s="289">
        <v>59</v>
      </c>
      <c r="P21" s="289">
        <v>21970</v>
      </c>
      <c r="Q21" s="289">
        <v>17</v>
      </c>
      <c r="R21" s="290">
        <f t="shared" si="5"/>
        <v>138235</v>
      </c>
      <c r="S21" s="289">
        <v>174</v>
      </c>
      <c r="T21" s="289">
        <v>138061</v>
      </c>
      <c r="U21" s="289">
        <v>0</v>
      </c>
      <c r="V21" s="290">
        <f t="shared" si="6"/>
        <v>819</v>
      </c>
      <c r="W21" s="289">
        <v>10</v>
      </c>
      <c r="X21" s="289">
        <v>809</v>
      </c>
      <c r="Y21" s="289">
        <v>0</v>
      </c>
      <c r="Z21" s="290">
        <f t="shared" si="7"/>
        <v>5915</v>
      </c>
      <c r="AA21" s="289">
        <v>0</v>
      </c>
      <c r="AB21" s="289">
        <v>5915</v>
      </c>
      <c r="AC21" s="289">
        <v>0</v>
      </c>
      <c r="AD21" s="290">
        <f t="shared" si="8"/>
        <v>228081</v>
      </c>
      <c r="AE21" s="290">
        <f t="shared" si="9"/>
        <v>0</v>
      </c>
      <c r="AF21" s="289">
        <v>0</v>
      </c>
      <c r="AG21" s="289">
        <v>0</v>
      </c>
      <c r="AH21" s="289">
        <v>0</v>
      </c>
      <c r="AI21" s="290">
        <f t="shared" si="10"/>
        <v>213241</v>
      </c>
      <c r="AJ21" s="289">
        <v>150</v>
      </c>
      <c r="AK21" s="289">
        <v>779</v>
      </c>
      <c r="AL21" s="289">
        <v>212312</v>
      </c>
      <c r="AM21" s="290">
        <f t="shared" si="11"/>
        <v>5667</v>
      </c>
      <c r="AN21" s="289">
        <v>0</v>
      </c>
      <c r="AO21" s="289">
        <v>13</v>
      </c>
      <c r="AP21" s="289">
        <v>5654</v>
      </c>
      <c r="AQ21" s="290">
        <f t="shared" si="12"/>
        <v>8749</v>
      </c>
      <c r="AR21" s="289">
        <v>15</v>
      </c>
      <c r="AS21" s="289">
        <v>727</v>
      </c>
      <c r="AT21" s="289">
        <v>8007</v>
      </c>
      <c r="AU21" s="290">
        <f t="shared" si="13"/>
        <v>17</v>
      </c>
      <c r="AV21" s="289">
        <v>0</v>
      </c>
      <c r="AW21" s="289">
        <v>0</v>
      </c>
      <c r="AX21" s="289">
        <v>17</v>
      </c>
      <c r="AY21" s="290">
        <f t="shared" si="14"/>
        <v>407</v>
      </c>
      <c r="AZ21" s="289">
        <v>0</v>
      </c>
      <c r="BA21" s="289">
        <v>0</v>
      </c>
      <c r="BB21" s="289">
        <v>407</v>
      </c>
      <c r="BC21" s="289">
        <f t="shared" si="15"/>
        <v>80746</v>
      </c>
      <c r="BD21" s="289">
        <f t="shared" si="16"/>
        <v>38735</v>
      </c>
      <c r="BE21" s="289">
        <v>0</v>
      </c>
      <c r="BF21" s="289">
        <v>20228</v>
      </c>
      <c r="BG21" s="289">
        <v>3479</v>
      </c>
      <c r="BH21" s="289">
        <v>6001</v>
      </c>
      <c r="BI21" s="289">
        <v>312</v>
      </c>
      <c r="BJ21" s="289">
        <v>8715</v>
      </c>
      <c r="BK21" s="289">
        <f t="shared" si="17"/>
        <v>42011</v>
      </c>
      <c r="BL21" s="289">
        <v>0</v>
      </c>
      <c r="BM21" s="289">
        <v>31117</v>
      </c>
      <c r="BN21" s="289">
        <v>5806</v>
      </c>
      <c r="BO21" s="289">
        <v>4656</v>
      </c>
      <c r="BP21" s="289">
        <v>0</v>
      </c>
      <c r="BQ21" s="289">
        <v>432</v>
      </c>
      <c r="BR21" s="290">
        <f aca="true" t="shared" si="91" ref="BR21:BX21">SUM(BY21,CF21)</f>
        <v>566323</v>
      </c>
      <c r="BS21" s="290">
        <f t="shared" si="91"/>
        <v>0</v>
      </c>
      <c r="BT21" s="290">
        <f t="shared" si="91"/>
        <v>380801</v>
      </c>
      <c r="BU21" s="290">
        <f t="shared" si="91"/>
        <v>25525</v>
      </c>
      <c r="BV21" s="290">
        <f t="shared" si="91"/>
        <v>144236</v>
      </c>
      <c r="BW21" s="290">
        <f t="shared" si="91"/>
        <v>1131</v>
      </c>
      <c r="BX21" s="290">
        <f t="shared" si="91"/>
        <v>14630</v>
      </c>
      <c r="BY21" s="289">
        <f t="shared" si="19"/>
        <v>527588</v>
      </c>
      <c r="BZ21" s="290">
        <f t="shared" si="20"/>
        <v>0</v>
      </c>
      <c r="CA21" s="290">
        <f t="shared" si="21"/>
        <v>360573</v>
      </c>
      <c r="CB21" s="290">
        <f t="shared" si="22"/>
        <v>22046</v>
      </c>
      <c r="CC21" s="290">
        <f t="shared" si="23"/>
        <v>138235</v>
      </c>
      <c r="CD21" s="290">
        <f t="shared" si="24"/>
        <v>819</v>
      </c>
      <c r="CE21" s="290">
        <f t="shared" si="25"/>
        <v>5915</v>
      </c>
      <c r="CF21" s="289">
        <f t="shared" si="26"/>
        <v>38735</v>
      </c>
      <c r="CG21" s="290">
        <f aca="true" t="shared" si="92" ref="CG21:CL21">BE21</f>
        <v>0</v>
      </c>
      <c r="CH21" s="290">
        <f t="shared" si="92"/>
        <v>20228</v>
      </c>
      <c r="CI21" s="290">
        <f t="shared" si="92"/>
        <v>3479</v>
      </c>
      <c r="CJ21" s="290">
        <f t="shared" si="92"/>
        <v>6001</v>
      </c>
      <c r="CK21" s="290">
        <f t="shared" si="92"/>
        <v>312</v>
      </c>
      <c r="CL21" s="290">
        <f t="shared" si="92"/>
        <v>8715</v>
      </c>
      <c r="CM21" s="290">
        <f aca="true" t="shared" si="93" ref="CM21:CS21">SUM(CT21,DA21)</f>
        <v>270092</v>
      </c>
      <c r="CN21" s="290">
        <f t="shared" si="93"/>
        <v>0</v>
      </c>
      <c r="CO21" s="290">
        <f t="shared" si="93"/>
        <v>244358</v>
      </c>
      <c r="CP21" s="290">
        <f t="shared" si="93"/>
        <v>11473</v>
      </c>
      <c r="CQ21" s="290">
        <f t="shared" si="93"/>
        <v>13405</v>
      </c>
      <c r="CR21" s="290">
        <f t="shared" si="93"/>
        <v>17</v>
      </c>
      <c r="CS21" s="290">
        <f t="shared" si="93"/>
        <v>839</v>
      </c>
      <c r="CT21" s="289">
        <f t="shared" si="29"/>
        <v>228081</v>
      </c>
      <c r="CU21" s="290">
        <f t="shared" si="30"/>
        <v>0</v>
      </c>
      <c r="CV21" s="290">
        <f t="shared" si="31"/>
        <v>213241</v>
      </c>
      <c r="CW21" s="290">
        <f t="shared" si="32"/>
        <v>5667</v>
      </c>
      <c r="CX21" s="290">
        <f t="shared" si="33"/>
        <v>8749</v>
      </c>
      <c r="CY21" s="290">
        <f t="shared" si="34"/>
        <v>17</v>
      </c>
      <c r="CZ21" s="290">
        <f t="shared" si="35"/>
        <v>407</v>
      </c>
      <c r="DA21" s="289">
        <f t="shared" si="36"/>
        <v>42011</v>
      </c>
      <c r="DB21" s="290">
        <f aca="true" t="shared" si="94" ref="DB21:DG21">BL21</f>
        <v>0</v>
      </c>
      <c r="DC21" s="290">
        <f t="shared" si="94"/>
        <v>31117</v>
      </c>
      <c r="DD21" s="290">
        <f t="shared" si="94"/>
        <v>5806</v>
      </c>
      <c r="DE21" s="290">
        <f t="shared" si="94"/>
        <v>4656</v>
      </c>
      <c r="DF21" s="290">
        <f t="shared" si="94"/>
        <v>0</v>
      </c>
      <c r="DG21" s="290">
        <f t="shared" si="94"/>
        <v>432</v>
      </c>
      <c r="DH21" s="289">
        <v>0</v>
      </c>
      <c r="DI21" s="289">
        <f t="shared" si="38"/>
        <v>102</v>
      </c>
      <c r="DJ21" s="289">
        <v>25</v>
      </c>
      <c r="DK21" s="289">
        <v>13</v>
      </c>
      <c r="DL21" s="289">
        <v>1</v>
      </c>
      <c r="DM21" s="289">
        <v>63</v>
      </c>
    </row>
    <row r="22" spans="1:117" s="288" customFormat="1" ht="12" customHeight="1">
      <c r="A22" s="285" t="s">
        <v>700</v>
      </c>
      <c r="B22" s="286" t="s">
        <v>701</v>
      </c>
      <c r="C22" s="305" t="s">
        <v>674</v>
      </c>
      <c r="D22" s="289">
        <f t="shared" si="0"/>
        <v>380201</v>
      </c>
      <c r="E22" s="290">
        <f t="shared" si="1"/>
        <v>237194</v>
      </c>
      <c r="F22" s="290">
        <f t="shared" si="2"/>
        <v>0</v>
      </c>
      <c r="G22" s="289">
        <v>0</v>
      </c>
      <c r="H22" s="289">
        <v>0</v>
      </c>
      <c r="I22" s="289">
        <v>0</v>
      </c>
      <c r="J22" s="290">
        <f t="shared" si="3"/>
        <v>195619</v>
      </c>
      <c r="K22" s="289">
        <v>61464</v>
      </c>
      <c r="L22" s="289">
        <v>134110</v>
      </c>
      <c r="M22" s="289">
        <v>45</v>
      </c>
      <c r="N22" s="290">
        <f t="shared" si="4"/>
        <v>13856</v>
      </c>
      <c r="O22" s="289">
        <v>3028</v>
      </c>
      <c r="P22" s="289">
        <v>10822</v>
      </c>
      <c r="Q22" s="289">
        <v>6</v>
      </c>
      <c r="R22" s="290">
        <f t="shared" si="5"/>
        <v>26469</v>
      </c>
      <c r="S22" s="289">
        <v>4265</v>
      </c>
      <c r="T22" s="289">
        <v>22204</v>
      </c>
      <c r="U22" s="289">
        <v>0</v>
      </c>
      <c r="V22" s="290">
        <f t="shared" si="6"/>
        <v>363</v>
      </c>
      <c r="W22" s="289">
        <v>329</v>
      </c>
      <c r="X22" s="289">
        <v>34</v>
      </c>
      <c r="Y22" s="289">
        <v>0</v>
      </c>
      <c r="Z22" s="290">
        <f t="shared" si="7"/>
        <v>887</v>
      </c>
      <c r="AA22" s="289">
        <v>0</v>
      </c>
      <c r="AB22" s="289">
        <v>887</v>
      </c>
      <c r="AC22" s="289">
        <v>0</v>
      </c>
      <c r="AD22" s="290">
        <f t="shared" si="8"/>
        <v>81042</v>
      </c>
      <c r="AE22" s="290">
        <f t="shared" si="9"/>
        <v>0</v>
      </c>
      <c r="AF22" s="289">
        <v>0</v>
      </c>
      <c r="AG22" s="289">
        <v>0</v>
      </c>
      <c r="AH22" s="289">
        <v>0</v>
      </c>
      <c r="AI22" s="290">
        <f t="shared" si="10"/>
        <v>68439</v>
      </c>
      <c r="AJ22" s="289">
        <v>0</v>
      </c>
      <c r="AK22" s="289">
        <v>0</v>
      </c>
      <c r="AL22" s="289">
        <v>68439</v>
      </c>
      <c r="AM22" s="290">
        <f t="shared" si="11"/>
        <v>1399</v>
      </c>
      <c r="AN22" s="289">
        <v>0</v>
      </c>
      <c r="AO22" s="289">
        <v>0</v>
      </c>
      <c r="AP22" s="289">
        <v>1399</v>
      </c>
      <c r="AQ22" s="290">
        <f t="shared" si="12"/>
        <v>11112</v>
      </c>
      <c r="AR22" s="289">
        <v>0</v>
      </c>
      <c r="AS22" s="289">
        <v>0</v>
      </c>
      <c r="AT22" s="289">
        <v>11112</v>
      </c>
      <c r="AU22" s="290">
        <f t="shared" si="13"/>
        <v>0</v>
      </c>
      <c r="AV22" s="289">
        <v>0</v>
      </c>
      <c r="AW22" s="289">
        <v>0</v>
      </c>
      <c r="AX22" s="289">
        <v>0</v>
      </c>
      <c r="AY22" s="290">
        <f t="shared" si="14"/>
        <v>92</v>
      </c>
      <c r="AZ22" s="289">
        <v>0</v>
      </c>
      <c r="BA22" s="289">
        <v>0</v>
      </c>
      <c r="BB22" s="289">
        <v>92</v>
      </c>
      <c r="BC22" s="289">
        <f t="shared" si="15"/>
        <v>61965</v>
      </c>
      <c r="BD22" s="289">
        <f t="shared" si="16"/>
        <v>7252</v>
      </c>
      <c r="BE22" s="289">
        <v>190</v>
      </c>
      <c r="BF22" s="289">
        <v>4065</v>
      </c>
      <c r="BG22" s="289">
        <v>563</v>
      </c>
      <c r="BH22" s="289">
        <v>1483</v>
      </c>
      <c r="BI22" s="289">
        <v>34</v>
      </c>
      <c r="BJ22" s="289">
        <v>917</v>
      </c>
      <c r="BK22" s="289">
        <f t="shared" si="17"/>
        <v>54713</v>
      </c>
      <c r="BL22" s="289">
        <v>0</v>
      </c>
      <c r="BM22" s="289">
        <v>32705</v>
      </c>
      <c r="BN22" s="289">
        <v>1565</v>
      </c>
      <c r="BO22" s="289">
        <v>19114</v>
      </c>
      <c r="BP22" s="289">
        <v>28</v>
      </c>
      <c r="BQ22" s="289">
        <v>1301</v>
      </c>
      <c r="BR22" s="290">
        <f aca="true" t="shared" si="95" ref="BR22:BX22">SUM(BY22,CF22)</f>
        <v>244446</v>
      </c>
      <c r="BS22" s="290">
        <f t="shared" si="95"/>
        <v>190</v>
      </c>
      <c r="BT22" s="290">
        <f t="shared" si="95"/>
        <v>199684</v>
      </c>
      <c r="BU22" s="290">
        <f t="shared" si="95"/>
        <v>14419</v>
      </c>
      <c r="BV22" s="290">
        <f t="shared" si="95"/>
        <v>27952</v>
      </c>
      <c r="BW22" s="290">
        <f t="shared" si="95"/>
        <v>397</v>
      </c>
      <c r="BX22" s="290">
        <f t="shared" si="95"/>
        <v>1804</v>
      </c>
      <c r="BY22" s="289">
        <f t="shared" si="19"/>
        <v>237194</v>
      </c>
      <c r="BZ22" s="290">
        <f t="shared" si="20"/>
        <v>0</v>
      </c>
      <c r="CA22" s="290">
        <f t="shared" si="21"/>
        <v>195619</v>
      </c>
      <c r="CB22" s="290">
        <f t="shared" si="22"/>
        <v>13856</v>
      </c>
      <c r="CC22" s="290">
        <f t="shared" si="23"/>
        <v>26469</v>
      </c>
      <c r="CD22" s="290">
        <f t="shared" si="24"/>
        <v>363</v>
      </c>
      <c r="CE22" s="290">
        <f t="shared" si="25"/>
        <v>887</v>
      </c>
      <c r="CF22" s="289">
        <f t="shared" si="26"/>
        <v>7252</v>
      </c>
      <c r="CG22" s="290">
        <f aca="true" t="shared" si="96" ref="CG22:CL22">BE22</f>
        <v>190</v>
      </c>
      <c r="CH22" s="290">
        <f t="shared" si="96"/>
        <v>4065</v>
      </c>
      <c r="CI22" s="290">
        <f t="shared" si="96"/>
        <v>563</v>
      </c>
      <c r="CJ22" s="290">
        <f t="shared" si="96"/>
        <v>1483</v>
      </c>
      <c r="CK22" s="290">
        <f t="shared" si="96"/>
        <v>34</v>
      </c>
      <c r="CL22" s="290">
        <f t="shared" si="96"/>
        <v>917</v>
      </c>
      <c r="CM22" s="290">
        <f aca="true" t="shared" si="97" ref="CM22:CS22">SUM(CT22,DA22)</f>
        <v>135755</v>
      </c>
      <c r="CN22" s="290">
        <f t="shared" si="97"/>
        <v>0</v>
      </c>
      <c r="CO22" s="290">
        <f t="shared" si="97"/>
        <v>101144</v>
      </c>
      <c r="CP22" s="290">
        <f t="shared" si="97"/>
        <v>2964</v>
      </c>
      <c r="CQ22" s="290">
        <f t="shared" si="97"/>
        <v>30226</v>
      </c>
      <c r="CR22" s="290">
        <f t="shared" si="97"/>
        <v>28</v>
      </c>
      <c r="CS22" s="290">
        <f t="shared" si="97"/>
        <v>1393</v>
      </c>
      <c r="CT22" s="289">
        <f t="shared" si="29"/>
        <v>81042</v>
      </c>
      <c r="CU22" s="290">
        <f t="shared" si="30"/>
        <v>0</v>
      </c>
      <c r="CV22" s="290">
        <f t="shared" si="31"/>
        <v>68439</v>
      </c>
      <c r="CW22" s="290">
        <f t="shared" si="32"/>
        <v>1399</v>
      </c>
      <c r="CX22" s="290">
        <f t="shared" si="33"/>
        <v>11112</v>
      </c>
      <c r="CY22" s="290">
        <f t="shared" si="34"/>
        <v>0</v>
      </c>
      <c r="CZ22" s="290">
        <f t="shared" si="35"/>
        <v>92</v>
      </c>
      <c r="DA22" s="289">
        <f t="shared" si="36"/>
        <v>54713</v>
      </c>
      <c r="DB22" s="290">
        <f aca="true" t="shared" si="98" ref="DB22:DG22">BL22</f>
        <v>0</v>
      </c>
      <c r="DC22" s="290">
        <f t="shared" si="98"/>
        <v>32705</v>
      </c>
      <c r="DD22" s="290">
        <f t="shared" si="98"/>
        <v>1565</v>
      </c>
      <c r="DE22" s="290">
        <f t="shared" si="98"/>
        <v>19114</v>
      </c>
      <c r="DF22" s="290">
        <f t="shared" si="98"/>
        <v>28</v>
      </c>
      <c r="DG22" s="290">
        <f t="shared" si="98"/>
        <v>1301</v>
      </c>
      <c r="DH22" s="289">
        <v>0</v>
      </c>
      <c r="DI22" s="289">
        <f t="shared" si="38"/>
        <v>48</v>
      </c>
      <c r="DJ22" s="289">
        <v>3</v>
      </c>
      <c r="DK22" s="289">
        <v>8</v>
      </c>
      <c r="DL22" s="289">
        <v>31</v>
      </c>
      <c r="DM22" s="289">
        <v>6</v>
      </c>
    </row>
    <row r="23" spans="1:117" s="288" customFormat="1" ht="12" customHeight="1">
      <c r="A23" s="285" t="s">
        <v>702</v>
      </c>
      <c r="B23" s="286" t="s">
        <v>703</v>
      </c>
      <c r="C23" s="305" t="s">
        <v>704</v>
      </c>
      <c r="D23" s="289">
        <f t="shared" si="0"/>
        <v>412625</v>
      </c>
      <c r="E23" s="290">
        <f t="shared" si="1"/>
        <v>239430</v>
      </c>
      <c r="F23" s="290">
        <f t="shared" si="2"/>
        <v>0</v>
      </c>
      <c r="G23" s="289">
        <v>0</v>
      </c>
      <c r="H23" s="289">
        <v>0</v>
      </c>
      <c r="I23" s="289">
        <v>0</v>
      </c>
      <c r="J23" s="290">
        <f t="shared" si="3"/>
        <v>199798</v>
      </c>
      <c r="K23" s="289">
        <v>38161</v>
      </c>
      <c r="L23" s="289">
        <v>161637</v>
      </c>
      <c r="M23" s="289">
        <v>0</v>
      </c>
      <c r="N23" s="290">
        <f t="shared" si="4"/>
        <v>7360</v>
      </c>
      <c r="O23" s="289">
        <v>1205</v>
      </c>
      <c r="P23" s="289">
        <v>6155</v>
      </c>
      <c r="Q23" s="289">
        <v>0</v>
      </c>
      <c r="R23" s="290">
        <f t="shared" si="5"/>
        <v>28455</v>
      </c>
      <c r="S23" s="289">
        <v>5074</v>
      </c>
      <c r="T23" s="289">
        <v>23270</v>
      </c>
      <c r="U23" s="289">
        <v>111</v>
      </c>
      <c r="V23" s="290">
        <f t="shared" si="6"/>
        <v>23</v>
      </c>
      <c r="W23" s="289">
        <v>0</v>
      </c>
      <c r="X23" s="289">
        <v>23</v>
      </c>
      <c r="Y23" s="289">
        <v>0</v>
      </c>
      <c r="Z23" s="290">
        <f t="shared" si="7"/>
        <v>3794</v>
      </c>
      <c r="AA23" s="289">
        <v>1475</v>
      </c>
      <c r="AB23" s="289">
        <v>2261</v>
      </c>
      <c r="AC23" s="289">
        <v>58</v>
      </c>
      <c r="AD23" s="290">
        <f t="shared" si="8"/>
        <v>126692</v>
      </c>
      <c r="AE23" s="290">
        <f t="shared" si="9"/>
        <v>0</v>
      </c>
      <c r="AF23" s="289">
        <v>0</v>
      </c>
      <c r="AG23" s="289">
        <v>0</v>
      </c>
      <c r="AH23" s="289">
        <v>0</v>
      </c>
      <c r="AI23" s="290">
        <f t="shared" si="10"/>
        <v>112347</v>
      </c>
      <c r="AJ23" s="289">
        <v>0</v>
      </c>
      <c r="AK23" s="289">
        <v>2756</v>
      </c>
      <c r="AL23" s="289">
        <v>109591</v>
      </c>
      <c r="AM23" s="290">
        <f t="shared" si="11"/>
        <v>5627</v>
      </c>
      <c r="AN23" s="289">
        <v>0</v>
      </c>
      <c r="AO23" s="289">
        <v>180</v>
      </c>
      <c r="AP23" s="289">
        <v>5447</v>
      </c>
      <c r="AQ23" s="290">
        <f t="shared" si="12"/>
        <v>7073</v>
      </c>
      <c r="AR23" s="289">
        <v>0</v>
      </c>
      <c r="AS23" s="289">
        <v>654</v>
      </c>
      <c r="AT23" s="289">
        <v>6419</v>
      </c>
      <c r="AU23" s="290">
        <f t="shared" si="13"/>
        <v>193</v>
      </c>
      <c r="AV23" s="289">
        <v>0</v>
      </c>
      <c r="AW23" s="289">
        <v>182</v>
      </c>
      <c r="AX23" s="289">
        <v>11</v>
      </c>
      <c r="AY23" s="290">
        <f t="shared" si="14"/>
        <v>1452</v>
      </c>
      <c r="AZ23" s="289">
        <v>0</v>
      </c>
      <c r="BA23" s="289">
        <v>9</v>
      </c>
      <c r="BB23" s="289">
        <v>1443</v>
      </c>
      <c r="BC23" s="289">
        <f t="shared" si="15"/>
        <v>46503</v>
      </c>
      <c r="BD23" s="289">
        <f t="shared" si="16"/>
        <v>17307</v>
      </c>
      <c r="BE23" s="289">
        <v>0</v>
      </c>
      <c r="BF23" s="289">
        <v>3571</v>
      </c>
      <c r="BG23" s="289">
        <v>2972</v>
      </c>
      <c r="BH23" s="289">
        <v>2677</v>
      </c>
      <c r="BI23" s="289">
        <v>1830</v>
      </c>
      <c r="BJ23" s="289">
        <v>6257</v>
      </c>
      <c r="BK23" s="289">
        <f t="shared" si="17"/>
        <v>29196</v>
      </c>
      <c r="BL23" s="289">
        <v>0</v>
      </c>
      <c r="BM23" s="289">
        <v>8504</v>
      </c>
      <c r="BN23" s="289">
        <v>11564</v>
      </c>
      <c r="BO23" s="289">
        <v>3102</v>
      </c>
      <c r="BP23" s="289">
        <v>397</v>
      </c>
      <c r="BQ23" s="289">
        <v>5629</v>
      </c>
      <c r="BR23" s="290">
        <f aca="true" t="shared" si="99" ref="BR23:BX23">SUM(BY23,CF23)</f>
        <v>256737</v>
      </c>
      <c r="BS23" s="290">
        <f t="shared" si="99"/>
        <v>0</v>
      </c>
      <c r="BT23" s="290">
        <f t="shared" si="99"/>
        <v>203369</v>
      </c>
      <c r="BU23" s="290">
        <f t="shared" si="99"/>
        <v>10332</v>
      </c>
      <c r="BV23" s="290">
        <f t="shared" si="99"/>
        <v>31132</v>
      </c>
      <c r="BW23" s="290">
        <f t="shared" si="99"/>
        <v>1853</v>
      </c>
      <c r="BX23" s="290">
        <f t="shared" si="99"/>
        <v>10051</v>
      </c>
      <c r="BY23" s="289">
        <f t="shared" si="19"/>
        <v>239430</v>
      </c>
      <c r="BZ23" s="290">
        <f t="shared" si="20"/>
        <v>0</v>
      </c>
      <c r="CA23" s="290">
        <f t="shared" si="21"/>
        <v>199798</v>
      </c>
      <c r="CB23" s="290">
        <f t="shared" si="22"/>
        <v>7360</v>
      </c>
      <c r="CC23" s="290">
        <f t="shared" si="23"/>
        <v>28455</v>
      </c>
      <c r="CD23" s="290">
        <f t="shared" si="24"/>
        <v>23</v>
      </c>
      <c r="CE23" s="290">
        <f t="shared" si="25"/>
        <v>3794</v>
      </c>
      <c r="CF23" s="289">
        <f t="shared" si="26"/>
        <v>17307</v>
      </c>
      <c r="CG23" s="290">
        <f aca="true" t="shared" si="100" ref="CG23:CL23">BE23</f>
        <v>0</v>
      </c>
      <c r="CH23" s="290">
        <f t="shared" si="100"/>
        <v>3571</v>
      </c>
      <c r="CI23" s="290">
        <f t="shared" si="100"/>
        <v>2972</v>
      </c>
      <c r="CJ23" s="290">
        <f t="shared" si="100"/>
        <v>2677</v>
      </c>
      <c r="CK23" s="290">
        <f t="shared" si="100"/>
        <v>1830</v>
      </c>
      <c r="CL23" s="290">
        <f t="shared" si="100"/>
        <v>6257</v>
      </c>
      <c r="CM23" s="290">
        <f aca="true" t="shared" si="101" ref="CM23:CS23">SUM(CT23,DA23)</f>
        <v>155888</v>
      </c>
      <c r="CN23" s="290">
        <f t="shared" si="101"/>
        <v>0</v>
      </c>
      <c r="CO23" s="290">
        <f t="shared" si="101"/>
        <v>120851</v>
      </c>
      <c r="CP23" s="290">
        <f t="shared" si="101"/>
        <v>17191</v>
      </c>
      <c r="CQ23" s="290">
        <f t="shared" si="101"/>
        <v>10175</v>
      </c>
      <c r="CR23" s="290">
        <f t="shared" si="101"/>
        <v>590</v>
      </c>
      <c r="CS23" s="290">
        <f t="shared" si="101"/>
        <v>7081</v>
      </c>
      <c r="CT23" s="289">
        <f t="shared" si="29"/>
        <v>126692</v>
      </c>
      <c r="CU23" s="290">
        <f t="shared" si="30"/>
        <v>0</v>
      </c>
      <c r="CV23" s="290">
        <f t="shared" si="31"/>
        <v>112347</v>
      </c>
      <c r="CW23" s="290">
        <f t="shared" si="32"/>
        <v>5627</v>
      </c>
      <c r="CX23" s="290">
        <f t="shared" si="33"/>
        <v>7073</v>
      </c>
      <c r="CY23" s="290">
        <f t="shared" si="34"/>
        <v>193</v>
      </c>
      <c r="CZ23" s="290">
        <f t="shared" si="35"/>
        <v>1452</v>
      </c>
      <c r="DA23" s="289">
        <f t="shared" si="36"/>
        <v>29196</v>
      </c>
      <c r="DB23" s="290">
        <f aca="true" t="shared" si="102" ref="DB23:DG23">BL23</f>
        <v>0</v>
      </c>
      <c r="DC23" s="290">
        <f t="shared" si="102"/>
        <v>8504</v>
      </c>
      <c r="DD23" s="290">
        <f t="shared" si="102"/>
        <v>11564</v>
      </c>
      <c r="DE23" s="290">
        <f t="shared" si="102"/>
        <v>3102</v>
      </c>
      <c r="DF23" s="290">
        <f t="shared" si="102"/>
        <v>397</v>
      </c>
      <c r="DG23" s="290">
        <f t="shared" si="102"/>
        <v>5629</v>
      </c>
      <c r="DH23" s="289">
        <v>1</v>
      </c>
      <c r="DI23" s="289">
        <f t="shared" si="38"/>
        <v>3</v>
      </c>
      <c r="DJ23" s="289">
        <v>1</v>
      </c>
      <c r="DK23" s="289">
        <v>1</v>
      </c>
      <c r="DL23" s="289">
        <v>0</v>
      </c>
      <c r="DM23" s="289">
        <v>1</v>
      </c>
    </row>
    <row r="24" spans="1:117" s="288" customFormat="1" ht="12" customHeight="1">
      <c r="A24" s="285" t="s">
        <v>584</v>
      </c>
      <c r="B24" s="286" t="s">
        <v>585</v>
      </c>
      <c r="C24" s="305" t="s">
        <v>542</v>
      </c>
      <c r="D24" s="289">
        <f t="shared" si="0"/>
        <v>261199</v>
      </c>
      <c r="E24" s="290">
        <f t="shared" si="1"/>
        <v>170050</v>
      </c>
      <c r="F24" s="290">
        <f t="shared" si="2"/>
        <v>0</v>
      </c>
      <c r="G24" s="289">
        <v>0</v>
      </c>
      <c r="H24" s="289">
        <v>0</v>
      </c>
      <c r="I24" s="289">
        <v>0</v>
      </c>
      <c r="J24" s="290">
        <f t="shared" si="3"/>
        <v>136838</v>
      </c>
      <c r="K24" s="289">
        <v>13618</v>
      </c>
      <c r="L24" s="289">
        <v>122936</v>
      </c>
      <c r="M24" s="289">
        <v>284</v>
      </c>
      <c r="N24" s="290">
        <f t="shared" si="4"/>
        <v>12245</v>
      </c>
      <c r="O24" s="289">
        <v>32</v>
      </c>
      <c r="P24" s="289">
        <v>12195</v>
      </c>
      <c r="Q24" s="289">
        <v>18</v>
      </c>
      <c r="R24" s="290">
        <f t="shared" si="5"/>
        <v>19198</v>
      </c>
      <c r="S24" s="289">
        <v>436</v>
      </c>
      <c r="T24" s="289">
        <v>18762</v>
      </c>
      <c r="U24" s="289">
        <v>0</v>
      </c>
      <c r="V24" s="290">
        <f t="shared" si="6"/>
        <v>197</v>
      </c>
      <c r="W24" s="289">
        <v>0</v>
      </c>
      <c r="X24" s="289">
        <v>197</v>
      </c>
      <c r="Y24" s="289">
        <v>0</v>
      </c>
      <c r="Z24" s="290">
        <f t="shared" si="7"/>
        <v>1572</v>
      </c>
      <c r="AA24" s="289">
        <v>170</v>
      </c>
      <c r="AB24" s="289">
        <v>1401</v>
      </c>
      <c r="AC24" s="289">
        <v>1</v>
      </c>
      <c r="AD24" s="290">
        <f t="shared" si="8"/>
        <v>54491</v>
      </c>
      <c r="AE24" s="290">
        <f t="shared" si="9"/>
        <v>0</v>
      </c>
      <c r="AF24" s="289">
        <v>0</v>
      </c>
      <c r="AG24" s="289">
        <v>0</v>
      </c>
      <c r="AH24" s="289">
        <v>0</v>
      </c>
      <c r="AI24" s="290">
        <f t="shared" si="10"/>
        <v>50401</v>
      </c>
      <c r="AJ24" s="289">
        <v>0</v>
      </c>
      <c r="AK24" s="289">
        <v>2369</v>
      </c>
      <c r="AL24" s="289">
        <v>48032</v>
      </c>
      <c r="AM24" s="290">
        <f t="shared" si="11"/>
        <v>2869</v>
      </c>
      <c r="AN24" s="289">
        <v>0</v>
      </c>
      <c r="AO24" s="289">
        <v>21</v>
      </c>
      <c r="AP24" s="289">
        <v>2848</v>
      </c>
      <c r="AQ24" s="290">
        <f t="shared" si="12"/>
        <v>759</v>
      </c>
      <c r="AR24" s="289">
        <v>0</v>
      </c>
      <c r="AS24" s="289">
        <v>68</v>
      </c>
      <c r="AT24" s="289">
        <v>691</v>
      </c>
      <c r="AU24" s="290">
        <f t="shared" si="13"/>
        <v>273</v>
      </c>
      <c r="AV24" s="289">
        <v>0</v>
      </c>
      <c r="AW24" s="289">
        <v>268</v>
      </c>
      <c r="AX24" s="289">
        <v>5</v>
      </c>
      <c r="AY24" s="290">
        <f t="shared" si="14"/>
        <v>189</v>
      </c>
      <c r="AZ24" s="289">
        <v>0</v>
      </c>
      <c r="BA24" s="289">
        <v>0</v>
      </c>
      <c r="BB24" s="289">
        <v>189</v>
      </c>
      <c r="BC24" s="289">
        <f t="shared" si="15"/>
        <v>36658</v>
      </c>
      <c r="BD24" s="289">
        <f t="shared" si="16"/>
        <v>16600</v>
      </c>
      <c r="BE24" s="289">
        <v>0</v>
      </c>
      <c r="BF24" s="289">
        <v>6004</v>
      </c>
      <c r="BG24" s="289">
        <v>4077</v>
      </c>
      <c r="BH24" s="289">
        <v>385</v>
      </c>
      <c r="BI24" s="289">
        <v>12</v>
      </c>
      <c r="BJ24" s="289">
        <v>6122</v>
      </c>
      <c r="BK24" s="289">
        <f t="shared" si="17"/>
        <v>20058</v>
      </c>
      <c r="BL24" s="289">
        <v>0</v>
      </c>
      <c r="BM24" s="289">
        <v>16774</v>
      </c>
      <c r="BN24" s="289">
        <v>1828</v>
      </c>
      <c r="BO24" s="289">
        <v>352</v>
      </c>
      <c r="BP24" s="289">
        <v>17</v>
      </c>
      <c r="BQ24" s="289">
        <v>1087</v>
      </c>
      <c r="BR24" s="290">
        <f aca="true" t="shared" si="103" ref="BR24:BX24">SUM(BY24,CF24)</f>
        <v>186650</v>
      </c>
      <c r="BS24" s="290">
        <f t="shared" si="103"/>
        <v>0</v>
      </c>
      <c r="BT24" s="290">
        <f t="shared" si="103"/>
        <v>142842</v>
      </c>
      <c r="BU24" s="290">
        <f t="shared" si="103"/>
        <v>16322</v>
      </c>
      <c r="BV24" s="290">
        <f t="shared" si="103"/>
        <v>19583</v>
      </c>
      <c r="BW24" s="290">
        <f t="shared" si="103"/>
        <v>209</v>
      </c>
      <c r="BX24" s="290">
        <f t="shared" si="103"/>
        <v>7694</v>
      </c>
      <c r="BY24" s="289">
        <f t="shared" si="19"/>
        <v>170050</v>
      </c>
      <c r="BZ24" s="290">
        <f t="shared" si="20"/>
        <v>0</v>
      </c>
      <c r="CA24" s="290">
        <f t="shared" si="21"/>
        <v>136838</v>
      </c>
      <c r="CB24" s="290">
        <f t="shared" si="22"/>
        <v>12245</v>
      </c>
      <c r="CC24" s="290">
        <f t="shared" si="23"/>
        <v>19198</v>
      </c>
      <c r="CD24" s="290">
        <f t="shared" si="24"/>
        <v>197</v>
      </c>
      <c r="CE24" s="290">
        <f t="shared" si="25"/>
        <v>1572</v>
      </c>
      <c r="CF24" s="289">
        <f t="shared" si="26"/>
        <v>16600</v>
      </c>
      <c r="CG24" s="290">
        <f aca="true" t="shared" si="104" ref="CG24:CL24">BE24</f>
        <v>0</v>
      </c>
      <c r="CH24" s="290">
        <f t="shared" si="104"/>
        <v>6004</v>
      </c>
      <c r="CI24" s="290">
        <f t="shared" si="104"/>
        <v>4077</v>
      </c>
      <c r="CJ24" s="290">
        <f t="shared" si="104"/>
        <v>385</v>
      </c>
      <c r="CK24" s="290">
        <f t="shared" si="104"/>
        <v>12</v>
      </c>
      <c r="CL24" s="290">
        <f t="shared" si="104"/>
        <v>6122</v>
      </c>
      <c r="CM24" s="290">
        <f aca="true" t="shared" si="105" ref="CM24:CS24">SUM(CT24,DA24)</f>
        <v>74549</v>
      </c>
      <c r="CN24" s="290">
        <f t="shared" si="105"/>
        <v>0</v>
      </c>
      <c r="CO24" s="290">
        <f t="shared" si="105"/>
        <v>67175</v>
      </c>
      <c r="CP24" s="290">
        <f t="shared" si="105"/>
        <v>4697</v>
      </c>
      <c r="CQ24" s="290">
        <f t="shared" si="105"/>
        <v>1111</v>
      </c>
      <c r="CR24" s="290">
        <f t="shared" si="105"/>
        <v>290</v>
      </c>
      <c r="CS24" s="290">
        <f t="shared" si="105"/>
        <v>1276</v>
      </c>
      <c r="CT24" s="289">
        <f t="shared" si="29"/>
        <v>54491</v>
      </c>
      <c r="CU24" s="290">
        <f t="shared" si="30"/>
        <v>0</v>
      </c>
      <c r="CV24" s="290">
        <f t="shared" si="31"/>
        <v>50401</v>
      </c>
      <c r="CW24" s="290">
        <f t="shared" si="32"/>
        <v>2869</v>
      </c>
      <c r="CX24" s="290">
        <f t="shared" si="33"/>
        <v>759</v>
      </c>
      <c r="CY24" s="290">
        <f t="shared" si="34"/>
        <v>273</v>
      </c>
      <c r="CZ24" s="290">
        <f t="shared" si="35"/>
        <v>189</v>
      </c>
      <c r="DA24" s="289">
        <f t="shared" si="36"/>
        <v>20058</v>
      </c>
      <c r="DB24" s="290">
        <f aca="true" t="shared" si="106" ref="DB24:DG24">BL24</f>
        <v>0</v>
      </c>
      <c r="DC24" s="290">
        <f t="shared" si="106"/>
        <v>16774</v>
      </c>
      <c r="DD24" s="290">
        <f t="shared" si="106"/>
        <v>1828</v>
      </c>
      <c r="DE24" s="290">
        <f t="shared" si="106"/>
        <v>352</v>
      </c>
      <c r="DF24" s="290">
        <f t="shared" si="106"/>
        <v>17</v>
      </c>
      <c r="DG24" s="290">
        <f t="shared" si="106"/>
        <v>1087</v>
      </c>
      <c r="DH24" s="289">
        <v>0</v>
      </c>
      <c r="DI24" s="289">
        <f t="shared" si="38"/>
        <v>1</v>
      </c>
      <c r="DJ24" s="289">
        <v>1</v>
      </c>
      <c r="DK24" s="289">
        <v>0</v>
      </c>
      <c r="DL24" s="289">
        <v>0</v>
      </c>
      <c r="DM24" s="289">
        <v>0</v>
      </c>
    </row>
    <row r="25" spans="1:117" s="288" customFormat="1" ht="12" customHeight="1">
      <c r="A25" s="285" t="s">
        <v>569</v>
      </c>
      <c r="B25" s="286" t="s">
        <v>562</v>
      </c>
      <c r="C25" s="305" t="s">
        <v>542</v>
      </c>
      <c r="D25" s="289">
        <f t="shared" si="0"/>
        <v>300165</v>
      </c>
      <c r="E25" s="290">
        <f t="shared" si="1"/>
        <v>200106</v>
      </c>
      <c r="F25" s="290">
        <f t="shared" si="2"/>
        <v>0</v>
      </c>
      <c r="G25" s="289">
        <v>0</v>
      </c>
      <c r="H25" s="289">
        <v>0</v>
      </c>
      <c r="I25" s="289">
        <v>0</v>
      </c>
      <c r="J25" s="290">
        <f t="shared" si="3"/>
        <v>160616</v>
      </c>
      <c r="K25" s="289">
        <v>4465</v>
      </c>
      <c r="L25" s="289">
        <v>156151</v>
      </c>
      <c r="M25" s="289">
        <v>0</v>
      </c>
      <c r="N25" s="290">
        <f t="shared" si="4"/>
        <v>11385</v>
      </c>
      <c r="O25" s="289">
        <v>312</v>
      </c>
      <c r="P25" s="289">
        <v>11073</v>
      </c>
      <c r="Q25" s="289">
        <v>0</v>
      </c>
      <c r="R25" s="290">
        <f t="shared" si="5"/>
        <v>24073</v>
      </c>
      <c r="S25" s="289">
        <v>1724</v>
      </c>
      <c r="T25" s="289">
        <v>22349</v>
      </c>
      <c r="U25" s="289">
        <v>0</v>
      </c>
      <c r="V25" s="290">
        <f t="shared" si="6"/>
        <v>87</v>
      </c>
      <c r="W25" s="289">
        <v>9</v>
      </c>
      <c r="X25" s="289">
        <v>78</v>
      </c>
      <c r="Y25" s="289">
        <v>0</v>
      </c>
      <c r="Z25" s="290">
        <f t="shared" si="7"/>
        <v>3945</v>
      </c>
      <c r="AA25" s="289">
        <v>90</v>
      </c>
      <c r="AB25" s="289">
        <v>3855</v>
      </c>
      <c r="AC25" s="289">
        <v>0</v>
      </c>
      <c r="AD25" s="290">
        <f t="shared" si="8"/>
        <v>70651</v>
      </c>
      <c r="AE25" s="290">
        <f t="shared" si="9"/>
        <v>0</v>
      </c>
      <c r="AF25" s="289">
        <v>0</v>
      </c>
      <c r="AG25" s="289">
        <v>0</v>
      </c>
      <c r="AH25" s="289">
        <v>0</v>
      </c>
      <c r="AI25" s="290">
        <f t="shared" si="10"/>
        <v>66980</v>
      </c>
      <c r="AJ25" s="289">
        <v>0</v>
      </c>
      <c r="AK25" s="289">
        <v>5</v>
      </c>
      <c r="AL25" s="289">
        <v>66975</v>
      </c>
      <c r="AM25" s="290">
        <f t="shared" si="11"/>
        <v>1055</v>
      </c>
      <c r="AN25" s="289">
        <v>0</v>
      </c>
      <c r="AO25" s="289">
        <v>0</v>
      </c>
      <c r="AP25" s="289">
        <v>1055</v>
      </c>
      <c r="AQ25" s="290">
        <f t="shared" si="12"/>
        <v>2554</v>
      </c>
      <c r="AR25" s="289">
        <v>65</v>
      </c>
      <c r="AS25" s="289">
        <v>3</v>
      </c>
      <c r="AT25" s="289">
        <v>2486</v>
      </c>
      <c r="AU25" s="290">
        <f t="shared" si="13"/>
        <v>0</v>
      </c>
      <c r="AV25" s="289">
        <v>0</v>
      </c>
      <c r="AW25" s="289">
        <v>0</v>
      </c>
      <c r="AX25" s="289">
        <v>0</v>
      </c>
      <c r="AY25" s="290">
        <f t="shared" si="14"/>
        <v>62</v>
      </c>
      <c r="AZ25" s="289">
        <v>0</v>
      </c>
      <c r="BA25" s="289">
        <v>0</v>
      </c>
      <c r="BB25" s="289">
        <v>62</v>
      </c>
      <c r="BC25" s="289">
        <f t="shared" si="15"/>
        <v>29408</v>
      </c>
      <c r="BD25" s="289">
        <f t="shared" si="16"/>
        <v>12955</v>
      </c>
      <c r="BE25" s="289">
        <v>0</v>
      </c>
      <c r="BF25" s="289">
        <v>7649</v>
      </c>
      <c r="BG25" s="289">
        <v>1737</v>
      </c>
      <c r="BH25" s="289">
        <v>1465</v>
      </c>
      <c r="BI25" s="289">
        <v>0</v>
      </c>
      <c r="BJ25" s="289">
        <v>2104</v>
      </c>
      <c r="BK25" s="289">
        <f t="shared" si="17"/>
        <v>16453</v>
      </c>
      <c r="BL25" s="289">
        <v>0</v>
      </c>
      <c r="BM25" s="289">
        <v>14245</v>
      </c>
      <c r="BN25" s="289">
        <v>1054</v>
      </c>
      <c r="BO25" s="289">
        <v>756</v>
      </c>
      <c r="BP25" s="289">
        <v>0</v>
      </c>
      <c r="BQ25" s="289">
        <v>398</v>
      </c>
      <c r="BR25" s="290">
        <f aca="true" t="shared" si="107" ref="BR25:BX25">SUM(BY25,CF25)</f>
        <v>213061</v>
      </c>
      <c r="BS25" s="290">
        <f t="shared" si="107"/>
        <v>0</v>
      </c>
      <c r="BT25" s="290">
        <f t="shared" si="107"/>
        <v>168265</v>
      </c>
      <c r="BU25" s="290">
        <f t="shared" si="107"/>
        <v>13122</v>
      </c>
      <c r="BV25" s="290">
        <f t="shared" si="107"/>
        <v>25538</v>
      </c>
      <c r="BW25" s="290">
        <f t="shared" si="107"/>
        <v>87</v>
      </c>
      <c r="BX25" s="290">
        <f t="shared" si="107"/>
        <v>6049</v>
      </c>
      <c r="BY25" s="289">
        <f t="shared" si="19"/>
        <v>200106</v>
      </c>
      <c r="BZ25" s="290">
        <f t="shared" si="20"/>
        <v>0</v>
      </c>
      <c r="CA25" s="290">
        <f t="shared" si="21"/>
        <v>160616</v>
      </c>
      <c r="CB25" s="290">
        <f t="shared" si="22"/>
        <v>11385</v>
      </c>
      <c r="CC25" s="290">
        <f t="shared" si="23"/>
        <v>24073</v>
      </c>
      <c r="CD25" s="290">
        <f t="shared" si="24"/>
        <v>87</v>
      </c>
      <c r="CE25" s="290">
        <f t="shared" si="25"/>
        <v>3945</v>
      </c>
      <c r="CF25" s="289">
        <f t="shared" si="26"/>
        <v>12955</v>
      </c>
      <c r="CG25" s="290">
        <f aca="true" t="shared" si="108" ref="CG25:CL25">BE25</f>
        <v>0</v>
      </c>
      <c r="CH25" s="290">
        <f t="shared" si="108"/>
        <v>7649</v>
      </c>
      <c r="CI25" s="290">
        <f t="shared" si="108"/>
        <v>1737</v>
      </c>
      <c r="CJ25" s="290">
        <f t="shared" si="108"/>
        <v>1465</v>
      </c>
      <c r="CK25" s="290">
        <f t="shared" si="108"/>
        <v>0</v>
      </c>
      <c r="CL25" s="290">
        <f t="shared" si="108"/>
        <v>2104</v>
      </c>
      <c r="CM25" s="290">
        <f aca="true" t="shared" si="109" ref="CM25:CS25">SUM(CT25,DA25)</f>
        <v>87104</v>
      </c>
      <c r="CN25" s="290">
        <f t="shared" si="109"/>
        <v>0</v>
      </c>
      <c r="CO25" s="290">
        <f t="shared" si="109"/>
        <v>81225</v>
      </c>
      <c r="CP25" s="290">
        <f t="shared" si="109"/>
        <v>2109</v>
      </c>
      <c r="CQ25" s="290">
        <f t="shared" si="109"/>
        <v>3310</v>
      </c>
      <c r="CR25" s="290">
        <f t="shared" si="109"/>
        <v>0</v>
      </c>
      <c r="CS25" s="290">
        <f t="shared" si="109"/>
        <v>460</v>
      </c>
      <c r="CT25" s="289">
        <f t="shared" si="29"/>
        <v>70651</v>
      </c>
      <c r="CU25" s="290">
        <f t="shared" si="30"/>
        <v>0</v>
      </c>
      <c r="CV25" s="290">
        <f t="shared" si="31"/>
        <v>66980</v>
      </c>
      <c r="CW25" s="290">
        <f t="shared" si="32"/>
        <v>1055</v>
      </c>
      <c r="CX25" s="290">
        <f t="shared" si="33"/>
        <v>2554</v>
      </c>
      <c r="CY25" s="290">
        <f t="shared" si="34"/>
        <v>0</v>
      </c>
      <c r="CZ25" s="290">
        <f t="shared" si="35"/>
        <v>62</v>
      </c>
      <c r="DA25" s="289">
        <f t="shared" si="36"/>
        <v>16453</v>
      </c>
      <c r="DB25" s="290">
        <f aca="true" t="shared" si="110" ref="DB25:DG25">BL25</f>
        <v>0</v>
      </c>
      <c r="DC25" s="290">
        <f t="shared" si="110"/>
        <v>14245</v>
      </c>
      <c r="DD25" s="290">
        <f t="shared" si="110"/>
        <v>1054</v>
      </c>
      <c r="DE25" s="290">
        <f t="shared" si="110"/>
        <v>756</v>
      </c>
      <c r="DF25" s="290">
        <f t="shared" si="110"/>
        <v>0</v>
      </c>
      <c r="DG25" s="290">
        <f t="shared" si="110"/>
        <v>398</v>
      </c>
      <c r="DH25" s="289">
        <v>0</v>
      </c>
      <c r="DI25" s="289">
        <f t="shared" si="38"/>
        <v>38</v>
      </c>
      <c r="DJ25" s="289">
        <v>12</v>
      </c>
      <c r="DK25" s="289">
        <v>11</v>
      </c>
      <c r="DL25" s="289">
        <v>0</v>
      </c>
      <c r="DM25" s="289">
        <v>15</v>
      </c>
    </row>
    <row r="26" spans="1:117" s="288" customFormat="1" ht="12" customHeight="1">
      <c r="A26" s="285" t="s">
        <v>709</v>
      </c>
      <c r="B26" s="286" t="s">
        <v>593</v>
      </c>
      <c r="C26" s="305" t="s">
        <v>542</v>
      </c>
      <c r="D26" s="289">
        <f t="shared" si="0"/>
        <v>630815</v>
      </c>
      <c r="E26" s="290">
        <f t="shared" si="1"/>
        <v>413678</v>
      </c>
      <c r="F26" s="290">
        <f t="shared" si="2"/>
        <v>0</v>
      </c>
      <c r="G26" s="289">
        <v>0</v>
      </c>
      <c r="H26" s="289">
        <v>0</v>
      </c>
      <c r="I26" s="289">
        <v>0</v>
      </c>
      <c r="J26" s="290">
        <f t="shared" si="3"/>
        <v>289078</v>
      </c>
      <c r="K26" s="289">
        <v>8831</v>
      </c>
      <c r="L26" s="289">
        <v>279833</v>
      </c>
      <c r="M26" s="289">
        <v>414</v>
      </c>
      <c r="N26" s="290">
        <f t="shared" si="4"/>
        <v>20820</v>
      </c>
      <c r="O26" s="289">
        <v>948</v>
      </c>
      <c r="P26" s="289">
        <v>19872</v>
      </c>
      <c r="Q26" s="289">
        <v>0</v>
      </c>
      <c r="R26" s="290">
        <f t="shared" si="5"/>
        <v>102265</v>
      </c>
      <c r="S26" s="289">
        <v>2901</v>
      </c>
      <c r="T26" s="289">
        <v>97939</v>
      </c>
      <c r="U26" s="289">
        <v>1425</v>
      </c>
      <c r="V26" s="290">
        <f t="shared" si="6"/>
        <v>462</v>
      </c>
      <c r="W26" s="289">
        <v>33</v>
      </c>
      <c r="X26" s="289">
        <v>429</v>
      </c>
      <c r="Y26" s="289">
        <v>0</v>
      </c>
      <c r="Z26" s="290">
        <f t="shared" si="7"/>
        <v>1053</v>
      </c>
      <c r="AA26" s="289">
        <v>138</v>
      </c>
      <c r="AB26" s="289">
        <v>709</v>
      </c>
      <c r="AC26" s="289">
        <v>206</v>
      </c>
      <c r="AD26" s="290">
        <f t="shared" si="8"/>
        <v>161750</v>
      </c>
      <c r="AE26" s="290">
        <f t="shared" si="9"/>
        <v>0</v>
      </c>
      <c r="AF26" s="289">
        <v>0</v>
      </c>
      <c r="AG26" s="289">
        <v>0</v>
      </c>
      <c r="AH26" s="289">
        <v>0</v>
      </c>
      <c r="AI26" s="290">
        <f t="shared" si="10"/>
        <v>156994</v>
      </c>
      <c r="AJ26" s="289">
        <v>1317</v>
      </c>
      <c r="AK26" s="289">
        <v>689</v>
      </c>
      <c r="AL26" s="289">
        <v>154988</v>
      </c>
      <c r="AM26" s="290">
        <f t="shared" si="11"/>
        <v>907</v>
      </c>
      <c r="AN26" s="289">
        <v>0</v>
      </c>
      <c r="AO26" s="289">
        <v>8</v>
      </c>
      <c r="AP26" s="289">
        <v>899</v>
      </c>
      <c r="AQ26" s="290">
        <f t="shared" si="12"/>
        <v>3804</v>
      </c>
      <c r="AR26" s="289">
        <v>1</v>
      </c>
      <c r="AS26" s="289">
        <v>874</v>
      </c>
      <c r="AT26" s="289">
        <v>2929</v>
      </c>
      <c r="AU26" s="290">
        <f t="shared" si="13"/>
        <v>36</v>
      </c>
      <c r="AV26" s="289">
        <v>0</v>
      </c>
      <c r="AW26" s="289">
        <v>33</v>
      </c>
      <c r="AX26" s="289">
        <v>3</v>
      </c>
      <c r="AY26" s="290">
        <f t="shared" si="14"/>
        <v>9</v>
      </c>
      <c r="AZ26" s="289">
        <v>0</v>
      </c>
      <c r="BA26" s="289">
        <v>3</v>
      </c>
      <c r="BB26" s="289">
        <v>6</v>
      </c>
      <c r="BC26" s="289">
        <f t="shared" si="15"/>
        <v>55387</v>
      </c>
      <c r="BD26" s="289">
        <f t="shared" si="16"/>
        <v>19279</v>
      </c>
      <c r="BE26" s="289">
        <v>0</v>
      </c>
      <c r="BF26" s="289">
        <v>9811</v>
      </c>
      <c r="BG26" s="289">
        <v>2303</v>
      </c>
      <c r="BH26" s="289">
        <v>5710</v>
      </c>
      <c r="BI26" s="289">
        <v>51</v>
      </c>
      <c r="BJ26" s="289">
        <v>1404</v>
      </c>
      <c r="BK26" s="289">
        <f t="shared" si="17"/>
        <v>36108</v>
      </c>
      <c r="BL26" s="289">
        <v>0</v>
      </c>
      <c r="BM26" s="289">
        <v>28953</v>
      </c>
      <c r="BN26" s="289">
        <v>2177</v>
      </c>
      <c r="BO26" s="289">
        <v>2045</v>
      </c>
      <c r="BP26" s="289">
        <v>2478</v>
      </c>
      <c r="BQ26" s="289">
        <v>455</v>
      </c>
      <c r="BR26" s="290">
        <f aca="true" t="shared" si="111" ref="BR26:BX26">SUM(BY26,CF26)</f>
        <v>432957</v>
      </c>
      <c r="BS26" s="290">
        <f t="shared" si="111"/>
        <v>0</v>
      </c>
      <c r="BT26" s="290">
        <f t="shared" si="111"/>
        <v>298889</v>
      </c>
      <c r="BU26" s="290">
        <f t="shared" si="111"/>
        <v>23123</v>
      </c>
      <c r="BV26" s="290">
        <f t="shared" si="111"/>
        <v>107975</v>
      </c>
      <c r="BW26" s="290">
        <f t="shared" si="111"/>
        <v>513</v>
      </c>
      <c r="BX26" s="290">
        <f t="shared" si="111"/>
        <v>2457</v>
      </c>
      <c r="BY26" s="289">
        <f t="shared" si="19"/>
        <v>413678</v>
      </c>
      <c r="BZ26" s="290">
        <f t="shared" si="20"/>
        <v>0</v>
      </c>
      <c r="CA26" s="290">
        <f t="shared" si="21"/>
        <v>289078</v>
      </c>
      <c r="CB26" s="290">
        <f t="shared" si="22"/>
        <v>20820</v>
      </c>
      <c r="CC26" s="290">
        <f t="shared" si="23"/>
        <v>102265</v>
      </c>
      <c r="CD26" s="290">
        <f t="shared" si="24"/>
        <v>462</v>
      </c>
      <c r="CE26" s="290">
        <f t="shared" si="25"/>
        <v>1053</v>
      </c>
      <c r="CF26" s="289">
        <f t="shared" si="26"/>
        <v>19279</v>
      </c>
      <c r="CG26" s="290">
        <f aca="true" t="shared" si="112" ref="CG26:CL26">BE26</f>
        <v>0</v>
      </c>
      <c r="CH26" s="290">
        <f t="shared" si="112"/>
        <v>9811</v>
      </c>
      <c r="CI26" s="290">
        <f t="shared" si="112"/>
        <v>2303</v>
      </c>
      <c r="CJ26" s="290">
        <f t="shared" si="112"/>
        <v>5710</v>
      </c>
      <c r="CK26" s="290">
        <f t="shared" si="112"/>
        <v>51</v>
      </c>
      <c r="CL26" s="290">
        <f t="shared" si="112"/>
        <v>1404</v>
      </c>
      <c r="CM26" s="290">
        <f aca="true" t="shared" si="113" ref="CM26:CS26">SUM(CT26,DA26)</f>
        <v>197858</v>
      </c>
      <c r="CN26" s="290">
        <f t="shared" si="113"/>
        <v>0</v>
      </c>
      <c r="CO26" s="290">
        <f t="shared" si="113"/>
        <v>185947</v>
      </c>
      <c r="CP26" s="290">
        <f t="shared" si="113"/>
        <v>3084</v>
      </c>
      <c r="CQ26" s="290">
        <f t="shared" si="113"/>
        <v>5849</v>
      </c>
      <c r="CR26" s="290">
        <f t="shared" si="113"/>
        <v>2514</v>
      </c>
      <c r="CS26" s="290">
        <f t="shared" si="113"/>
        <v>464</v>
      </c>
      <c r="CT26" s="289">
        <f t="shared" si="29"/>
        <v>161750</v>
      </c>
      <c r="CU26" s="290">
        <f t="shared" si="30"/>
        <v>0</v>
      </c>
      <c r="CV26" s="290">
        <f t="shared" si="31"/>
        <v>156994</v>
      </c>
      <c r="CW26" s="290">
        <f t="shared" si="32"/>
        <v>907</v>
      </c>
      <c r="CX26" s="290">
        <f t="shared" si="33"/>
        <v>3804</v>
      </c>
      <c r="CY26" s="290">
        <f t="shared" si="34"/>
        <v>36</v>
      </c>
      <c r="CZ26" s="290">
        <f t="shared" si="35"/>
        <v>9</v>
      </c>
      <c r="DA26" s="289">
        <f t="shared" si="36"/>
        <v>36108</v>
      </c>
      <c r="DB26" s="290">
        <f aca="true" t="shared" si="114" ref="DB26:DG26">BL26</f>
        <v>0</v>
      </c>
      <c r="DC26" s="290">
        <f t="shared" si="114"/>
        <v>28953</v>
      </c>
      <c r="DD26" s="290">
        <f t="shared" si="114"/>
        <v>2177</v>
      </c>
      <c r="DE26" s="290">
        <f t="shared" si="114"/>
        <v>2045</v>
      </c>
      <c r="DF26" s="290">
        <f t="shared" si="114"/>
        <v>2478</v>
      </c>
      <c r="DG26" s="290">
        <f t="shared" si="114"/>
        <v>455</v>
      </c>
      <c r="DH26" s="289">
        <v>5549</v>
      </c>
      <c r="DI26" s="289">
        <f t="shared" si="38"/>
        <v>242</v>
      </c>
      <c r="DJ26" s="289">
        <v>38</v>
      </c>
      <c r="DK26" s="289">
        <v>43</v>
      </c>
      <c r="DL26" s="289">
        <v>154</v>
      </c>
      <c r="DM26" s="289">
        <v>7</v>
      </c>
    </row>
    <row r="27" spans="1:117" s="288" customFormat="1" ht="12" customHeight="1">
      <c r="A27" s="285" t="s">
        <v>615</v>
      </c>
      <c r="B27" s="286" t="s">
        <v>616</v>
      </c>
      <c r="C27" s="305" t="s">
        <v>542</v>
      </c>
      <c r="D27" s="289">
        <f t="shared" si="0"/>
        <v>629015</v>
      </c>
      <c r="E27" s="290">
        <f t="shared" si="1"/>
        <v>401158</v>
      </c>
      <c r="F27" s="290">
        <f t="shared" si="2"/>
        <v>163</v>
      </c>
      <c r="G27" s="289">
        <v>152</v>
      </c>
      <c r="H27" s="289">
        <v>11</v>
      </c>
      <c r="I27" s="289">
        <v>0</v>
      </c>
      <c r="J27" s="290">
        <f t="shared" si="3"/>
        <v>344934</v>
      </c>
      <c r="K27" s="289">
        <v>116264</v>
      </c>
      <c r="L27" s="289">
        <v>228661</v>
      </c>
      <c r="M27" s="289">
        <v>9</v>
      </c>
      <c r="N27" s="290">
        <f t="shared" si="4"/>
        <v>12094</v>
      </c>
      <c r="O27" s="289">
        <v>4010</v>
      </c>
      <c r="P27" s="289">
        <v>8073</v>
      </c>
      <c r="Q27" s="289">
        <v>11</v>
      </c>
      <c r="R27" s="290">
        <f t="shared" si="5"/>
        <v>38183</v>
      </c>
      <c r="S27" s="289">
        <v>7426</v>
      </c>
      <c r="T27" s="289">
        <v>30757</v>
      </c>
      <c r="U27" s="289">
        <v>0</v>
      </c>
      <c r="V27" s="290">
        <f t="shared" si="6"/>
        <v>628</v>
      </c>
      <c r="W27" s="289">
        <v>212</v>
      </c>
      <c r="X27" s="289">
        <v>416</v>
      </c>
      <c r="Y27" s="289">
        <v>0</v>
      </c>
      <c r="Z27" s="290">
        <f t="shared" si="7"/>
        <v>5156</v>
      </c>
      <c r="AA27" s="289">
        <v>700</v>
      </c>
      <c r="AB27" s="289">
        <v>4420</v>
      </c>
      <c r="AC27" s="289">
        <v>36</v>
      </c>
      <c r="AD27" s="290">
        <f t="shared" si="8"/>
        <v>161075</v>
      </c>
      <c r="AE27" s="290">
        <f t="shared" si="9"/>
        <v>5</v>
      </c>
      <c r="AF27" s="289">
        <v>0</v>
      </c>
      <c r="AG27" s="289">
        <v>0</v>
      </c>
      <c r="AH27" s="289">
        <v>5</v>
      </c>
      <c r="AI27" s="290">
        <f t="shared" si="10"/>
        <v>149870</v>
      </c>
      <c r="AJ27" s="289">
        <v>101</v>
      </c>
      <c r="AK27" s="289">
        <v>698</v>
      </c>
      <c r="AL27" s="289">
        <v>149071</v>
      </c>
      <c r="AM27" s="290">
        <f t="shared" si="11"/>
        <v>2489</v>
      </c>
      <c r="AN27" s="289">
        <v>0</v>
      </c>
      <c r="AO27" s="289">
        <v>0</v>
      </c>
      <c r="AP27" s="289">
        <v>2489</v>
      </c>
      <c r="AQ27" s="290">
        <f t="shared" si="12"/>
        <v>6591</v>
      </c>
      <c r="AR27" s="289">
        <v>671</v>
      </c>
      <c r="AS27" s="289">
        <v>204</v>
      </c>
      <c r="AT27" s="289">
        <v>5716</v>
      </c>
      <c r="AU27" s="290">
        <f t="shared" si="13"/>
        <v>0</v>
      </c>
      <c r="AV27" s="289">
        <v>0</v>
      </c>
      <c r="AW27" s="289">
        <v>0</v>
      </c>
      <c r="AX27" s="289">
        <v>0</v>
      </c>
      <c r="AY27" s="290">
        <f t="shared" si="14"/>
        <v>2120</v>
      </c>
      <c r="AZ27" s="289">
        <v>0</v>
      </c>
      <c r="BA27" s="289">
        <v>0</v>
      </c>
      <c r="BB27" s="289">
        <v>2120</v>
      </c>
      <c r="BC27" s="289">
        <f t="shared" si="15"/>
        <v>66782</v>
      </c>
      <c r="BD27" s="289">
        <f t="shared" si="16"/>
        <v>35531</v>
      </c>
      <c r="BE27" s="289">
        <v>77</v>
      </c>
      <c r="BF27" s="289">
        <v>11155</v>
      </c>
      <c r="BG27" s="289">
        <v>6743</v>
      </c>
      <c r="BH27" s="289">
        <v>5726</v>
      </c>
      <c r="BI27" s="289">
        <v>2394</v>
      </c>
      <c r="BJ27" s="289">
        <v>9436</v>
      </c>
      <c r="BK27" s="289">
        <f t="shared" si="17"/>
        <v>31251</v>
      </c>
      <c r="BL27" s="289">
        <v>0</v>
      </c>
      <c r="BM27" s="289">
        <v>21217</v>
      </c>
      <c r="BN27" s="289">
        <v>3946</v>
      </c>
      <c r="BO27" s="289">
        <v>4936</v>
      </c>
      <c r="BP27" s="289">
        <v>14</v>
      </c>
      <c r="BQ27" s="289">
        <v>1138</v>
      </c>
      <c r="BR27" s="290">
        <f aca="true" t="shared" si="115" ref="BR27:BX27">SUM(BY27,CF27)</f>
        <v>436689</v>
      </c>
      <c r="BS27" s="290">
        <f t="shared" si="115"/>
        <v>240</v>
      </c>
      <c r="BT27" s="290">
        <f t="shared" si="115"/>
        <v>356089</v>
      </c>
      <c r="BU27" s="290">
        <f t="shared" si="115"/>
        <v>18837</v>
      </c>
      <c r="BV27" s="290">
        <f t="shared" si="115"/>
        <v>43909</v>
      </c>
      <c r="BW27" s="290">
        <f t="shared" si="115"/>
        <v>3022</v>
      </c>
      <c r="BX27" s="290">
        <f t="shared" si="115"/>
        <v>14592</v>
      </c>
      <c r="BY27" s="289">
        <f t="shared" si="19"/>
        <v>401158</v>
      </c>
      <c r="BZ27" s="290">
        <f t="shared" si="20"/>
        <v>163</v>
      </c>
      <c r="CA27" s="290">
        <f t="shared" si="21"/>
        <v>344934</v>
      </c>
      <c r="CB27" s="290">
        <f t="shared" si="22"/>
        <v>12094</v>
      </c>
      <c r="CC27" s="290">
        <f t="shared" si="23"/>
        <v>38183</v>
      </c>
      <c r="CD27" s="290">
        <f t="shared" si="24"/>
        <v>628</v>
      </c>
      <c r="CE27" s="290">
        <f t="shared" si="25"/>
        <v>5156</v>
      </c>
      <c r="CF27" s="289">
        <f t="shared" si="26"/>
        <v>35531</v>
      </c>
      <c r="CG27" s="290">
        <f aca="true" t="shared" si="116" ref="CG27:CL27">BE27</f>
        <v>77</v>
      </c>
      <c r="CH27" s="290">
        <f t="shared" si="116"/>
        <v>11155</v>
      </c>
      <c r="CI27" s="290">
        <f t="shared" si="116"/>
        <v>6743</v>
      </c>
      <c r="CJ27" s="290">
        <f t="shared" si="116"/>
        <v>5726</v>
      </c>
      <c r="CK27" s="290">
        <f t="shared" si="116"/>
        <v>2394</v>
      </c>
      <c r="CL27" s="290">
        <f t="shared" si="116"/>
        <v>9436</v>
      </c>
      <c r="CM27" s="290">
        <f aca="true" t="shared" si="117" ref="CM27:CS27">SUM(CT27,DA27)</f>
        <v>192326</v>
      </c>
      <c r="CN27" s="290">
        <f t="shared" si="117"/>
        <v>5</v>
      </c>
      <c r="CO27" s="290">
        <f t="shared" si="117"/>
        <v>171087</v>
      </c>
      <c r="CP27" s="290">
        <f t="shared" si="117"/>
        <v>6435</v>
      </c>
      <c r="CQ27" s="290">
        <f t="shared" si="117"/>
        <v>11527</v>
      </c>
      <c r="CR27" s="290">
        <f t="shared" si="117"/>
        <v>14</v>
      </c>
      <c r="CS27" s="290">
        <f t="shared" si="117"/>
        <v>3258</v>
      </c>
      <c r="CT27" s="289">
        <f t="shared" si="29"/>
        <v>161075</v>
      </c>
      <c r="CU27" s="290">
        <f t="shared" si="30"/>
        <v>5</v>
      </c>
      <c r="CV27" s="290">
        <f t="shared" si="31"/>
        <v>149870</v>
      </c>
      <c r="CW27" s="290">
        <f t="shared" si="32"/>
        <v>2489</v>
      </c>
      <c r="CX27" s="290">
        <f t="shared" si="33"/>
        <v>6591</v>
      </c>
      <c r="CY27" s="290">
        <f t="shared" si="34"/>
        <v>0</v>
      </c>
      <c r="CZ27" s="290">
        <f t="shared" si="35"/>
        <v>2120</v>
      </c>
      <c r="DA27" s="289">
        <f t="shared" si="36"/>
        <v>31251</v>
      </c>
      <c r="DB27" s="290">
        <f aca="true" t="shared" si="118" ref="DB27:DG27">BL27</f>
        <v>0</v>
      </c>
      <c r="DC27" s="290">
        <f t="shared" si="118"/>
        <v>21217</v>
      </c>
      <c r="DD27" s="290">
        <f t="shared" si="118"/>
        <v>3946</v>
      </c>
      <c r="DE27" s="290">
        <f t="shared" si="118"/>
        <v>4936</v>
      </c>
      <c r="DF27" s="290">
        <f t="shared" si="118"/>
        <v>14</v>
      </c>
      <c r="DG27" s="290">
        <f t="shared" si="118"/>
        <v>1138</v>
      </c>
      <c r="DH27" s="289">
        <v>1297</v>
      </c>
      <c r="DI27" s="289">
        <f t="shared" si="38"/>
        <v>394</v>
      </c>
      <c r="DJ27" s="289">
        <v>218</v>
      </c>
      <c r="DK27" s="289">
        <v>1</v>
      </c>
      <c r="DL27" s="289">
        <v>25</v>
      </c>
      <c r="DM27" s="289">
        <v>150</v>
      </c>
    </row>
    <row r="28" spans="1:117" s="288" customFormat="1" ht="12" customHeight="1">
      <c r="A28" s="285" t="s">
        <v>617</v>
      </c>
      <c r="B28" s="286" t="s">
        <v>618</v>
      </c>
      <c r="C28" s="305" t="s">
        <v>542</v>
      </c>
      <c r="D28" s="289">
        <f t="shared" si="0"/>
        <v>1181865</v>
      </c>
      <c r="E28" s="290">
        <f t="shared" si="1"/>
        <v>779971</v>
      </c>
      <c r="F28" s="290">
        <f t="shared" si="2"/>
        <v>0</v>
      </c>
      <c r="G28" s="289">
        <v>0</v>
      </c>
      <c r="H28" s="289">
        <v>0</v>
      </c>
      <c r="I28" s="289">
        <v>0</v>
      </c>
      <c r="J28" s="290">
        <f t="shared" si="3"/>
        <v>663051</v>
      </c>
      <c r="K28" s="289">
        <v>97619</v>
      </c>
      <c r="L28" s="289">
        <v>561939</v>
      </c>
      <c r="M28" s="289">
        <v>3493</v>
      </c>
      <c r="N28" s="290">
        <f t="shared" si="4"/>
        <v>17307</v>
      </c>
      <c r="O28" s="289">
        <v>4527</v>
      </c>
      <c r="P28" s="289">
        <v>12780</v>
      </c>
      <c r="Q28" s="289">
        <v>0</v>
      </c>
      <c r="R28" s="290">
        <f t="shared" si="5"/>
        <v>93677</v>
      </c>
      <c r="S28" s="289">
        <v>17563</v>
      </c>
      <c r="T28" s="289">
        <v>76114</v>
      </c>
      <c r="U28" s="289">
        <v>0</v>
      </c>
      <c r="V28" s="290">
        <f t="shared" si="6"/>
        <v>159</v>
      </c>
      <c r="W28" s="289">
        <v>70</v>
      </c>
      <c r="X28" s="289">
        <v>89</v>
      </c>
      <c r="Y28" s="289">
        <v>0</v>
      </c>
      <c r="Z28" s="290">
        <f t="shared" si="7"/>
        <v>5777</v>
      </c>
      <c r="AA28" s="289">
        <v>4468</v>
      </c>
      <c r="AB28" s="289">
        <v>1308</v>
      </c>
      <c r="AC28" s="289">
        <v>1</v>
      </c>
      <c r="AD28" s="290">
        <f t="shared" si="8"/>
        <v>291638</v>
      </c>
      <c r="AE28" s="290">
        <f t="shared" si="9"/>
        <v>0</v>
      </c>
      <c r="AF28" s="289">
        <v>0</v>
      </c>
      <c r="AG28" s="289">
        <v>0</v>
      </c>
      <c r="AH28" s="289">
        <v>0</v>
      </c>
      <c r="AI28" s="290">
        <f t="shared" si="10"/>
        <v>278508</v>
      </c>
      <c r="AJ28" s="289">
        <v>147</v>
      </c>
      <c r="AK28" s="289">
        <v>0</v>
      </c>
      <c r="AL28" s="289">
        <v>278361</v>
      </c>
      <c r="AM28" s="290">
        <f t="shared" si="11"/>
        <v>810</v>
      </c>
      <c r="AN28" s="289">
        <v>0</v>
      </c>
      <c r="AO28" s="289">
        <v>0</v>
      </c>
      <c r="AP28" s="289">
        <v>810</v>
      </c>
      <c r="AQ28" s="290">
        <f t="shared" si="12"/>
        <v>10534</v>
      </c>
      <c r="AR28" s="289">
        <v>0</v>
      </c>
      <c r="AS28" s="289">
        <v>0</v>
      </c>
      <c r="AT28" s="289">
        <v>10534</v>
      </c>
      <c r="AU28" s="290">
        <f t="shared" si="13"/>
        <v>208</v>
      </c>
      <c r="AV28" s="289">
        <v>0</v>
      </c>
      <c r="AW28" s="289">
        <v>0</v>
      </c>
      <c r="AX28" s="289">
        <v>208</v>
      </c>
      <c r="AY28" s="290">
        <f t="shared" si="14"/>
        <v>1578</v>
      </c>
      <c r="AZ28" s="289">
        <v>0</v>
      </c>
      <c r="BA28" s="289">
        <v>0</v>
      </c>
      <c r="BB28" s="289">
        <v>1578</v>
      </c>
      <c r="BC28" s="289">
        <f t="shared" si="15"/>
        <v>110256</v>
      </c>
      <c r="BD28" s="289">
        <f t="shared" si="16"/>
        <v>53324</v>
      </c>
      <c r="BE28" s="289">
        <v>0</v>
      </c>
      <c r="BF28" s="289">
        <v>30755</v>
      </c>
      <c r="BG28" s="289">
        <v>5386</v>
      </c>
      <c r="BH28" s="289">
        <v>7016</v>
      </c>
      <c r="BI28" s="289">
        <v>1311</v>
      </c>
      <c r="BJ28" s="289">
        <v>8856</v>
      </c>
      <c r="BK28" s="289">
        <f t="shared" si="17"/>
        <v>56932</v>
      </c>
      <c r="BL28" s="289">
        <v>0</v>
      </c>
      <c r="BM28" s="289">
        <v>45890</v>
      </c>
      <c r="BN28" s="289">
        <v>2650</v>
      </c>
      <c r="BO28" s="289">
        <v>5543</v>
      </c>
      <c r="BP28" s="289">
        <v>1684</v>
      </c>
      <c r="BQ28" s="289">
        <v>1165</v>
      </c>
      <c r="BR28" s="290">
        <f aca="true" t="shared" si="119" ref="BR28:BX28">SUM(BY28,CF28)</f>
        <v>833295</v>
      </c>
      <c r="BS28" s="290">
        <f t="shared" si="119"/>
        <v>0</v>
      </c>
      <c r="BT28" s="290">
        <f t="shared" si="119"/>
        <v>693806</v>
      </c>
      <c r="BU28" s="290">
        <f t="shared" si="119"/>
        <v>22693</v>
      </c>
      <c r="BV28" s="290">
        <f t="shared" si="119"/>
        <v>100693</v>
      </c>
      <c r="BW28" s="290">
        <f t="shared" si="119"/>
        <v>1470</v>
      </c>
      <c r="BX28" s="290">
        <f t="shared" si="119"/>
        <v>14633</v>
      </c>
      <c r="BY28" s="289">
        <f t="shared" si="19"/>
        <v>779971</v>
      </c>
      <c r="BZ28" s="290">
        <f t="shared" si="20"/>
        <v>0</v>
      </c>
      <c r="CA28" s="290">
        <f t="shared" si="21"/>
        <v>663051</v>
      </c>
      <c r="CB28" s="290">
        <f t="shared" si="22"/>
        <v>17307</v>
      </c>
      <c r="CC28" s="290">
        <f t="shared" si="23"/>
        <v>93677</v>
      </c>
      <c r="CD28" s="290">
        <f t="shared" si="24"/>
        <v>159</v>
      </c>
      <c r="CE28" s="290">
        <f t="shared" si="25"/>
        <v>5777</v>
      </c>
      <c r="CF28" s="289">
        <f t="shared" si="26"/>
        <v>53324</v>
      </c>
      <c r="CG28" s="290">
        <f aca="true" t="shared" si="120" ref="CG28:CL28">BE28</f>
        <v>0</v>
      </c>
      <c r="CH28" s="290">
        <f t="shared" si="120"/>
        <v>30755</v>
      </c>
      <c r="CI28" s="290">
        <f t="shared" si="120"/>
        <v>5386</v>
      </c>
      <c r="CJ28" s="290">
        <f t="shared" si="120"/>
        <v>7016</v>
      </c>
      <c r="CK28" s="290">
        <f t="shared" si="120"/>
        <v>1311</v>
      </c>
      <c r="CL28" s="290">
        <f t="shared" si="120"/>
        <v>8856</v>
      </c>
      <c r="CM28" s="290">
        <f aca="true" t="shared" si="121" ref="CM28:CS28">SUM(CT28,DA28)</f>
        <v>348570</v>
      </c>
      <c r="CN28" s="290">
        <f t="shared" si="121"/>
        <v>0</v>
      </c>
      <c r="CO28" s="290">
        <f t="shared" si="121"/>
        <v>324398</v>
      </c>
      <c r="CP28" s="290">
        <f t="shared" si="121"/>
        <v>3460</v>
      </c>
      <c r="CQ28" s="290">
        <f t="shared" si="121"/>
        <v>16077</v>
      </c>
      <c r="CR28" s="290">
        <f t="shared" si="121"/>
        <v>1892</v>
      </c>
      <c r="CS28" s="290">
        <f t="shared" si="121"/>
        <v>2743</v>
      </c>
      <c r="CT28" s="289">
        <f t="shared" si="29"/>
        <v>291638</v>
      </c>
      <c r="CU28" s="290">
        <f t="shared" si="30"/>
        <v>0</v>
      </c>
      <c r="CV28" s="290">
        <f t="shared" si="31"/>
        <v>278508</v>
      </c>
      <c r="CW28" s="290">
        <f t="shared" si="32"/>
        <v>810</v>
      </c>
      <c r="CX28" s="290">
        <f t="shared" si="33"/>
        <v>10534</v>
      </c>
      <c r="CY28" s="290">
        <f t="shared" si="34"/>
        <v>208</v>
      </c>
      <c r="CZ28" s="290">
        <f t="shared" si="35"/>
        <v>1578</v>
      </c>
      <c r="DA28" s="289">
        <f t="shared" si="36"/>
        <v>56932</v>
      </c>
      <c r="DB28" s="290">
        <f aca="true" t="shared" si="122" ref="DB28:DG28">BL28</f>
        <v>0</v>
      </c>
      <c r="DC28" s="290">
        <f t="shared" si="122"/>
        <v>45890</v>
      </c>
      <c r="DD28" s="290">
        <f t="shared" si="122"/>
        <v>2650</v>
      </c>
      <c r="DE28" s="290">
        <f t="shared" si="122"/>
        <v>5543</v>
      </c>
      <c r="DF28" s="290">
        <f t="shared" si="122"/>
        <v>1684</v>
      </c>
      <c r="DG28" s="290">
        <f t="shared" si="122"/>
        <v>1165</v>
      </c>
      <c r="DH28" s="289">
        <v>42</v>
      </c>
      <c r="DI28" s="289">
        <f t="shared" si="38"/>
        <v>136</v>
      </c>
      <c r="DJ28" s="289">
        <v>14</v>
      </c>
      <c r="DK28" s="289">
        <v>6</v>
      </c>
      <c r="DL28" s="289">
        <v>85</v>
      </c>
      <c r="DM28" s="289">
        <v>31</v>
      </c>
    </row>
    <row r="29" spans="1:117" s="288" customFormat="1" ht="12" customHeight="1">
      <c r="A29" s="285" t="s">
        <v>712</v>
      </c>
      <c r="B29" s="286" t="s">
        <v>619</v>
      </c>
      <c r="C29" s="305" t="s">
        <v>542</v>
      </c>
      <c r="D29" s="289">
        <f t="shared" si="0"/>
        <v>2379499</v>
      </c>
      <c r="E29" s="290">
        <f t="shared" si="1"/>
        <v>1637250</v>
      </c>
      <c r="F29" s="290">
        <f t="shared" si="2"/>
        <v>0</v>
      </c>
      <c r="G29" s="289">
        <v>0</v>
      </c>
      <c r="H29" s="289">
        <v>0</v>
      </c>
      <c r="I29" s="289">
        <v>0</v>
      </c>
      <c r="J29" s="290">
        <f t="shared" si="3"/>
        <v>1307686</v>
      </c>
      <c r="K29" s="289">
        <v>615046</v>
      </c>
      <c r="L29" s="289">
        <v>691915</v>
      </c>
      <c r="M29" s="289">
        <v>725</v>
      </c>
      <c r="N29" s="290">
        <f t="shared" si="4"/>
        <v>63718</v>
      </c>
      <c r="O29" s="289">
        <v>30426</v>
      </c>
      <c r="P29" s="289">
        <v>33127</v>
      </c>
      <c r="Q29" s="289">
        <v>165</v>
      </c>
      <c r="R29" s="290">
        <f t="shared" si="5"/>
        <v>239647</v>
      </c>
      <c r="S29" s="289">
        <v>60408</v>
      </c>
      <c r="T29" s="289">
        <v>177848</v>
      </c>
      <c r="U29" s="289">
        <v>1391</v>
      </c>
      <c r="V29" s="290">
        <f t="shared" si="6"/>
        <v>8614</v>
      </c>
      <c r="W29" s="289">
        <v>2751</v>
      </c>
      <c r="X29" s="289">
        <v>5863</v>
      </c>
      <c r="Y29" s="289">
        <v>0</v>
      </c>
      <c r="Z29" s="290">
        <f t="shared" si="7"/>
        <v>17585</v>
      </c>
      <c r="AA29" s="289">
        <v>10232</v>
      </c>
      <c r="AB29" s="289">
        <v>7162</v>
      </c>
      <c r="AC29" s="289">
        <v>191</v>
      </c>
      <c r="AD29" s="290">
        <f t="shared" si="8"/>
        <v>524170</v>
      </c>
      <c r="AE29" s="290">
        <f t="shared" si="9"/>
        <v>0</v>
      </c>
      <c r="AF29" s="289">
        <v>0</v>
      </c>
      <c r="AG29" s="289">
        <v>0</v>
      </c>
      <c r="AH29" s="289">
        <v>0</v>
      </c>
      <c r="AI29" s="290">
        <f t="shared" si="10"/>
        <v>506748</v>
      </c>
      <c r="AJ29" s="289">
        <v>372</v>
      </c>
      <c r="AK29" s="289">
        <v>1273</v>
      </c>
      <c r="AL29" s="289">
        <v>505103</v>
      </c>
      <c r="AM29" s="290">
        <f t="shared" si="11"/>
        <v>4851</v>
      </c>
      <c r="AN29" s="289">
        <v>0</v>
      </c>
      <c r="AO29" s="289">
        <v>20</v>
      </c>
      <c r="AP29" s="289">
        <v>4831</v>
      </c>
      <c r="AQ29" s="290">
        <f t="shared" si="12"/>
        <v>11450</v>
      </c>
      <c r="AR29" s="289">
        <v>105</v>
      </c>
      <c r="AS29" s="289">
        <v>162</v>
      </c>
      <c r="AT29" s="289">
        <v>11183</v>
      </c>
      <c r="AU29" s="290">
        <f t="shared" si="13"/>
        <v>41</v>
      </c>
      <c r="AV29" s="289">
        <v>0</v>
      </c>
      <c r="AW29" s="289">
        <v>0</v>
      </c>
      <c r="AX29" s="289">
        <v>41</v>
      </c>
      <c r="AY29" s="290">
        <f t="shared" si="14"/>
        <v>1080</v>
      </c>
      <c r="AZ29" s="289">
        <v>0</v>
      </c>
      <c r="BA29" s="289">
        <v>0</v>
      </c>
      <c r="BB29" s="289">
        <v>1080</v>
      </c>
      <c r="BC29" s="289">
        <f t="shared" si="15"/>
        <v>218079</v>
      </c>
      <c r="BD29" s="289">
        <f t="shared" si="16"/>
        <v>98753</v>
      </c>
      <c r="BE29" s="289">
        <v>2</v>
      </c>
      <c r="BF29" s="289">
        <v>30628</v>
      </c>
      <c r="BG29" s="289">
        <v>15823</v>
      </c>
      <c r="BH29" s="289">
        <v>23357</v>
      </c>
      <c r="BI29" s="289">
        <v>145</v>
      </c>
      <c r="BJ29" s="289">
        <v>28798</v>
      </c>
      <c r="BK29" s="289">
        <f t="shared" si="17"/>
        <v>119326</v>
      </c>
      <c r="BL29" s="289">
        <v>0</v>
      </c>
      <c r="BM29" s="289">
        <v>89146</v>
      </c>
      <c r="BN29" s="289">
        <v>8868</v>
      </c>
      <c r="BO29" s="289">
        <v>15792</v>
      </c>
      <c r="BP29" s="289">
        <v>912</v>
      </c>
      <c r="BQ29" s="289">
        <v>4608</v>
      </c>
      <c r="BR29" s="290">
        <f aca="true" t="shared" si="123" ref="BR29:BX29">SUM(BY29,CF29)</f>
        <v>1736003</v>
      </c>
      <c r="BS29" s="290">
        <f t="shared" si="123"/>
        <v>2</v>
      </c>
      <c r="BT29" s="290">
        <f t="shared" si="123"/>
        <v>1338314</v>
      </c>
      <c r="BU29" s="290">
        <f t="shared" si="123"/>
        <v>79541</v>
      </c>
      <c r="BV29" s="290">
        <f t="shared" si="123"/>
        <v>263004</v>
      </c>
      <c r="BW29" s="290">
        <f t="shared" si="123"/>
        <v>8759</v>
      </c>
      <c r="BX29" s="290">
        <f t="shared" si="123"/>
        <v>46383</v>
      </c>
      <c r="BY29" s="289">
        <f t="shared" si="19"/>
        <v>1637250</v>
      </c>
      <c r="BZ29" s="290">
        <f t="shared" si="20"/>
        <v>0</v>
      </c>
      <c r="CA29" s="290">
        <f t="shared" si="21"/>
        <v>1307686</v>
      </c>
      <c r="CB29" s="290">
        <f t="shared" si="22"/>
        <v>63718</v>
      </c>
      <c r="CC29" s="290">
        <f t="shared" si="23"/>
        <v>239647</v>
      </c>
      <c r="CD29" s="290">
        <f t="shared" si="24"/>
        <v>8614</v>
      </c>
      <c r="CE29" s="290">
        <f t="shared" si="25"/>
        <v>17585</v>
      </c>
      <c r="CF29" s="289">
        <f t="shared" si="26"/>
        <v>98753</v>
      </c>
      <c r="CG29" s="290">
        <f aca="true" t="shared" si="124" ref="CG29:CL29">BE29</f>
        <v>2</v>
      </c>
      <c r="CH29" s="290">
        <f t="shared" si="124"/>
        <v>30628</v>
      </c>
      <c r="CI29" s="290">
        <f t="shared" si="124"/>
        <v>15823</v>
      </c>
      <c r="CJ29" s="290">
        <f t="shared" si="124"/>
        <v>23357</v>
      </c>
      <c r="CK29" s="290">
        <f t="shared" si="124"/>
        <v>145</v>
      </c>
      <c r="CL29" s="290">
        <f t="shared" si="124"/>
        <v>28798</v>
      </c>
      <c r="CM29" s="290">
        <f aca="true" t="shared" si="125" ref="CM29:CS29">SUM(CT29,DA29)</f>
        <v>643496</v>
      </c>
      <c r="CN29" s="290">
        <f t="shared" si="125"/>
        <v>0</v>
      </c>
      <c r="CO29" s="290">
        <f t="shared" si="125"/>
        <v>595894</v>
      </c>
      <c r="CP29" s="290">
        <f t="shared" si="125"/>
        <v>13719</v>
      </c>
      <c r="CQ29" s="290">
        <f t="shared" si="125"/>
        <v>27242</v>
      </c>
      <c r="CR29" s="290">
        <f t="shared" si="125"/>
        <v>953</v>
      </c>
      <c r="CS29" s="290">
        <f t="shared" si="125"/>
        <v>5688</v>
      </c>
      <c r="CT29" s="289">
        <f t="shared" si="29"/>
        <v>524170</v>
      </c>
      <c r="CU29" s="290">
        <f t="shared" si="30"/>
        <v>0</v>
      </c>
      <c r="CV29" s="290">
        <f t="shared" si="31"/>
        <v>506748</v>
      </c>
      <c r="CW29" s="290">
        <f t="shared" si="32"/>
        <v>4851</v>
      </c>
      <c r="CX29" s="290">
        <f t="shared" si="33"/>
        <v>11450</v>
      </c>
      <c r="CY29" s="290">
        <f t="shared" si="34"/>
        <v>41</v>
      </c>
      <c r="CZ29" s="290">
        <f t="shared" si="35"/>
        <v>1080</v>
      </c>
      <c r="DA29" s="289">
        <f t="shared" si="36"/>
        <v>119326</v>
      </c>
      <c r="DB29" s="290">
        <f aca="true" t="shared" si="126" ref="DB29:DG29">BL29</f>
        <v>0</v>
      </c>
      <c r="DC29" s="290">
        <f t="shared" si="126"/>
        <v>89146</v>
      </c>
      <c r="DD29" s="290">
        <f t="shared" si="126"/>
        <v>8868</v>
      </c>
      <c r="DE29" s="290">
        <f t="shared" si="126"/>
        <v>15792</v>
      </c>
      <c r="DF29" s="290">
        <f t="shared" si="126"/>
        <v>912</v>
      </c>
      <c r="DG29" s="290">
        <f t="shared" si="126"/>
        <v>4608</v>
      </c>
      <c r="DH29" s="289">
        <v>0</v>
      </c>
      <c r="DI29" s="289">
        <f t="shared" si="38"/>
        <v>303</v>
      </c>
      <c r="DJ29" s="289">
        <v>124</v>
      </c>
      <c r="DK29" s="289">
        <v>17</v>
      </c>
      <c r="DL29" s="289">
        <v>28</v>
      </c>
      <c r="DM29" s="289">
        <v>134</v>
      </c>
    </row>
    <row r="30" spans="1:117" s="288" customFormat="1" ht="12" customHeight="1">
      <c r="A30" s="285" t="s">
        <v>717</v>
      </c>
      <c r="B30" s="286" t="s">
        <v>718</v>
      </c>
      <c r="C30" s="305" t="s">
        <v>719</v>
      </c>
      <c r="D30" s="289">
        <f t="shared" si="0"/>
        <v>624138</v>
      </c>
      <c r="E30" s="290">
        <f t="shared" si="1"/>
        <v>409737</v>
      </c>
      <c r="F30" s="290">
        <f t="shared" si="2"/>
        <v>4</v>
      </c>
      <c r="G30" s="289">
        <v>0</v>
      </c>
      <c r="H30" s="289">
        <v>4</v>
      </c>
      <c r="I30" s="289">
        <v>0</v>
      </c>
      <c r="J30" s="290">
        <f t="shared" si="3"/>
        <v>319963</v>
      </c>
      <c r="K30" s="289">
        <v>129602</v>
      </c>
      <c r="L30" s="289">
        <v>189790</v>
      </c>
      <c r="M30" s="289">
        <v>571</v>
      </c>
      <c r="N30" s="290">
        <f t="shared" si="4"/>
        <v>24537</v>
      </c>
      <c r="O30" s="289">
        <v>8367</v>
      </c>
      <c r="P30" s="289">
        <v>16170</v>
      </c>
      <c r="Q30" s="289">
        <v>0</v>
      </c>
      <c r="R30" s="290">
        <f t="shared" si="5"/>
        <v>61276</v>
      </c>
      <c r="S30" s="289">
        <v>11188</v>
      </c>
      <c r="T30" s="289">
        <v>50088</v>
      </c>
      <c r="U30" s="289">
        <v>0</v>
      </c>
      <c r="V30" s="290">
        <f t="shared" si="6"/>
        <v>848</v>
      </c>
      <c r="W30" s="289">
        <v>552</v>
      </c>
      <c r="X30" s="289">
        <v>293</v>
      </c>
      <c r="Y30" s="289">
        <v>3</v>
      </c>
      <c r="Z30" s="290">
        <f t="shared" si="7"/>
        <v>3109</v>
      </c>
      <c r="AA30" s="289">
        <v>1042</v>
      </c>
      <c r="AB30" s="289">
        <v>2060</v>
      </c>
      <c r="AC30" s="289">
        <v>7</v>
      </c>
      <c r="AD30" s="290">
        <f t="shared" si="8"/>
        <v>153214</v>
      </c>
      <c r="AE30" s="290">
        <f t="shared" si="9"/>
        <v>3</v>
      </c>
      <c r="AF30" s="289">
        <v>0</v>
      </c>
      <c r="AG30" s="289">
        <v>0</v>
      </c>
      <c r="AH30" s="289">
        <v>3</v>
      </c>
      <c r="AI30" s="290">
        <f t="shared" si="10"/>
        <v>148538</v>
      </c>
      <c r="AJ30" s="289">
        <v>0</v>
      </c>
      <c r="AK30" s="289">
        <v>0</v>
      </c>
      <c r="AL30" s="289">
        <v>148538</v>
      </c>
      <c r="AM30" s="290">
        <f t="shared" si="11"/>
        <v>3229</v>
      </c>
      <c r="AN30" s="289">
        <v>0</v>
      </c>
      <c r="AO30" s="289">
        <v>69</v>
      </c>
      <c r="AP30" s="289">
        <v>3160</v>
      </c>
      <c r="AQ30" s="290">
        <f t="shared" si="12"/>
        <v>936</v>
      </c>
      <c r="AR30" s="289">
        <v>25</v>
      </c>
      <c r="AS30" s="289">
        <v>17</v>
      </c>
      <c r="AT30" s="289">
        <v>894</v>
      </c>
      <c r="AU30" s="290">
        <f t="shared" si="13"/>
        <v>1</v>
      </c>
      <c r="AV30" s="289">
        <v>0</v>
      </c>
      <c r="AW30" s="289">
        <v>0</v>
      </c>
      <c r="AX30" s="289">
        <v>1</v>
      </c>
      <c r="AY30" s="290">
        <f t="shared" si="14"/>
        <v>507</v>
      </c>
      <c r="AZ30" s="289">
        <v>0</v>
      </c>
      <c r="BA30" s="289">
        <v>0</v>
      </c>
      <c r="BB30" s="289">
        <v>507</v>
      </c>
      <c r="BC30" s="289">
        <f t="shared" si="15"/>
        <v>61187</v>
      </c>
      <c r="BD30" s="289">
        <f t="shared" si="16"/>
        <v>35407</v>
      </c>
      <c r="BE30" s="289">
        <v>832</v>
      </c>
      <c r="BF30" s="289">
        <v>15598</v>
      </c>
      <c r="BG30" s="289">
        <v>8900</v>
      </c>
      <c r="BH30" s="289">
        <v>2669</v>
      </c>
      <c r="BI30" s="289">
        <v>1553</v>
      </c>
      <c r="BJ30" s="289">
        <v>5855</v>
      </c>
      <c r="BK30" s="289">
        <f t="shared" si="17"/>
        <v>25780</v>
      </c>
      <c r="BL30" s="289">
        <v>11</v>
      </c>
      <c r="BM30" s="289">
        <v>22153</v>
      </c>
      <c r="BN30" s="289">
        <v>2729</v>
      </c>
      <c r="BO30" s="289">
        <v>109</v>
      </c>
      <c r="BP30" s="289">
        <v>34</v>
      </c>
      <c r="BQ30" s="289">
        <v>744</v>
      </c>
      <c r="BR30" s="290">
        <f aca="true" t="shared" si="127" ref="BR30:BX30">SUM(BY30,CF30)</f>
        <v>445144</v>
      </c>
      <c r="BS30" s="290">
        <f t="shared" si="127"/>
        <v>836</v>
      </c>
      <c r="BT30" s="290">
        <f t="shared" si="127"/>
        <v>335561</v>
      </c>
      <c r="BU30" s="290">
        <f t="shared" si="127"/>
        <v>33437</v>
      </c>
      <c r="BV30" s="290">
        <f t="shared" si="127"/>
        <v>63945</v>
      </c>
      <c r="BW30" s="290">
        <f t="shared" si="127"/>
        <v>2401</v>
      </c>
      <c r="BX30" s="290">
        <f t="shared" si="127"/>
        <v>8964</v>
      </c>
      <c r="BY30" s="289">
        <f t="shared" si="19"/>
        <v>409737</v>
      </c>
      <c r="BZ30" s="290">
        <f t="shared" si="20"/>
        <v>4</v>
      </c>
      <c r="CA30" s="290">
        <f t="shared" si="21"/>
        <v>319963</v>
      </c>
      <c r="CB30" s="290">
        <f t="shared" si="22"/>
        <v>24537</v>
      </c>
      <c r="CC30" s="290">
        <f t="shared" si="23"/>
        <v>61276</v>
      </c>
      <c r="CD30" s="290">
        <f t="shared" si="24"/>
        <v>848</v>
      </c>
      <c r="CE30" s="290">
        <f t="shared" si="25"/>
        <v>3109</v>
      </c>
      <c r="CF30" s="289">
        <f t="shared" si="26"/>
        <v>35407</v>
      </c>
      <c r="CG30" s="290">
        <f aca="true" t="shared" si="128" ref="CG30:CL30">BE30</f>
        <v>832</v>
      </c>
      <c r="CH30" s="290">
        <f t="shared" si="128"/>
        <v>15598</v>
      </c>
      <c r="CI30" s="290">
        <f t="shared" si="128"/>
        <v>8900</v>
      </c>
      <c r="CJ30" s="290">
        <f t="shared" si="128"/>
        <v>2669</v>
      </c>
      <c r="CK30" s="290">
        <f t="shared" si="128"/>
        <v>1553</v>
      </c>
      <c r="CL30" s="290">
        <f t="shared" si="128"/>
        <v>5855</v>
      </c>
      <c r="CM30" s="290">
        <f aca="true" t="shared" si="129" ref="CM30:CS30">SUM(CT30,DA30)</f>
        <v>178994</v>
      </c>
      <c r="CN30" s="290">
        <f t="shared" si="129"/>
        <v>14</v>
      </c>
      <c r="CO30" s="290">
        <f t="shared" si="129"/>
        <v>170691</v>
      </c>
      <c r="CP30" s="290">
        <f t="shared" si="129"/>
        <v>5958</v>
      </c>
      <c r="CQ30" s="290">
        <f t="shared" si="129"/>
        <v>1045</v>
      </c>
      <c r="CR30" s="290">
        <f t="shared" si="129"/>
        <v>35</v>
      </c>
      <c r="CS30" s="290">
        <f t="shared" si="129"/>
        <v>1251</v>
      </c>
      <c r="CT30" s="289">
        <f t="shared" si="29"/>
        <v>153214</v>
      </c>
      <c r="CU30" s="290">
        <f t="shared" si="30"/>
        <v>3</v>
      </c>
      <c r="CV30" s="290">
        <f t="shared" si="31"/>
        <v>148538</v>
      </c>
      <c r="CW30" s="290">
        <f t="shared" si="32"/>
        <v>3229</v>
      </c>
      <c r="CX30" s="290">
        <f t="shared" si="33"/>
        <v>936</v>
      </c>
      <c r="CY30" s="290">
        <f t="shared" si="34"/>
        <v>1</v>
      </c>
      <c r="CZ30" s="290">
        <f t="shared" si="35"/>
        <v>507</v>
      </c>
      <c r="DA30" s="289">
        <f t="shared" si="36"/>
        <v>25780</v>
      </c>
      <c r="DB30" s="290">
        <f aca="true" t="shared" si="130" ref="DB30:DG30">BL30</f>
        <v>11</v>
      </c>
      <c r="DC30" s="290">
        <f t="shared" si="130"/>
        <v>22153</v>
      </c>
      <c r="DD30" s="290">
        <f t="shared" si="130"/>
        <v>2729</v>
      </c>
      <c r="DE30" s="290">
        <f t="shared" si="130"/>
        <v>109</v>
      </c>
      <c r="DF30" s="290">
        <f t="shared" si="130"/>
        <v>34</v>
      </c>
      <c r="DG30" s="290">
        <f t="shared" si="130"/>
        <v>744</v>
      </c>
      <c r="DH30" s="289">
        <v>329</v>
      </c>
      <c r="DI30" s="289">
        <f t="shared" si="38"/>
        <v>193</v>
      </c>
      <c r="DJ30" s="289">
        <v>45</v>
      </c>
      <c r="DK30" s="289">
        <v>0</v>
      </c>
      <c r="DL30" s="289">
        <v>130</v>
      </c>
      <c r="DM30" s="289">
        <v>18</v>
      </c>
    </row>
    <row r="31" spans="1:117" s="288" customFormat="1" ht="12" customHeight="1">
      <c r="A31" s="285" t="s">
        <v>722</v>
      </c>
      <c r="B31" s="286" t="s">
        <v>723</v>
      </c>
      <c r="C31" s="305" t="s">
        <v>704</v>
      </c>
      <c r="D31" s="289">
        <f t="shared" si="0"/>
        <v>415818</v>
      </c>
      <c r="E31" s="290">
        <f t="shared" si="1"/>
        <v>279398</v>
      </c>
      <c r="F31" s="290">
        <f t="shared" si="2"/>
        <v>516</v>
      </c>
      <c r="G31" s="289">
        <v>0</v>
      </c>
      <c r="H31" s="289">
        <v>516</v>
      </c>
      <c r="I31" s="289">
        <v>0</v>
      </c>
      <c r="J31" s="290">
        <f t="shared" si="3"/>
        <v>217535</v>
      </c>
      <c r="K31" s="289">
        <v>11295</v>
      </c>
      <c r="L31" s="289">
        <v>206237</v>
      </c>
      <c r="M31" s="289">
        <v>3</v>
      </c>
      <c r="N31" s="290">
        <f t="shared" si="4"/>
        <v>11994</v>
      </c>
      <c r="O31" s="289">
        <v>683</v>
      </c>
      <c r="P31" s="289">
        <v>11311</v>
      </c>
      <c r="Q31" s="289">
        <v>0</v>
      </c>
      <c r="R31" s="290">
        <f t="shared" si="5"/>
        <v>43810</v>
      </c>
      <c r="S31" s="289">
        <v>1320</v>
      </c>
      <c r="T31" s="289">
        <v>42490</v>
      </c>
      <c r="U31" s="289">
        <v>0</v>
      </c>
      <c r="V31" s="290">
        <f t="shared" si="6"/>
        <v>328</v>
      </c>
      <c r="W31" s="289">
        <v>130</v>
      </c>
      <c r="X31" s="289">
        <v>198</v>
      </c>
      <c r="Y31" s="289">
        <v>0</v>
      </c>
      <c r="Z31" s="290">
        <f t="shared" si="7"/>
        <v>5215</v>
      </c>
      <c r="AA31" s="289">
        <v>642</v>
      </c>
      <c r="AB31" s="289">
        <v>4563</v>
      </c>
      <c r="AC31" s="289">
        <v>10</v>
      </c>
      <c r="AD31" s="290">
        <f t="shared" si="8"/>
        <v>103285</v>
      </c>
      <c r="AE31" s="290">
        <f t="shared" si="9"/>
        <v>0</v>
      </c>
      <c r="AF31" s="289">
        <v>0</v>
      </c>
      <c r="AG31" s="289">
        <v>0</v>
      </c>
      <c r="AH31" s="289">
        <v>0</v>
      </c>
      <c r="AI31" s="290">
        <f t="shared" si="10"/>
        <v>100397</v>
      </c>
      <c r="AJ31" s="289">
        <v>0</v>
      </c>
      <c r="AK31" s="289">
        <v>4516</v>
      </c>
      <c r="AL31" s="289">
        <v>95881</v>
      </c>
      <c r="AM31" s="290">
        <f t="shared" si="11"/>
        <v>2116</v>
      </c>
      <c r="AN31" s="289">
        <v>0</v>
      </c>
      <c r="AO31" s="289">
        <v>3</v>
      </c>
      <c r="AP31" s="289">
        <v>2113</v>
      </c>
      <c r="AQ31" s="290">
        <f t="shared" si="12"/>
        <v>519</v>
      </c>
      <c r="AR31" s="289">
        <v>0</v>
      </c>
      <c r="AS31" s="289">
        <v>75</v>
      </c>
      <c r="AT31" s="289">
        <v>444</v>
      </c>
      <c r="AU31" s="290">
        <f t="shared" si="13"/>
        <v>2</v>
      </c>
      <c r="AV31" s="289">
        <v>0</v>
      </c>
      <c r="AW31" s="289">
        <v>0</v>
      </c>
      <c r="AX31" s="289">
        <v>2</v>
      </c>
      <c r="AY31" s="290">
        <f t="shared" si="14"/>
        <v>251</v>
      </c>
      <c r="AZ31" s="289">
        <v>0</v>
      </c>
      <c r="BA31" s="289">
        <v>18</v>
      </c>
      <c r="BB31" s="289">
        <v>233</v>
      </c>
      <c r="BC31" s="289">
        <f t="shared" si="15"/>
        <v>33135</v>
      </c>
      <c r="BD31" s="289">
        <f t="shared" si="16"/>
        <v>18349</v>
      </c>
      <c r="BE31" s="289">
        <v>24</v>
      </c>
      <c r="BF31" s="289">
        <v>6474</v>
      </c>
      <c r="BG31" s="289">
        <v>4192</v>
      </c>
      <c r="BH31" s="289">
        <v>797</v>
      </c>
      <c r="BI31" s="289">
        <v>977</v>
      </c>
      <c r="BJ31" s="289">
        <v>5885</v>
      </c>
      <c r="BK31" s="289">
        <f t="shared" si="17"/>
        <v>14786</v>
      </c>
      <c r="BL31" s="289">
        <v>0</v>
      </c>
      <c r="BM31" s="289">
        <v>11174</v>
      </c>
      <c r="BN31" s="289">
        <v>537</v>
      </c>
      <c r="BO31" s="289">
        <v>713</v>
      </c>
      <c r="BP31" s="289">
        <v>1734</v>
      </c>
      <c r="BQ31" s="289">
        <v>628</v>
      </c>
      <c r="BR31" s="290">
        <f aca="true" t="shared" si="131" ref="BR31:BX31">SUM(BY31,CF31)</f>
        <v>297747</v>
      </c>
      <c r="BS31" s="290">
        <f t="shared" si="131"/>
        <v>540</v>
      </c>
      <c r="BT31" s="290">
        <f t="shared" si="131"/>
        <v>224009</v>
      </c>
      <c r="BU31" s="290">
        <f t="shared" si="131"/>
        <v>16186</v>
      </c>
      <c r="BV31" s="290">
        <f t="shared" si="131"/>
        <v>44607</v>
      </c>
      <c r="BW31" s="290">
        <f t="shared" si="131"/>
        <v>1305</v>
      </c>
      <c r="BX31" s="290">
        <f t="shared" si="131"/>
        <v>11100</v>
      </c>
      <c r="BY31" s="289">
        <f t="shared" si="19"/>
        <v>279398</v>
      </c>
      <c r="BZ31" s="290">
        <f t="shared" si="20"/>
        <v>516</v>
      </c>
      <c r="CA31" s="290">
        <f t="shared" si="21"/>
        <v>217535</v>
      </c>
      <c r="CB31" s="290">
        <f t="shared" si="22"/>
        <v>11994</v>
      </c>
      <c r="CC31" s="290">
        <f t="shared" si="23"/>
        <v>43810</v>
      </c>
      <c r="CD31" s="290">
        <f t="shared" si="24"/>
        <v>328</v>
      </c>
      <c r="CE31" s="290">
        <f t="shared" si="25"/>
        <v>5215</v>
      </c>
      <c r="CF31" s="289">
        <f t="shared" si="26"/>
        <v>18349</v>
      </c>
      <c r="CG31" s="290">
        <f aca="true" t="shared" si="132" ref="CG31:CL31">BE31</f>
        <v>24</v>
      </c>
      <c r="CH31" s="290">
        <f t="shared" si="132"/>
        <v>6474</v>
      </c>
      <c r="CI31" s="290">
        <f t="shared" si="132"/>
        <v>4192</v>
      </c>
      <c r="CJ31" s="290">
        <f t="shared" si="132"/>
        <v>797</v>
      </c>
      <c r="CK31" s="290">
        <f t="shared" si="132"/>
        <v>977</v>
      </c>
      <c r="CL31" s="290">
        <f t="shared" si="132"/>
        <v>5885</v>
      </c>
      <c r="CM31" s="290">
        <f aca="true" t="shared" si="133" ref="CM31:CS31">SUM(CT31,DA31)</f>
        <v>118071</v>
      </c>
      <c r="CN31" s="290">
        <f t="shared" si="133"/>
        <v>0</v>
      </c>
      <c r="CO31" s="290">
        <f t="shared" si="133"/>
        <v>111571</v>
      </c>
      <c r="CP31" s="290">
        <f t="shared" si="133"/>
        <v>2653</v>
      </c>
      <c r="CQ31" s="290">
        <f t="shared" si="133"/>
        <v>1232</v>
      </c>
      <c r="CR31" s="290">
        <f t="shared" si="133"/>
        <v>1736</v>
      </c>
      <c r="CS31" s="290">
        <f t="shared" si="133"/>
        <v>879</v>
      </c>
      <c r="CT31" s="289">
        <f t="shared" si="29"/>
        <v>103285</v>
      </c>
      <c r="CU31" s="290">
        <f t="shared" si="30"/>
        <v>0</v>
      </c>
      <c r="CV31" s="290">
        <f t="shared" si="31"/>
        <v>100397</v>
      </c>
      <c r="CW31" s="290">
        <f t="shared" si="32"/>
        <v>2116</v>
      </c>
      <c r="CX31" s="290">
        <f t="shared" si="33"/>
        <v>519</v>
      </c>
      <c r="CY31" s="290">
        <f t="shared" si="34"/>
        <v>2</v>
      </c>
      <c r="CZ31" s="290">
        <f t="shared" si="35"/>
        <v>251</v>
      </c>
      <c r="DA31" s="289">
        <f t="shared" si="36"/>
        <v>14786</v>
      </c>
      <c r="DB31" s="290">
        <f aca="true" t="shared" si="134" ref="DB31:DG31">BL31</f>
        <v>0</v>
      </c>
      <c r="DC31" s="290">
        <f t="shared" si="134"/>
        <v>11174</v>
      </c>
      <c r="DD31" s="290">
        <f t="shared" si="134"/>
        <v>537</v>
      </c>
      <c r="DE31" s="290">
        <f t="shared" si="134"/>
        <v>713</v>
      </c>
      <c r="DF31" s="290">
        <f t="shared" si="134"/>
        <v>1734</v>
      </c>
      <c r="DG31" s="290">
        <f t="shared" si="134"/>
        <v>628</v>
      </c>
      <c r="DH31" s="289">
        <v>0</v>
      </c>
      <c r="DI31" s="289">
        <f t="shared" si="38"/>
        <v>47</v>
      </c>
      <c r="DJ31" s="289">
        <v>9</v>
      </c>
      <c r="DK31" s="289">
        <v>28</v>
      </c>
      <c r="DL31" s="289">
        <v>0</v>
      </c>
      <c r="DM31" s="289">
        <v>10</v>
      </c>
    </row>
    <row r="32" spans="1:117" s="288" customFormat="1" ht="12" customHeight="1">
      <c r="A32" s="285" t="s">
        <v>724</v>
      </c>
      <c r="B32" s="286" t="s">
        <v>589</v>
      </c>
      <c r="C32" s="305" t="s">
        <v>542</v>
      </c>
      <c r="D32" s="289">
        <f t="shared" si="0"/>
        <v>784027</v>
      </c>
      <c r="E32" s="290">
        <f t="shared" si="1"/>
        <v>451668</v>
      </c>
      <c r="F32" s="290">
        <f t="shared" si="2"/>
        <v>193996</v>
      </c>
      <c r="G32" s="289">
        <v>119986</v>
      </c>
      <c r="H32" s="289">
        <v>74010</v>
      </c>
      <c r="I32" s="289">
        <v>0</v>
      </c>
      <c r="J32" s="290">
        <f t="shared" si="3"/>
        <v>179024</v>
      </c>
      <c r="K32" s="289">
        <v>49800</v>
      </c>
      <c r="L32" s="289">
        <v>113075</v>
      </c>
      <c r="M32" s="289">
        <v>16149</v>
      </c>
      <c r="N32" s="290">
        <f t="shared" si="4"/>
        <v>18751</v>
      </c>
      <c r="O32" s="289">
        <v>2185</v>
      </c>
      <c r="P32" s="289">
        <v>16533</v>
      </c>
      <c r="Q32" s="289">
        <v>33</v>
      </c>
      <c r="R32" s="290">
        <f t="shared" si="5"/>
        <v>50717</v>
      </c>
      <c r="S32" s="289">
        <v>23806</v>
      </c>
      <c r="T32" s="289">
        <v>26893</v>
      </c>
      <c r="U32" s="289">
        <v>18</v>
      </c>
      <c r="V32" s="290">
        <f t="shared" si="6"/>
        <v>2434</v>
      </c>
      <c r="W32" s="289">
        <v>1817</v>
      </c>
      <c r="X32" s="289">
        <v>617</v>
      </c>
      <c r="Y32" s="289">
        <v>0</v>
      </c>
      <c r="Z32" s="290">
        <f t="shared" si="7"/>
        <v>6746</v>
      </c>
      <c r="AA32" s="289">
        <v>726</v>
      </c>
      <c r="AB32" s="289">
        <v>6009</v>
      </c>
      <c r="AC32" s="289">
        <v>11</v>
      </c>
      <c r="AD32" s="290">
        <f t="shared" si="8"/>
        <v>233645</v>
      </c>
      <c r="AE32" s="290">
        <f t="shared" si="9"/>
        <v>0</v>
      </c>
      <c r="AF32" s="289">
        <v>0</v>
      </c>
      <c r="AG32" s="289">
        <v>0</v>
      </c>
      <c r="AH32" s="289">
        <v>0</v>
      </c>
      <c r="AI32" s="290">
        <f t="shared" si="10"/>
        <v>220197</v>
      </c>
      <c r="AJ32" s="289">
        <v>1581</v>
      </c>
      <c r="AK32" s="289">
        <v>2852</v>
      </c>
      <c r="AL32" s="289">
        <v>215764</v>
      </c>
      <c r="AM32" s="290">
        <f t="shared" si="11"/>
        <v>775</v>
      </c>
      <c r="AN32" s="289">
        <v>160</v>
      </c>
      <c r="AO32" s="289">
        <v>315</v>
      </c>
      <c r="AP32" s="289">
        <v>300</v>
      </c>
      <c r="AQ32" s="290">
        <f t="shared" si="12"/>
        <v>12172</v>
      </c>
      <c r="AR32" s="289">
        <v>0</v>
      </c>
      <c r="AS32" s="289">
        <v>564</v>
      </c>
      <c r="AT32" s="289">
        <v>11608</v>
      </c>
      <c r="AU32" s="290">
        <f t="shared" si="13"/>
        <v>384</v>
      </c>
      <c r="AV32" s="289">
        <v>0</v>
      </c>
      <c r="AW32" s="289">
        <v>367</v>
      </c>
      <c r="AX32" s="289">
        <v>17</v>
      </c>
      <c r="AY32" s="290">
        <f t="shared" si="14"/>
        <v>117</v>
      </c>
      <c r="AZ32" s="289">
        <v>0</v>
      </c>
      <c r="BA32" s="289">
        <v>31</v>
      </c>
      <c r="BB32" s="289">
        <v>86</v>
      </c>
      <c r="BC32" s="289">
        <f t="shared" si="15"/>
        <v>98714</v>
      </c>
      <c r="BD32" s="289">
        <f t="shared" si="16"/>
        <v>13419</v>
      </c>
      <c r="BE32" s="289">
        <v>0</v>
      </c>
      <c r="BF32" s="289">
        <v>5414</v>
      </c>
      <c r="BG32" s="289">
        <v>3693</v>
      </c>
      <c r="BH32" s="289">
        <v>1252</v>
      </c>
      <c r="BI32" s="289">
        <v>303</v>
      </c>
      <c r="BJ32" s="289">
        <v>2757</v>
      </c>
      <c r="BK32" s="289">
        <f t="shared" si="17"/>
        <v>85295</v>
      </c>
      <c r="BL32" s="289">
        <v>0</v>
      </c>
      <c r="BM32" s="289">
        <v>52369</v>
      </c>
      <c r="BN32" s="289">
        <v>6592</v>
      </c>
      <c r="BO32" s="289">
        <v>11253</v>
      </c>
      <c r="BP32" s="289">
        <v>183</v>
      </c>
      <c r="BQ32" s="289">
        <v>14898</v>
      </c>
      <c r="BR32" s="290">
        <f aca="true" t="shared" si="135" ref="BR32:BX32">SUM(BY32,CF32)</f>
        <v>465087</v>
      </c>
      <c r="BS32" s="290">
        <f t="shared" si="135"/>
        <v>193996</v>
      </c>
      <c r="BT32" s="290">
        <f t="shared" si="135"/>
        <v>184438</v>
      </c>
      <c r="BU32" s="290">
        <f t="shared" si="135"/>
        <v>22444</v>
      </c>
      <c r="BV32" s="290">
        <f t="shared" si="135"/>
        <v>51969</v>
      </c>
      <c r="BW32" s="290">
        <f t="shared" si="135"/>
        <v>2737</v>
      </c>
      <c r="BX32" s="290">
        <f t="shared" si="135"/>
        <v>9503</v>
      </c>
      <c r="BY32" s="289">
        <f t="shared" si="19"/>
        <v>451668</v>
      </c>
      <c r="BZ32" s="290">
        <f t="shared" si="20"/>
        <v>193996</v>
      </c>
      <c r="CA32" s="290">
        <f t="shared" si="21"/>
        <v>179024</v>
      </c>
      <c r="CB32" s="290">
        <f t="shared" si="22"/>
        <v>18751</v>
      </c>
      <c r="CC32" s="290">
        <f t="shared" si="23"/>
        <v>50717</v>
      </c>
      <c r="CD32" s="290">
        <f t="shared" si="24"/>
        <v>2434</v>
      </c>
      <c r="CE32" s="290">
        <f t="shared" si="25"/>
        <v>6746</v>
      </c>
      <c r="CF32" s="289">
        <f t="shared" si="26"/>
        <v>13419</v>
      </c>
      <c r="CG32" s="290">
        <f aca="true" t="shared" si="136" ref="CG32:CL32">BE32</f>
        <v>0</v>
      </c>
      <c r="CH32" s="290">
        <f t="shared" si="136"/>
        <v>5414</v>
      </c>
      <c r="CI32" s="290">
        <f t="shared" si="136"/>
        <v>3693</v>
      </c>
      <c r="CJ32" s="290">
        <f t="shared" si="136"/>
        <v>1252</v>
      </c>
      <c r="CK32" s="290">
        <f t="shared" si="136"/>
        <v>303</v>
      </c>
      <c r="CL32" s="290">
        <f t="shared" si="136"/>
        <v>2757</v>
      </c>
      <c r="CM32" s="290">
        <f aca="true" t="shared" si="137" ref="CM32:CS32">SUM(CT32,DA32)</f>
        <v>318940</v>
      </c>
      <c r="CN32" s="290">
        <f t="shared" si="137"/>
        <v>0</v>
      </c>
      <c r="CO32" s="290">
        <f t="shared" si="137"/>
        <v>272566</v>
      </c>
      <c r="CP32" s="290">
        <f t="shared" si="137"/>
        <v>7367</v>
      </c>
      <c r="CQ32" s="290">
        <f t="shared" si="137"/>
        <v>23425</v>
      </c>
      <c r="CR32" s="290">
        <f t="shared" si="137"/>
        <v>567</v>
      </c>
      <c r="CS32" s="290">
        <f t="shared" si="137"/>
        <v>15015</v>
      </c>
      <c r="CT32" s="289">
        <f t="shared" si="29"/>
        <v>233645</v>
      </c>
      <c r="CU32" s="290">
        <f t="shared" si="30"/>
        <v>0</v>
      </c>
      <c r="CV32" s="290">
        <f t="shared" si="31"/>
        <v>220197</v>
      </c>
      <c r="CW32" s="290">
        <f t="shared" si="32"/>
        <v>775</v>
      </c>
      <c r="CX32" s="290">
        <f t="shared" si="33"/>
        <v>12172</v>
      </c>
      <c r="CY32" s="290">
        <f t="shared" si="34"/>
        <v>384</v>
      </c>
      <c r="CZ32" s="290">
        <f t="shared" si="35"/>
        <v>117</v>
      </c>
      <c r="DA32" s="289">
        <f t="shared" si="36"/>
        <v>85295</v>
      </c>
      <c r="DB32" s="290">
        <f aca="true" t="shared" si="138" ref="DB32:DG32">BL32</f>
        <v>0</v>
      </c>
      <c r="DC32" s="290">
        <f t="shared" si="138"/>
        <v>52369</v>
      </c>
      <c r="DD32" s="290">
        <f t="shared" si="138"/>
        <v>6592</v>
      </c>
      <c r="DE32" s="290">
        <f t="shared" si="138"/>
        <v>11253</v>
      </c>
      <c r="DF32" s="290">
        <f t="shared" si="138"/>
        <v>183</v>
      </c>
      <c r="DG32" s="290">
        <f t="shared" si="138"/>
        <v>14898</v>
      </c>
      <c r="DH32" s="289">
        <v>707</v>
      </c>
      <c r="DI32" s="289">
        <f t="shared" si="38"/>
        <v>11</v>
      </c>
      <c r="DJ32" s="289">
        <v>7</v>
      </c>
      <c r="DK32" s="289">
        <v>3</v>
      </c>
      <c r="DL32" s="289">
        <v>1</v>
      </c>
      <c r="DM32" s="289">
        <v>0</v>
      </c>
    </row>
    <row r="33" spans="1:117" s="288" customFormat="1" ht="12" customHeight="1">
      <c r="A33" s="285" t="s">
        <v>727</v>
      </c>
      <c r="B33" s="286" t="s">
        <v>610</v>
      </c>
      <c r="C33" s="305" t="s">
        <v>719</v>
      </c>
      <c r="D33" s="289">
        <f t="shared" si="0"/>
        <v>2928172</v>
      </c>
      <c r="E33" s="290">
        <f t="shared" si="1"/>
        <v>1627663</v>
      </c>
      <c r="F33" s="290">
        <f t="shared" si="2"/>
        <v>656449</v>
      </c>
      <c r="G33" s="289">
        <v>376100</v>
      </c>
      <c r="H33" s="289">
        <v>280349</v>
      </c>
      <c r="I33" s="289">
        <v>0</v>
      </c>
      <c r="J33" s="290">
        <f t="shared" si="3"/>
        <v>699992</v>
      </c>
      <c r="K33" s="289">
        <v>231239</v>
      </c>
      <c r="L33" s="289">
        <v>468731</v>
      </c>
      <c r="M33" s="289">
        <v>22</v>
      </c>
      <c r="N33" s="290">
        <f t="shared" si="4"/>
        <v>18986</v>
      </c>
      <c r="O33" s="289">
        <v>7357</v>
      </c>
      <c r="P33" s="289">
        <v>11618</v>
      </c>
      <c r="Q33" s="289">
        <v>11</v>
      </c>
      <c r="R33" s="290">
        <f t="shared" si="5"/>
        <v>180972</v>
      </c>
      <c r="S33" s="289">
        <v>100970</v>
      </c>
      <c r="T33" s="289">
        <v>80002</v>
      </c>
      <c r="U33" s="289">
        <v>0</v>
      </c>
      <c r="V33" s="290">
        <f t="shared" si="6"/>
        <v>817</v>
      </c>
      <c r="W33" s="289">
        <v>152</v>
      </c>
      <c r="X33" s="289">
        <v>665</v>
      </c>
      <c r="Y33" s="289">
        <v>0</v>
      </c>
      <c r="Z33" s="290">
        <f t="shared" si="7"/>
        <v>70447</v>
      </c>
      <c r="AA33" s="289">
        <v>20699</v>
      </c>
      <c r="AB33" s="289">
        <v>49736</v>
      </c>
      <c r="AC33" s="289">
        <v>12</v>
      </c>
      <c r="AD33" s="290">
        <f t="shared" si="8"/>
        <v>1148124</v>
      </c>
      <c r="AE33" s="290">
        <f t="shared" si="9"/>
        <v>669337</v>
      </c>
      <c r="AF33" s="289">
        <v>1482</v>
      </c>
      <c r="AG33" s="289">
        <v>8684</v>
      </c>
      <c r="AH33" s="289">
        <v>659171</v>
      </c>
      <c r="AI33" s="290">
        <f t="shared" si="10"/>
        <v>465549</v>
      </c>
      <c r="AJ33" s="289">
        <v>1801</v>
      </c>
      <c r="AK33" s="289">
        <v>26334</v>
      </c>
      <c r="AL33" s="289">
        <v>437414</v>
      </c>
      <c r="AM33" s="290">
        <f t="shared" si="11"/>
        <v>1611</v>
      </c>
      <c r="AN33" s="289">
        <v>51</v>
      </c>
      <c r="AO33" s="289">
        <v>0</v>
      </c>
      <c r="AP33" s="289">
        <v>1560</v>
      </c>
      <c r="AQ33" s="290">
        <f t="shared" si="12"/>
        <v>7010</v>
      </c>
      <c r="AR33" s="289">
        <v>212</v>
      </c>
      <c r="AS33" s="289">
        <v>242</v>
      </c>
      <c r="AT33" s="289">
        <v>6556</v>
      </c>
      <c r="AU33" s="290">
        <f t="shared" si="13"/>
        <v>0</v>
      </c>
      <c r="AV33" s="289">
        <v>0</v>
      </c>
      <c r="AW33" s="289">
        <v>0</v>
      </c>
      <c r="AX33" s="289">
        <v>0</v>
      </c>
      <c r="AY33" s="290">
        <f t="shared" si="14"/>
        <v>4617</v>
      </c>
      <c r="AZ33" s="289">
        <v>349</v>
      </c>
      <c r="BA33" s="289">
        <v>1332</v>
      </c>
      <c r="BB33" s="289">
        <v>2936</v>
      </c>
      <c r="BC33" s="289">
        <f t="shared" si="15"/>
        <v>152385</v>
      </c>
      <c r="BD33" s="289">
        <f t="shared" si="16"/>
        <v>35417</v>
      </c>
      <c r="BE33" s="289">
        <v>328</v>
      </c>
      <c r="BF33" s="289">
        <v>17099</v>
      </c>
      <c r="BG33" s="289">
        <v>1736</v>
      </c>
      <c r="BH33" s="289">
        <v>634</v>
      </c>
      <c r="BI33" s="289">
        <v>51</v>
      </c>
      <c r="BJ33" s="289">
        <v>15569</v>
      </c>
      <c r="BK33" s="289">
        <f t="shared" si="17"/>
        <v>116968</v>
      </c>
      <c r="BL33" s="289">
        <v>32109</v>
      </c>
      <c r="BM33" s="289">
        <v>66695</v>
      </c>
      <c r="BN33" s="289">
        <v>963</v>
      </c>
      <c r="BO33" s="289">
        <v>5765</v>
      </c>
      <c r="BP33" s="289">
        <v>491</v>
      </c>
      <c r="BQ33" s="289">
        <v>10945</v>
      </c>
      <c r="BR33" s="290">
        <f aca="true" t="shared" si="139" ref="BR33:BX33">SUM(BY33,CF33)</f>
        <v>1663080</v>
      </c>
      <c r="BS33" s="290">
        <f t="shared" si="139"/>
        <v>656777</v>
      </c>
      <c r="BT33" s="290">
        <f t="shared" si="139"/>
        <v>717091</v>
      </c>
      <c r="BU33" s="290">
        <f t="shared" si="139"/>
        <v>20722</v>
      </c>
      <c r="BV33" s="290">
        <f t="shared" si="139"/>
        <v>181606</v>
      </c>
      <c r="BW33" s="290">
        <f t="shared" si="139"/>
        <v>868</v>
      </c>
      <c r="BX33" s="290">
        <f t="shared" si="139"/>
        <v>86016</v>
      </c>
      <c r="BY33" s="289">
        <f t="shared" si="19"/>
        <v>1627663</v>
      </c>
      <c r="BZ33" s="290">
        <f t="shared" si="20"/>
        <v>656449</v>
      </c>
      <c r="CA33" s="290">
        <f t="shared" si="21"/>
        <v>699992</v>
      </c>
      <c r="CB33" s="290">
        <f t="shared" si="22"/>
        <v>18986</v>
      </c>
      <c r="CC33" s="290">
        <f t="shared" si="23"/>
        <v>180972</v>
      </c>
      <c r="CD33" s="290">
        <f t="shared" si="24"/>
        <v>817</v>
      </c>
      <c r="CE33" s="290">
        <f t="shared" si="25"/>
        <v>70447</v>
      </c>
      <c r="CF33" s="289">
        <f t="shared" si="26"/>
        <v>35417</v>
      </c>
      <c r="CG33" s="290">
        <f aca="true" t="shared" si="140" ref="CG33:CL33">BE33</f>
        <v>328</v>
      </c>
      <c r="CH33" s="290">
        <f t="shared" si="140"/>
        <v>17099</v>
      </c>
      <c r="CI33" s="290">
        <f t="shared" si="140"/>
        <v>1736</v>
      </c>
      <c r="CJ33" s="290">
        <f t="shared" si="140"/>
        <v>634</v>
      </c>
      <c r="CK33" s="290">
        <f t="shared" si="140"/>
        <v>51</v>
      </c>
      <c r="CL33" s="290">
        <f t="shared" si="140"/>
        <v>15569</v>
      </c>
      <c r="CM33" s="290">
        <f aca="true" t="shared" si="141" ref="CM33:CS33">SUM(CT33,DA33)</f>
        <v>1265092</v>
      </c>
      <c r="CN33" s="290">
        <f t="shared" si="141"/>
        <v>701446</v>
      </c>
      <c r="CO33" s="290">
        <f t="shared" si="141"/>
        <v>532244</v>
      </c>
      <c r="CP33" s="290">
        <f t="shared" si="141"/>
        <v>2574</v>
      </c>
      <c r="CQ33" s="290">
        <f t="shared" si="141"/>
        <v>12775</v>
      </c>
      <c r="CR33" s="290">
        <f t="shared" si="141"/>
        <v>491</v>
      </c>
      <c r="CS33" s="290">
        <f t="shared" si="141"/>
        <v>15562</v>
      </c>
      <c r="CT33" s="289">
        <f t="shared" si="29"/>
        <v>1148124</v>
      </c>
      <c r="CU33" s="290">
        <f t="shared" si="30"/>
        <v>669337</v>
      </c>
      <c r="CV33" s="290">
        <f t="shared" si="31"/>
        <v>465549</v>
      </c>
      <c r="CW33" s="290">
        <f t="shared" si="32"/>
        <v>1611</v>
      </c>
      <c r="CX33" s="290">
        <f t="shared" si="33"/>
        <v>7010</v>
      </c>
      <c r="CY33" s="290">
        <f t="shared" si="34"/>
        <v>0</v>
      </c>
      <c r="CZ33" s="290">
        <f t="shared" si="35"/>
        <v>4617</v>
      </c>
      <c r="DA33" s="289">
        <f t="shared" si="36"/>
        <v>116968</v>
      </c>
      <c r="DB33" s="290">
        <f aca="true" t="shared" si="142" ref="DB33:DG33">BL33</f>
        <v>32109</v>
      </c>
      <c r="DC33" s="290">
        <f t="shared" si="142"/>
        <v>66695</v>
      </c>
      <c r="DD33" s="290">
        <f t="shared" si="142"/>
        <v>963</v>
      </c>
      <c r="DE33" s="290">
        <f t="shared" si="142"/>
        <v>5765</v>
      </c>
      <c r="DF33" s="290">
        <f t="shared" si="142"/>
        <v>491</v>
      </c>
      <c r="DG33" s="290">
        <f t="shared" si="142"/>
        <v>10945</v>
      </c>
      <c r="DH33" s="289">
        <v>0</v>
      </c>
      <c r="DI33" s="289">
        <f t="shared" si="38"/>
        <v>231</v>
      </c>
      <c r="DJ33" s="289">
        <v>176</v>
      </c>
      <c r="DK33" s="289">
        <v>31</v>
      </c>
      <c r="DL33" s="289">
        <v>0</v>
      </c>
      <c r="DM33" s="289">
        <v>24</v>
      </c>
    </row>
    <row r="34" spans="1:117" s="288" customFormat="1" ht="12" customHeight="1">
      <c r="A34" s="285" t="s">
        <v>732</v>
      </c>
      <c r="B34" s="286" t="s">
        <v>574</v>
      </c>
      <c r="C34" s="305" t="s">
        <v>542</v>
      </c>
      <c r="D34" s="289">
        <f t="shared" si="0"/>
        <v>1803272</v>
      </c>
      <c r="E34" s="290">
        <f t="shared" si="1"/>
        <v>1119370</v>
      </c>
      <c r="F34" s="290">
        <f t="shared" si="2"/>
        <v>17421</v>
      </c>
      <c r="G34" s="289">
        <v>7299</v>
      </c>
      <c r="H34" s="289">
        <v>10122</v>
      </c>
      <c r="I34" s="289">
        <v>0</v>
      </c>
      <c r="J34" s="290">
        <f t="shared" si="3"/>
        <v>911104</v>
      </c>
      <c r="K34" s="289">
        <v>480737</v>
      </c>
      <c r="L34" s="289">
        <v>430073</v>
      </c>
      <c r="M34" s="289">
        <v>294</v>
      </c>
      <c r="N34" s="290">
        <f t="shared" si="4"/>
        <v>38956</v>
      </c>
      <c r="O34" s="289">
        <v>20783</v>
      </c>
      <c r="P34" s="289">
        <v>18144</v>
      </c>
      <c r="Q34" s="289">
        <v>29</v>
      </c>
      <c r="R34" s="290">
        <f t="shared" si="5"/>
        <v>119207</v>
      </c>
      <c r="S34" s="289">
        <v>43933</v>
      </c>
      <c r="T34" s="289">
        <v>75274</v>
      </c>
      <c r="U34" s="289">
        <v>0</v>
      </c>
      <c r="V34" s="290">
        <f t="shared" si="6"/>
        <v>364</v>
      </c>
      <c r="W34" s="289">
        <v>75</v>
      </c>
      <c r="X34" s="289">
        <v>289</v>
      </c>
      <c r="Y34" s="289">
        <v>0</v>
      </c>
      <c r="Z34" s="290">
        <f t="shared" si="7"/>
        <v>32318</v>
      </c>
      <c r="AA34" s="289">
        <v>20285</v>
      </c>
      <c r="AB34" s="289">
        <v>11736</v>
      </c>
      <c r="AC34" s="289">
        <v>297</v>
      </c>
      <c r="AD34" s="290">
        <f t="shared" si="8"/>
        <v>517510</v>
      </c>
      <c r="AE34" s="290">
        <f t="shared" si="9"/>
        <v>8586</v>
      </c>
      <c r="AF34" s="289">
        <v>0</v>
      </c>
      <c r="AG34" s="289">
        <v>0</v>
      </c>
      <c r="AH34" s="289">
        <v>8586</v>
      </c>
      <c r="AI34" s="290">
        <f t="shared" si="10"/>
        <v>493107</v>
      </c>
      <c r="AJ34" s="289">
        <v>226</v>
      </c>
      <c r="AK34" s="289">
        <v>305</v>
      </c>
      <c r="AL34" s="289">
        <v>492576</v>
      </c>
      <c r="AM34" s="290">
        <f t="shared" si="11"/>
        <v>6408</v>
      </c>
      <c r="AN34" s="289">
        <v>2212</v>
      </c>
      <c r="AO34" s="289">
        <v>2</v>
      </c>
      <c r="AP34" s="289">
        <v>4194</v>
      </c>
      <c r="AQ34" s="290">
        <f t="shared" si="12"/>
        <v>3500</v>
      </c>
      <c r="AR34" s="289">
        <v>25</v>
      </c>
      <c r="AS34" s="289">
        <v>89</v>
      </c>
      <c r="AT34" s="289">
        <v>3386</v>
      </c>
      <c r="AU34" s="290">
        <f t="shared" si="13"/>
        <v>19</v>
      </c>
      <c r="AV34" s="289">
        <v>9</v>
      </c>
      <c r="AW34" s="289">
        <v>0</v>
      </c>
      <c r="AX34" s="289">
        <v>10</v>
      </c>
      <c r="AY34" s="290">
        <f t="shared" si="14"/>
        <v>5890</v>
      </c>
      <c r="AZ34" s="289">
        <v>8</v>
      </c>
      <c r="BA34" s="289">
        <v>76</v>
      </c>
      <c r="BB34" s="289">
        <v>5806</v>
      </c>
      <c r="BC34" s="289">
        <f t="shared" si="15"/>
        <v>166392</v>
      </c>
      <c r="BD34" s="289">
        <f t="shared" si="16"/>
        <v>44922</v>
      </c>
      <c r="BE34" s="289">
        <v>193</v>
      </c>
      <c r="BF34" s="289">
        <v>18068</v>
      </c>
      <c r="BG34" s="289">
        <v>6685</v>
      </c>
      <c r="BH34" s="289">
        <v>2006</v>
      </c>
      <c r="BI34" s="289">
        <v>1053</v>
      </c>
      <c r="BJ34" s="289">
        <v>16917</v>
      </c>
      <c r="BK34" s="289">
        <f t="shared" si="17"/>
        <v>121470</v>
      </c>
      <c r="BL34" s="289">
        <v>1255</v>
      </c>
      <c r="BM34" s="289">
        <v>88672</v>
      </c>
      <c r="BN34" s="289">
        <v>10342</v>
      </c>
      <c r="BO34" s="289">
        <v>9762</v>
      </c>
      <c r="BP34" s="289">
        <v>1807</v>
      </c>
      <c r="BQ34" s="289">
        <v>9632</v>
      </c>
      <c r="BR34" s="290">
        <f aca="true" t="shared" si="143" ref="BR34:BX36">SUM(BY34,CF34)</f>
        <v>1164292</v>
      </c>
      <c r="BS34" s="290">
        <f t="shared" si="143"/>
        <v>17614</v>
      </c>
      <c r="BT34" s="290">
        <f t="shared" si="143"/>
        <v>929172</v>
      </c>
      <c r="BU34" s="290">
        <f t="shared" si="143"/>
        <v>45641</v>
      </c>
      <c r="BV34" s="290">
        <f t="shared" si="143"/>
        <v>121213</v>
      </c>
      <c r="BW34" s="290">
        <f t="shared" si="143"/>
        <v>1417</v>
      </c>
      <c r="BX34" s="290">
        <f t="shared" si="143"/>
        <v>49235</v>
      </c>
      <c r="BY34" s="289">
        <f t="shared" si="19"/>
        <v>1119370</v>
      </c>
      <c r="BZ34" s="290">
        <f t="shared" si="20"/>
        <v>17421</v>
      </c>
      <c r="CA34" s="290">
        <f t="shared" si="21"/>
        <v>911104</v>
      </c>
      <c r="CB34" s="290">
        <f t="shared" si="22"/>
        <v>38956</v>
      </c>
      <c r="CC34" s="290">
        <f t="shared" si="23"/>
        <v>119207</v>
      </c>
      <c r="CD34" s="290">
        <f t="shared" si="24"/>
        <v>364</v>
      </c>
      <c r="CE34" s="290">
        <f t="shared" si="25"/>
        <v>32318</v>
      </c>
      <c r="CF34" s="289">
        <f t="shared" si="26"/>
        <v>44922</v>
      </c>
      <c r="CG34" s="290">
        <f aca="true" t="shared" si="144" ref="CG34:CL34">BE34</f>
        <v>193</v>
      </c>
      <c r="CH34" s="290">
        <f t="shared" si="144"/>
        <v>18068</v>
      </c>
      <c r="CI34" s="290">
        <f t="shared" si="144"/>
        <v>6685</v>
      </c>
      <c r="CJ34" s="290">
        <f t="shared" si="144"/>
        <v>2006</v>
      </c>
      <c r="CK34" s="290">
        <f t="shared" si="144"/>
        <v>1053</v>
      </c>
      <c r="CL34" s="290">
        <f t="shared" si="144"/>
        <v>16917</v>
      </c>
      <c r="CM34" s="290">
        <f aca="true" t="shared" si="145" ref="CM34:CS36">SUM(CT34,DA34)</f>
        <v>638980</v>
      </c>
      <c r="CN34" s="290">
        <f t="shared" si="145"/>
        <v>9841</v>
      </c>
      <c r="CO34" s="290">
        <f t="shared" si="145"/>
        <v>581779</v>
      </c>
      <c r="CP34" s="290">
        <f t="shared" si="145"/>
        <v>16750</v>
      </c>
      <c r="CQ34" s="290">
        <f t="shared" si="145"/>
        <v>13262</v>
      </c>
      <c r="CR34" s="290">
        <f t="shared" si="145"/>
        <v>1826</v>
      </c>
      <c r="CS34" s="290">
        <f t="shared" si="145"/>
        <v>15522</v>
      </c>
      <c r="CT34" s="289">
        <f t="shared" si="29"/>
        <v>517510</v>
      </c>
      <c r="CU34" s="290">
        <f t="shared" si="30"/>
        <v>8586</v>
      </c>
      <c r="CV34" s="290">
        <f t="shared" si="31"/>
        <v>493107</v>
      </c>
      <c r="CW34" s="290">
        <f t="shared" si="32"/>
        <v>6408</v>
      </c>
      <c r="CX34" s="290">
        <f t="shared" si="33"/>
        <v>3500</v>
      </c>
      <c r="CY34" s="290">
        <f t="shared" si="34"/>
        <v>19</v>
      </c>
      <c r="CZ34" s="290">
        <f t="shared" si="35"/>
        <v>5890</v>
      </c>
      <c r="DA34" s="289">
        <f t="shared" si="36"/>
        <v>121470</v>
      </c>
      <c r="DB34" s="290">
        <f aca="true" t="shared" si="146" ref="DB34:DG34">BL34</f>
        <v>1255</v>
      </c>
      <c r="DC34" s="290">
        <f t="shared" si="146"/>
        <v>88672</v>
      </c>
      <c r="DD34" s="290">
        <f t="shared" si="146"/>
        <v>10342</v>
      </c>
      <c r="DE34" s="290">
        <f t="shared" si="146"/>
        <v>9762</v>
      </c>
      <c r="DF34" s="290">
        <f t="shared" si="146"/>
        <v>1807</v>
      </c>
      <c r="DG34" s="290">
        <f t="shared" si="146"/>
        <v>9632</v>
      </c>
      <c r="DH34" s="289">
        <v>0</v>
      </c>
      <c r="DI34" s="289">
        <f t="shared" si="38"/>
        <v>37</v>
      </c>
      <c r="DJ34" s="289">
        <v>27</v>
      </c>
      <c r="DK34" s="289">
        <v>9</v>
      </c>
      <c r="DL34" s="289">
        <v>0</v>
      </c>
      <c r="DM34" s="289">
        <v>1</v>
      </c>
    </row>
    <row r="35" spans="1:117" s="288" customFormat="1" ht="12" customHeight="1">
      <c r="A35" s="285" t="s">
        <v>735</v>
      </c>
      <c r="B35" s="286" t="s">
        <v>635</v>
      </c>
      <c r="C35" s="305" t="s">
        <v>542</v>
      </c>
      <c r="D35" s="289">
        <f t="shared" si="0"/>
        <v>435551</v>
      </c>
      <c r="E35" s="290">
        <f t="shared" si="1"/>
        <v>276826</v>
      </c>
      <c r="F35" s="290">
        <f t="shared" si="2"/>
        <v>0</v>
      </c>
      <c r="G35" s="289">
        <v>0</v>
      </c>
      <c r="H35" s="289">
        <v>0</v>
      </c>
      <c r="I35" s="289">
        <v>0</v>
      </c>
      <c r="J35" s="290">
        <f t="shared" si="3"/>
        <v>222408</v>
      </c>
      <c r="K35" s="289">
        <v>135883</v>
      </c>
      <c r="L35" s="289">
        <v>86525</v>
      </c>
      <c r="M35" s="289">
        <v>0</v>
      </c>
      <c r="N35" s="290">
        <f t="shared" si="4"/>
        <v>12740</v>
      </c>
      <c r="O35" s="289">
        <v>6907</v>
      </c>
      <c r="P35" s="289">
        <v>5833</v>
      </c>
      <c r="Q35" s="289">
        <v>0</v>
      </c>
      <c r="R35" s="290">
        <f t="shared" si="5"/>
        <v>28867</v>
      </c>
      <c r="S35" s="289">
        <v>15475</v>
      </c>
      <c r="T35" s="289">
        <v>13392</v>
      </c>
      <c r="U35" s="289">
        <v>0</v>
      </c>
      <c r="V35" s="290">
        <f t="shared" si="6"/>
        <v>3678</v>
      </c>
      <c r="W35" s="289">
        <v>3360</v>
      </c>
      <c r="X35" s="289">
        <v>318</v>
      </c>
      <c r="Y35" s="289">
        <v>0</v>
      </c>
      <c r="Z35" s="290">
        <f t="shared" si="7"/>
        <v>9133</v>
      </c>
      <c r="AA35" s="289">
        <v>5469</v>
      </c>
      <c r="AB35" s="289">
        <v>3664</v>
      </c>
      <c r="AC35" s="289">
        <v>0</v>
      </c>
      <c r="AD35" s="290">
        <f t="shared" si="8"/>
        <v>115599</v>
      </c>
      <c r="AE35" s="290">
        <f t="shared" si="9"/>
        <v>0</v>
      </c>
      <c r="AF35" s="289">
        <v>0</v>
      </c>
      <c r="AG35" s="289">
        <v>0</v>
      </c>
      <c r="AH35" s="289">
        <v>0</v>
      </c>
      <c r="AI35" s="290">
        <f t="shared" si="10"/>
        <v>113595</v>
      </c>
      <c r="AJ35" s="289">
        <v>1239</v>
      </c>
      <c r="AK35" s="289">
        <v>5951</v>
      </c>
      <c r="AL35" s="289">
        <v>106405</v>
      </c>
      <c r="AM35" s="290">
        <f t="shared" si="11"/>
        <v>781</v>
      </c>
      <c r="AN35" s="289">
        <v>0</v>
      </c>
      <c r="AO35" s="289">
        <v>33</v>
      </c>
      <c r="AP35" s="289">
        <v>748</v>
      </c>
      <c r="AQ35" s="290">
        <f t="shared" si="12"/>
        <v>1044</v>
      </c>
      <c r="AR35" s="289">
        <v>324</v>
      </c>
      <c r="AS35" s="289">
        <v>720</v>
      </c>
      <c r="AT35" s="289">
        <v>0</v>
      </c>
      <c r="AU35" s="290">
        <f t="shared" si="13"/>
        <v>0</v>
      </c>
      <c r="AV35" s="289">
        <v>0</v>
      </c>
      <c r="AW35" s="289">
        <v>0</v>
      </c>
      <c r="AX35" s="289">
        <v>0</v>
      </c>
      <c r="AY35" s="290">
        <f t="shared" si="14"/>
        <v>179</v>
      </c>
      <c r="AZ35" s="289">
        <v>0</v>
      </c>
      <c r="BA35" s="289">
        <v>0</v>
      </c>
      <c r="BB35" s="289">
        <v>179</v>
      </c>
      <c r="BC35" s="289">
        <f t="shared" si="15"/>
        <v>43126</v>
      </c>
      <c r="BD35" s="289">
        <f t="shared" si="16"/>
        <v>21430</v>
      </c>
      <c r="BE35" s="289">
        <v>0</v>
      </c>
      <c r="BF35" s="289">
        <v>12158</v>
      </c>
      <c r="BG35" s="289">
        <v>5010</v>
      </c>
      <c r="BH35" s="289">
        <v>2056</v>
      </c>
      <c r="BI35" s="289">
        <v>30</v>
      </c>
      <c r="BJ35" s="289">
        <v>2176</v>
      </c>
      <c r="BK35" s="289">
        <f t="shared" si="17"/>
        <v>21696</v>
      </c>
      <c r="BL35" s="289">
        <v>0</v>
      </c>
      <c r="BM35" s="289">
        <v>19786</v>
      </c>
      <c r="BN35" s="289">
        <v>326</v>
      </c>
      <c r="BO35" s="289">
        <v>661</v>
      </c>
      <c r="BP35" s="289">
        <v>554</v>
      </c>
      <c r="BQ35" s="289">
        <v>369</v>
      </c>
      <c r="BR35" s="290">
        <f t="shared" si="143"/>
        <v>298256</v>
      </c>
      <c r="BS35" s="290">
        <f t="shared" si="143"/>
        <v>0</v>
      </c>
      <c r="BT35" s="290">
        <f t="shared" si="143"/>
        <v>234566</v>
      </c>
      <c r="BU35" s="290">
        <f t="shared" si="143"/>
        <v>17750</v>
      </c>
      <c r="BV35" s="290">
        <f t="shared" si="143"/>
        <v>30923</v>
      </c>
      <c r="BW35" s="290">
        <f t="shared" si="143"/>
        <v>3708</v>
      </c>
      <c r="BX35" s="290">
        <f t="shared" si="143"/>
        <v>11309</v>
      </c>
      <c r="BY35" s="289">
        <f t="shared" si="19"/>
        <v>276826</v>
      </c>
      <c r="BZ35" s="290">
        <f t="shared" si="20"/>
        <v>0</v>
      </c>
      <c r="CA35" s="290">
        <f t="shared" si="21"/>
        <v>222408</v>
      </c>
      <c r="CB35" s="290">
        <f t="shared" si="22"/>
        <v>12740</v>
      </c>
      <c r="CC35" s="290">
        <f t="shared" si="23"/>
        <v>28867</v>
      </c>
      <c r="CD35" s="290">
        <f t="shared" si="24"/>
        <v>3678</v>
      </c>
      <c r="CE35" s="290">
        <f t="shared" si="25"/>
        <v>9133</v>
      </c>
      <c r="CF35" s="289">
        <f t="shared" si="26"/>
        <v>21430</v>
      </c>
      <c r="CG35" s="290">
        <f aca="true" t="shared" si="147" ref="CG35:CL35">BE35</f>
        <v>0</v>
      </c>
      <c r="CH35" s="290">
        <f t="shared" si="147"/>
        <v>12158</v>
      </c>
      <c r="CI35" s="290">
        <f t="shared" si="147"/>
        <v>5010</v>
      </c>
      <c r="CJ35" s="290">
        <f t="shared" si="147"/>
        <v>2056</v>
      </c>
      <c r="CK35" s="290">
        <f t="shared" si="147"/>
        <v>30</v>
      </c>
      <c r="CL35" s="290">
        <f t="shared" si="147"/>
        <v>2176</v>
      </c>
      <c r="CM35" s="290">
        <f t="shared" si="145"/>
        <v>137295</v>
      </c>
      <c r="CN35" s="290">
        <f t="shared" si="145"/>
        <v>0</v>
      </c>
      <c r="CO35" s="290">
        <f t="shared" si="145"/>
        <v>133381</v>
      </c>
      <c r="CP35" s="290">
        <f t="shared" si="145"/>
        <v>1107</v>
      </c>
      <c r="CQ35" s="290">
        <f t="shared" si="145"/>
        <v>1705</v>
      </c>
      <c r="CR35" s="290">
        <f t="shared" si="145"/>
        <v>554</v>
      </c>
      <c r="CS35" s="290">
        <f t="shared" si="145"/>
        <v>548</v>
      </c>
      <c r="CT35" s="289">
        <f t="shared" si="29"/>
        <v>115599</v>
      </c>
      <c r="CU35" s="290">
        <f t="shared" si="30"/>
        <v>0</v>
      </c>
      <c r="CV35" s="290">
        <f t="shared" si="31"/>
        <v>113595</v>
      </c>
      <c r="CW35" s="290">
        <f t="shared" si="32"/>
        <v>781</v>
      </c>
      <c r="CX35" s="290">
        <f t="shared" si="33"/>
        <v>1044</v>
      </c>
      <c r="CY35" s="290">
        <f t="shared" si="34"/>
        <v>0</v>
      </c>
      <c r="CZ35" s="290">
        <f t="shared" si="35"/>
        <v>179</v>
      </c>
      <c r="DA35" s="289">
        <f t="shared" si="36"/>
        <v>21696</v>
      </c>
      <c r="DB35" s="290">
        <f aca="true" t="shared" si="148" ref="DB35:DG35">BL35</f>
        <v>0</v>
      </c>
      <c r="DC35" s="290">
        <f t="shared" si="148"/>
        <v>19786</v>
      </c>
      <c r="DD35" s="290">
        <f t="shared" si="148"/>
        <v>326</v>
      </c>
      <c r="DE35" s="290">
        <f t="shared" si="148"/>
        <v>661</v>
      </c>
      <c r="DF35" s="290">
        <f t="shared" si="148"/>
        <v>554</v>
      </c>
      <c r="DG35" s="290">
        <f t="shared" si="148"/>
        <v>369</v>
      </c>
      <c r="DH35" s="289">
        <v>0</v>
      </c>
      <c r="DI35" s="289">
        <f t="shared" si="38"/>
        <v>51</v>
      </c>
      <c r="DJ35" s="289">
        <v>41</v>
      </c>
      <c r="DK35" s="289">
        <v>2</v>
      </c>
      <c r="DL35" s="289">
        <v>0</v>
      </c>
      <c r="DM35" s="289">
        <v>8</v>
      </c>
    </row>
    <row r="36" spans="1:117" s="288" customFormat="1" ht="12" customHeight="1">
      <c r="A36" s="285" t="s">
        <v>576</v>
      </c>
      <c r="B36" s="286" t="s">
        <v>611</v>
      </c>
      <c r="C36" s="305" t="s">
        <v>542</v>
      </c>
      <c r="D36" s="289">
        <f t="shared" si="0"/>
        <v>345616</v>
      </c>
      <c r="E36" s="290">
        <f t="shared" si="1"/>
        <v>231032</v>
      </c>
      <c r="F36" s="290">
        <f t="shared" si="2"/>
        <v>76214</v>
      </c>
      <c r="G36" s="289">
        <v>40848</v>
      </c>
      <c r="H36" s="289">
        <v>35366</v>
      </c>
      <c r="I36" s="289">
        <v>0</v>
      </c>
      <c r="J36" s="290">
        <f t="shared" si="3"/>
        <v>113213</v>
      </c>
      <c r="K36" s="289">
        <v>31119</v>
      </c>
      <c r="L36" s="289">
        <v>82089</v>
      </c>
      <c r="M36" s="289">
        <v>5</v>
      </c>
      <c r="N36" s="290">
        <f t="shared" si="4"/>
        <v>4974</v>
      </c>
      <c r="O36" s="289">
        <v>1353</v>
      </c>
      <c r="P36" s="289">
        <v>3608</v>
      </c>
      <c r="Q36" s="289">
        <v>13</v>
      </c>
      <c r="R36" s="290">
        <f t="shared" si="5"/>
        <v>31931</v>
      </c>
      <c r="S36" s="289">
        <v>11347</v>
      </c>
      <c r="T36" s="289">
        <v>20531</v>
      </c>
      <c r="U36" s="289">
        <v>53</v>
      </c>
      <c r="V36" s="290">
        <f t="shared" si="6"/>
        <v>490</v>
      </c>
      <c r="W36" s="289">
        <v>55</v>
      </c>
      <c r="X36" s="289">
        <v>435</v>
      </c>
      <c r="Y36" s="289">
        <v>0</v>
      </c>
      <c r="Z36" s="290">
        <f t="shared" si="7"/>
        <v>4210</v>
      </c>
      <c r="AA36" s="289">
        <v>916</v>
      </c>
      <c r="AB36" s="289">
        <v>3277</v>
      </c>
      <c r="AC36" s="289">
        <v>17</v>
      </c>
      <c r="AD36" s="290">
        <f t="shared" si="8"/>
        <v>56774</v>
      </c>
      <c r="AE36" s="290">
        <f t="shared" si="9"/>
        <v>27634</v>
      </c>
      <c r="AF36" s="289">
        <v>0</v>
      </c>
      <c r="AG36" s="289">
        <v>18</v>
      </c>
      <c r="AH36" s="289">
        <v>27616</v>
      </c>
      <c r="AI36" s="290">
        <f t="shared" si="10"/>
        <v>26175</v>
      </c>
      <c r="AJ36" s="289">
        <v>2691</v>
      </c>
      <c r="AK36" s="289">
        <v>880</v>
      </c>
      <c r="AL36" s="289">
        <v>22604</v>
      </c>
      <c r="AM36" s="290">
        <f t="shared" si="11"/>
        <v>499</v>
      </c>
      <c r="AN36" s="289">
        <v>51</v>
      </c>
      <c r="AO36" s="289">
        <v>0</v>
      </c>
      <c r="AP36" s="289">
        <v>448</v>
      </c>
      <c r="AQ36" s="290">
        <f t="shared" si="12"/>
        <v>1811</v>
      </c>
      <c r="AR36" s="289">
        <v>120</v>
      </c>
      <c r="AS36" s="289">
        <v>152</v>
      </c>
      <c r="AT36" s="289">
        <v>1539</v>
      </c>
      <c r="AU36" s="290">
        <f t="shared" si="13"/>
        <v>0</v>
      </c>
      <c r="AV36" s="289">
        <v>0</v>
      </c>
      <c r="AW36" s="289">
        <v>0</v>
      </c>
      <c r="AX36" s="289">
        <v>0</v>
      </c>
      <c r="AY36" s="290">
        <f t="shared" si="14"/>
        <v>655</v>
      </c>
      <c r="AZ36" s="289">
        <v>8</v>
      </c>
      <c r="BA36" s="289">
        <v>22</v>
      </c>
      <c r="BB36" s="289">
        <v>625</v>
      </c>
      <c r="BC36" s="289">
        <f t="shared" si="15"/>
        <v>57810</v>
      </c>
      <c r="BD36" s="289">
        <f t="shared" si="16"/>
        <v>19114</v>
      </c>
      <c r="BE36" s="289">
        <v>3347</v>
      </c>
      <c r="BF36" s="289">
        <v>4824</v>
      </c>
      <c r="BG36" s="289">
        <v>2123</v>
      </c>
      <c r="BH36" s="289">
        <v>908</v>
      </c>
      <c r="BI36" s="289">
        <v>20</v>
      </c>
      <c r="BJ36" s="289">
        <v>7892</v>
      </c>
      <c r="BK36" s="289">
        <f t="shared" si="17"/>
        <v>38696</v>
      </c>
      <c r="BL36" s="289">
        <v>15364</v>
      </c>
      <c r="BM36" s="289">
        <v>16104</v>
      </c>
      <c r="BN36" s="289">
        <v>2261</v>
      </c>
      <c r="BO36" s="289">
        <v>859</v>
      </c>
      <c r="BP36" s="289">
        <v>109</v>
      </c>
      <c r="BQ36" s="289">
        <v>3999</v>
      </c>
      <c r="BR36" s="290">
        <f t="shared" si="143"/>
        <v>250146</v>
      </c>
      <c r="BS36" s="290">
        <f t="shared" si="143"/>
        <v>79561</v>
      </c>
      <c r="BT36" s="290">
        <f t="shared" si="143"/>
        <v>118037</v>
      </c>
      <c r="BU36" s="290">
        <f t="shared" si="143"/>
        <v>7097</v>
      </c>
      <c r="BV36" s="290">
        <f t="shared" si="143"/>
        <v>32839</v>
      </c>
      <c r="BW36" s="290">
        <f t="shared" si="143"/>
        <v>510</v>
      </c>
      <c r="BX36" s="290">
        <f t="shared" si="143"/>
        <v>12102</v>
      </c>
      <c r="BY36" s="289">
        <f t="shared" si="19"/>
        <v>231032</v>
      </c>
      <c r="BZ36" s="290">
        <f t="shared" si="20"/>
        <v>76214</v>
      </c>
      <c r="CA36" s="290">
        <f t="shared" si="21"/>
        <v>113213</v>
      </c>
      <c r="CB36" s="290">
        <f t="shared" si="22"/>
        <v>4974</v>
      </c>
      <c r="CC36" s="290">
        <f t="shared" si="23"/>
        <v>31931</v>
      </c>
      <c r="CD36" s="290">
        <f t="shared" si="24"/>
        <v>490</v>
      </c>
      <c r="CE36" s="290">
        <f t="shared" si="25"/>
        <v>4210</v>
      </c>
      <c r="CF36" s="289">
        <f t="shared" si="26"/>
        <v>19114</v>
      </c>
      <c r="CG36" s="290">
        <f aca="true" t="shared" si="149" ref="CG36:CL36">BE36</f>
        <v>3347</v>
      </c>
      <c r="CH36" s="290">
        <f t="shared" si="149"/>
        <v>4824</v>
      </c>
      <c r="CI36" s="290">
        <f t="shared" si="149"/>
        <v>2123</v>
      </c>
      <c r="CJ36" s="290">
        <f t="shared" si="149"/>
        <v>908</v>
      </c>
      <c r="CK36" s="290">
        <f t="shared" si="149"/>
        <v>20</v>
      </c>
      <c r="CL36" s="290">
        <f t="shared" si="149"/>
        <v>7892</v>
      </c>
      <c r="CM36" s="290">
        <f t="shared" si="145"/>
        <v>95470</v>
      </c>
      <c r="CN36" s="290">
        <f t="shared" si="145"/>
        <v>42998</v>
      </c>
      <c r="CO36" s="290">
        <f t="shared" si="145"/>
        <v>42279</v>
      </c>
      <c r="CP36" s="290">
        <f t="shared" si="145"/>
        <v>2760</v>
      </c>
      <c r="CQ36" s="290">
        <f t="shared" si="145"/>
        <v>2670</v>
      </c>
      <c r="CR36" s="290">
        <f t="shared" si="145"/>
        <v>109</v>
      </c>
      <c r="CS36" s="290">
        <f t="shared" si="145"/>
        <v>4654</v>
      </c>
      <c r="CT36" s="289">
        <f t="shared" si="29"/>
        <v>56774</v>
      </c>
      <c r="CU36" s="290">
        <f t="shared" si="30"/>
        <v>27634</v>
      </c>
      <c r="CV36" s="290">
        <f t="shared" si="31"/>
        <v>26175</v>
      </c>
      <c r="CW36" s="290">
        <f t="shared" si="32"/>
        <v>499</v>
      </c>
      <c r="CX36" s="290">
        <f t="shared" si="33"/>
        <v>1811</v>
      </c>
      <c r="CY36" s="290">
        <f t="shared" si="34"/>
        <v>0</v>
      </c>
      <c r="CZ36" s="290">
        <f t="shared" si="35"/>
        <v>655</v>
      </c>
      <c r="DA36" s="289">
        <f t="shared" si="36"/>
        <v>38696</v>
      </c>
      <c r="DB36" s="290">
        <f aca="true" t="shared" si="150" ref="DB36:DG36">BL36</f>
        <v>15364</v>
      </c>
      <c r="DC36" s="290">
        <f t="shared" si="150"/>
        <v>16104</v>
      </c>
      <c r="DD36" s="290">
        <f t="shared" si="150"/>
        <v>2261</v>
      </c>
      <c r="DE36" s="290">
        <f t="shared" si="150"/>
        <v>859</v>
      </c>
      <c r="DF36" s="290">
        <f t="shared" si="150"/>
        <v>109</v>
      </c>
      <c r="DG36" s="290">
        <f t="shared" si="150"/>
        <v>3999</v>
      </c>
      <c r="DH36" s="289">
        <v>25</v>
      </c>
      <c r="DI36" s="289">
        <f t="shared" si="38"/>
        <v>77</v>
      </c>
      <c r="DJ36" s="289">
        <v>8</v>
      </c>
      <c r="DK36" s="289">
        <v>62</v>
      </c>
      <c r="DL36" s="289">
        <v>2</v>
      </c>
      <c r="DM36" s="289">
        <v>5</v>
      </c>
    </row>
    <row r="37" spans="1:117" s="288" customFormat="1" ht="12" customHeight="1">
      <c r="A37" s="285" t="s">
        <v>582</v>
      </c>
      <c r="B37" s="286" t="s">
        <v>600</v>
      </c>
      <c r="C37" s="305" t="s">
        <v>542</v>
      </c>
      <c r="D37" s="289">
        <f t="shared" si="0"/>
        <v>207101</v>
      </c>
      <c r="E37" s="290">
        <f t="shared" si="1"/>
        <v>116275</v>
      </c>
      <c r="F37" s="290">
        <f t="shared" si="2"/>
        <v>12</v>
      </c>
      <c r="G37" s="289">
        <v>0</v>
      </c>
      <c r="H37" s="289">
        <v>12</v>
      </c>
      <c r="I37" s="289">
        <v>0</v>
      </c>
      <c r="J37" s="290">
        <f t="shared" si="3"/>
        <v>91885</v>
      </c>
      <c r="K37" s="289">
        <v>2935</v>
      </c>
      <c r="L37" s="289">
        <v>88949</v>
      </c>
      <c r="M37" s="289">
        <v>1</v>
      </c>
      <c r="N37" s="290">
        <f t="shared" si="4"/>
        <v>4971</v>
      </c>
      <c r="O37" s="289">
        <v>45</v>
      </c>
      <c r="P37" s="289">
        <v>4926</v>
      </c>
      <c r="Q37" s="289">
        <v>0</v>
      </c>
      <c r="R37" s="290">
        <f t="shared" si="5"/>
        <v>18087</v>
      </c>
      <c r="S37" s="289">
        <v>750</v>
      </c>
      <c r="T37" s="289">
        <v>17326</v>
      </c>
      <c r="U37" s="289">
        <v>11</v>
      </c>
      <c r="V37" s="290">
        <f t="shared" si="6"/>
        <v>96</v>
      </c>
      <c r="W37" s="289">
        <v>0</v>
      </c>
      <c r="X37" s="289">
        <v>96</v>
      </c>
      <c r="Y37" s="289">
        <v>0</v>
      </c>
      <c r="Z37" s="290">
        <f t="shared" si="7"/>
        <v>1224</v>
      </c>
      <c r="AA37" s="289">
        <v>81</v>
      </c>
      <c r="AB37" s="289">
        <v>1143</v>
      </c>
      <c r="AC37" s="289">
        <v>0</v>
      </c>
      <c r="AD37" s="290">
        <f t="shared" si="8"/>
        <v>74449</v>
      </c>
      <c r="AE37" s="290">
        <f t="shared" si="9"/>
        <v>0</v>
      </c>
      <c r="AF37" s="289">
        <v>0</v>
      </c>
      <c r="AG37" s="289">
        <v>0</v>
      </c>
      <c r="AH37" s="289">
        <v>0</v>
      </c>
      <c r="AI37" s="290">
        <f t="shared" si="10"/>
        <v>48289</v>
      </c>
      <c r="AJ37" s="289">
        <v>262</v>
      </c>
      <c r="AK37" s="289">
        <v>631</v>
      </c>
      <c r="AL37" s="289">
        <v>47396</v>
      </c>
      <c r="AM37" s="290">
        <f t="shared" si="11"/>
        <v>256</v>
      </c>
      <c r="AN37" s="289">
        <v>7</v>
      </c>
      <c r="AO37" s="289">
        <v>59</v>
      </c>
      <c r="AP37" s="289">
        <v>190</v>
      </c>
      <c r="AQ37" s="290">
        <f t="shared" si="12"/>
        <v>25634</v>
      </c>
      <c r="AR37" s="289">
        <v>183</v>
      </c>
      <c r="AS37" s="289">
        <v>100</v>
      </c>
      <c r="AT37" s="289">
        <v>25351</v>
      </c>
      <c r="AU37" s="290">
        <f t="shared" si="13"/>
        <v>8</v>
      </c>
      <c r="AV37" s="289">
        <v>0</v>
      </c>
      <c r="AW37" s="289">
        <v>1</v>
      </c>
      <c r="AX37" s="289">
        <v>7</v>
      </c>
      <c r="AY37" s="290">
        <f t="shared" si="14"/>
        <v>262</v>
      </c>
      <c r="AZ37" s="289">
        <v>18</v>
      </c>
      <c r="BA37" s="289">
        <v>1</v>
      </c>
      <c r="BB37" s="289">
        <v>243</v>
      </c>
      <c r="BC37" s="289">
        <f t="shared" si="15"/>
        <v>16377</v>
      </c>
      <c r="BD37" s="289">
        <f t="shared" si="16"/>
        <v>3647</v>
      </c>
      <c r="BE37" s="289">
        <v>0</v>
      </c>
      <c r="BF37" s="289">
        <v>2044</v>
      </c>
      <c r="BG37" s="289">
        <v>529</v>
      </c>
      <c r="BH37" s="289">
        <v>772</v>
      </c>
      <c r="BI37" s="289">
        <v>1</v>
      </c>
      <c r="BJ37" s="289">
        <v>301</v>
      </c>
      <c r="BK37" s="289">
        <f t="shared" si="17"/>
        <v>12730</v>
      </c>
      <c r="BL37" s="289">
        <v>0</v>
      </c>
      <c r="BM37" s="289">
        <v>8924</v>
      </c>
      <c r="BN37" s="289">
        <v>171</v>
      </c>
      <c r="BO37" s="289">
        <v>2684</v>
      </c>
      <c r="BP37" s="289">
        <v>466</v>
      </c>
      <c r="BQ37" s="289">
        <v>485</v>
      </c>
      <c r="BR37" s="290">
        <f aca="true" t="shared" si="151" ref="BR37:BX37">SUM(BY37,CF37)</f>
        <v>119922</v>
      </c>
      <c r="BS37" s="290">
        <f t="shared" si="151"/>
        <v>12</v>
      </c>
      <c r="BT37" s="290">
        <f t="shared" si="151"/>
        <v>93929</v>
      </c>
      <c r="BU37" s="290">
        <f t="shared" si="151"/>
        <v>5500</v>
      </c>
      <c r="BV37" s="290">
        <f t="shared" si="151"/>
        <v>18859</v>
      </c>
      <c r="BW37" s="290">
        <f t="shared" si="151"/>
        <v>97</v>
      </c>
      <c r="BX37" s="290">
        <f t="shared" si="151"/>
        <v>1525</v>
      </c>
      <c r="BY37" s="289">
        <f t="shared" si="19"/>
        <v>116275</v>
      </c>
      <c r="BZ37" s="290">
        <f t="shared" si="20"/>
        <v>12</v>
      </c>
      <c r="CA37" s="290">
        <f t="shared" si="21"/>
        <v>91885</v>
      </c>
      <c r="CB37" s="290">
        <f t="shared" si="22"/>
        <v>4971</v>
      </c>
      <c r="CC37" s="290">
        <f t="shared" si="23"/>
        <v>18087</v>
      </c>
      <c r="CD37" s="290">
        <f t="shared" si="24"/>
        <v>96</v>
      </c>
      <c r="CE37" s="290">
        <f t="shared" si="25"/>
        <v>1224</v>
      </c>
      <c r="CF37" s="289">
        <f t="shared" si="26"/>
        <v>3647</v>
      </c>
      <c r="CG37" s="290">
        <f aca="true" t="shared" si="152" ref="CG37:CL37">BE37</f>
        <v>0</v>
      </c>
      <c r="CH37" s="290">
        <f t="shared" si="152"/>
        <v>2044</v>
      </c>
      <c r="CI37" s="290">
        <f t="shared" si="152"/>
        <v>529</v>
      </c>
      <c r="CJ37" s="290">
        <f t="shared" si="152"/>
        <v>772</v>
      </c>
      <c r="CK37" s="290">
        <f t="shared" si="152"/>
        <v>1</v>
      </c>
      <c r="CL37" s="290">
        <f t="shared" si="152"/>
        <v>301</v>
      </c>
      <c r="CM37" s="290">
        <f aca="true" t="shared" si="153" ref="CM37:CS37">SUM(CT37,DA37)</f>
        <v>87179</v>
      </c>
      <c r="CN37" s="290">
        <f t="shared" si="153"/>
        <v>0</v>
      </c>
      <c r="CO37" s="290">
        <f t="shared" si="153"/>
        <v>57213</v>
      </c>
      <c r="CP37" s="290">
        <f t="shared" si="153"/>
        <v>427</v>
      </c>
      <c r="CQ37" s="290">
        <f t="shared" si="153"/>
        <v>28318</v>
      </c>
      <c r="CR37" s="290">
        <f t="shared" si="153"/>
        <v>474</v>
      </c>
      <c r="CS37" s="290">
        <f t="shared" si="153"/>
        <v>747</v>
      </c>
      <c r="CT37" s="289">
        <f t="shared" si="29"/>
        <v>74449</v>
      </c>
      <c r="CU37" s="290">
        <f t="shared" si="30"/>
        <v>0</v>
      </c>
      <c r="CV37" s="290">
        <f t="shared" si="31"/>
        <v>48289</v>
      </c>
      <c r="CW37" s="290">
        <f t="shared" si="32"/>
        <v>256</v>
      </c>
      <c r="CX37" s="290">
        <f t="shared" si="33"/>
        <v>25634</v>
      </c>
      <c r="CY37" s="290">
        <f t="shared" si="34"/>
        <v>8</v>
      </c>
      <c r="CZ37" s="290">
        <f t="shared" si="35"/>
        <v>262</v>
      </c>
      <c r="DA37" s="289">
        <f t="shared" si="36"/>
        <v>12730</v>
      </c>
      <c r="DB37" s="290">
        <f aca="true" t="shared" si="154" ref="DB37:DG37">BL37</f>
        <v>0</v>
      </c>
      <c r="DC37" s="290">
        <f t="shared" si="154"/>
        <v>8924</v>
      </c>
      <c r="DD37" s="290">
        <f t="shared" si="154"/>
        <v>171</v>
      </c>
      <c r="DE37" s="290">
        <f t="shared" si="154"/>
        <v>2684</v>
      </c>
      <c r="DF37" s="290">
        <f t="shared" si="154"/>
        <v>466</v>
      </c>
      <c r="DG37" s="290">
        <f t="shared" si="154"/>
        <v>485</v>
      </c>
      <c r="DH37" s="289">
        <v>8</v>
      </c>
      <c r="DI37" s="289">
        <f t="shared" si="38"/>
        <v>14</v>
      </c>
      <c r="DJ37" s="289">
        <v>4</v>
      </c>
      <c r="DK37" s="289">
        <v>10</v>
      </c>
      <c r="DL37" s="289">
        <v>0</v>
      </c>
      <c r="DM37" s="289">
        <v>0</v>
      </c>
    </row>
    <row r="38" spans="1:117" s="288" customFormat="1" ht="12" customHeight="1">
      <c r="A38" s="285" t="s">
        <v>736</v>
      </c>
      <c r="B38" s="286" t="s">
        <v>737</v>
      </c>
      <c r="C38" s="305" t="s">
        <v>542</v>
      </c>
      <c r="D38" s="289">
        <f t="shared" si="0"/>
        <v>242431</v>
      </c>
      <c r="E38" s="290">
        <f t="shared" si="1"/>
        <v>148805</v>
      </c>
      <c r="F38" s="290">
        <f t="shared" si="2"/>
        <v>0</v>
      </c>
      <c r="G38" s="289">
        <v>0</v>
      </c>
      <c r="H38" s="289">
        <v>0</v>
      </c>
      <c r="I38" s="289">
        <v>0</v>
      </c>
      <c r="J38" s="290">
        <f t="shared" si="3"/>
        <v>114439</v>
      </c>
      <c r="K38" s="289">
        <v>10932</v>
      </c>
      <c r="L38" s="289">
        <v>101819</v>
      </c>
      <c r="M38" s="289">
        <v>1688</v>
      </c>
      <c r="N38" s="290">
        <f t="shared" si="4"/>
        <v>5216</v>
      </c>
      <c r="O38" s="289">
        <v>98</v>
      </c>
      <c r="P38" s="289">
        <v>4829</v>
      </c>
      <c r="Q38" s="289">
        <v>289</v>
      </c>
      <c r="R38" s="290">
        <f t="shared" si="5"/>
        <v>27928</v>
      </c>
      <c r="S38" s="289">
        <v>372</v>
      </c>
      <c r="T38" s="289">
        <v>27518</v>
      </c>
      <c r="U38" s="289">
        <v>38</v>
      </c>
      <c r="V38" s="290">
        <f t="shared" si="6"/>
        <v>74</v>
      </c>
      <c r="W38" s="289">
        <v>56</v>
      </c>
      <c r="X38" s="289">
        <v>18</v>
      </c>
      <c r="Y38" s="289">
        <v>0</v>
      </c>
      <c r="Z38" s="290">
        <f t="shared" si="7"/>
        <v>1148</v>
      </c>
      <c r="AA38" s="289">
        <v>202</v>
      </c>
      <c r="AB38" s="289">
        <v>946</v>
      </c>
      <c r="AC38" s="289">
        <v>0</v>
      </c>
      <c r="AD38" s="290">
        <f t="shared" si="8"/>
        <v>60975</v>
      </c>
      <c r="AE38" s="290">
        <f t="shared" si="9"/>
        <v>0</v>
      </c>
      <c r="AF38" s="289">
        <v>0</v>
      </c>
      <c r="AG38" s="289">
        <v>0</v>
      </c>
      <c r="AH38" s="289">
        <v>0</v>
      </c>
      <c r="AI38" s="290">
        <f t="shared" si="10"/>
        <v>46654</v>
      </c>
      <c r="AJ38" s="289">
        <v>1280</v>
      </c>
      <c r="AK38" s="289">
        <v>2883</v>
      </c>
      <c r="AL38" s="289">
        <v>42491</v>
      </c>
      <c r="AM38" s="290">
        <f t="shared" si="11"/>
        <v>6276</v>
      </c>
      <c r="AN38" s="289">
        <v>0</v>
      </c>
      <c r="AO38" s="289">
        <v>393</v>
      </c>
      <c r="AP38" s="289">
        <v>5883</v>
      </c>
      <c r="AQ38" s="290">
        <f t="shared" si="12"/>
        <v>8045</v>
      </c>
      <c r="AR38" s="289">
        <v>0</v>
      </c>
      <c r="AS38" s="289">
        <v>790</v>
      </c>
      <c r="AT38" s="289">
        <v>7255</v>
      </c>
      <c r="AU38" s="290">
        <f t="shared" si="13"/>
        <v>0</v>
      </c>
      <c r="AV38" s="289">
        <v>0</v>
      </c>
      <c r="AW38" s="289">
        <v>0</v>
      </c>
      <c r="AX38" s="289">
        <v>0</v>
      </c>
      <c r="AY38" s="290">
        <f t="shared" si="14"/>
        <v>0</v>
      </c>
      <c r="AZ38" s="289">
        <v>0</v>
      </c>
      <c r="BA38" s="289">
        <v>0</v>
      </c>
      <c r="BB38" s="289">
        <v>0</v>
      </c>
      <c r="BC38" s="289">
        <f t="shared" si="15"/>
        <v>32651</v>
      </c>
      <c r="BD38" s="289">
        <f t="shared" si="16"/>
        <v>19014</v>
      </c>
      <c r="BE38" s="289">
        <v>0</v>
      </c>
      <c r="BF38" s="289">
        <v>13165</v>
      </c>
      <c r="BG38" s="289">
        <v>3307</v>
      </c>
      <c r="BH38" s="289">
        <v>1057</v>
      </c>
      <c r="BI38" s="289">
        <v>128</v>
      </c>
      <c r="BJ38" s="289">
        <v>1357</v>
      </c>
      <c r="BK38" s="289">
        <f t="shared" si="17"/>
        <v>13637</v>
      </c>
      <c r="BL38" s="289">
        <v>0</v>
      </c>
      <c r="BM38" s="289">
        <v>11690</v>
      </c>
      <c r="BN38" s="289">
        <v>1002</v>
      </c>
      <c r="BO38" s="289">
        <v>603</v>
      </c>
      <c r="BP38" s="289">
        <v>185</v>
      </c>
      <c r="BQ38" s="289">
        <v>157</v>
      </c>
      <c r="BR38" s="290">
        <f aca="true" t="shared" si="155" ref="BR38:BX38">SUM(BY38,CF38)</f>
        <v>167819</v>
      </c>
      <c r="BS38" s="290">
        <f t="shared" si="155"/>
        <v>0</v>
      </c>
      <c r="BT38" s="290">
        <f t="shared" si="155"/>
        <v>127604</v>
      </c>
      <c r="BU38" s="290">
        <f t="shared" si="155"/>
        <v>8523</v>
      </c>
      <c r="BV38" s="290">
        <f t="shared" si="155"/>
        <v>28985</v>
      </c>
      <c r="BW38" s="290">
        <f t="shared" si="155"/>
        <v>202</v>
      </c>
      <c r="BX38" s="290">
        <f t="shared" si="155"/>
        <v>2505</v>
      </c>
      <c r="BY38" s="289">
        <f t="shared" si="19"/>
        <v>148805</v>
      </c>
      <c r="BZ38" s="290">
        <f t="shared" si="20"/>
        <v>0</v>
      </c>
      <c r="CA38" s="290">
        <f t="shared" si="21"/>
        <v>114439</v>
      </c>
      <c r="CB38" s="290">
        <f t="shared" si="22"/>
        <v>5216</v>
      </c>
      <c r="CC38" s="290">
        <f t="shared" si="23"/>
        <v>27928</v>
      </c>
      <c r="CD38" s="290">
        <f t="shared" si="24"/>
        <v>74</v>
      </c>
      <c r="CE38" s="290">
        <f t="shared" si="25"/>
        <v>1148</v>
      </c>
      <c r="CF38" s="289">
        <f t="shared" si="26"/>
        <v>19014</v>
      </c>
      <c r="CG38" s="290">
        <f aca="true" t="shared" si="156" ref="CG38:CL38">BE38</f>
        <v>0</v>
      </c>
      <c r="CH38" s="290">
        <f t="shared" si="156"/>
        <v>13165</v>
      </c>
      <c r="CI38" s="290">
        <f t="shared" si="156"/>
        <v>3307</v>
      </c>
      <c r="CJ38" s="290">
        <f t="shared" si="156"/>
        <v>1057</v>
      </c>
      <c r="CK38" s="290">
        <f t="shared" si="156"/>
        <v>128</v>
      </c>
      <c r="CL38" s="290">
        <f t="shared" si="156"/>
        <v>1357</v>
      </c>
      <c r="CM38" s="290">
        <f aca="true" t="shared" si="157" ref="CM38:CS38">SUM(CT38,DA38)</f>
        <v>74612</v>
      </c>
      <c r="CN38" s="290">
        <f t="shared" si="157"/>
        <v>0</v>
      </c>
      <c r="CO38" s="290">
        <f t="shared" si="157"/>
        <v>58344</v>
      </c>
      <c r="CP38" s="290">
        <f t="shared" si="157"/>
        <v>7278</v>
      </c>
      <c r="CQ38" s="290">
        <f t="shared" si="157"/>
        <v>8648</v>
      </c>
      <c r="CR38" s="290">
        <f t="shared" si="157"/>
        <v>185</v>
      </c>
      <c r="CS38" s="290">
        <f t="shared" si="157"/>
        <v>157</v>
      </c>
      <c r="CT38" s="289">
        <f t="shared" si="29"/>
        <v>60975</v>
      </c>
      <c r="CU38" s="290">
        <f t="shared" si="30"/>
        <v>0</v>
      </c>
      <c r="CV38" s="290">
        <f t="shared" si="31"/>
        <v>46654</v>
      </c>
      <c r="CW38" s="290">
        <f t="shared" si="32"/>
        <v>6276</v>
      </c>
      <c r="CX38" s="290">
        <f t="shared" si="33"/>
        <v>8045</v>
      </c>
      <c r="CY38" s="290">
        <f t="shared" si="34"/>
        <v>0</v>
      </c>
      <c r="CZ38" s="290">
        <f t="shared" si="35"/>
        <v>0</v>
      </c>
      <c r="DA38" s="289">
        <f t="shared" si="36"/>
        <v>13637</v>
      </c>
      <c r="DB38" s="290">
        <f aca="true" t="shared" si="158" ref="DB38:DG38">BL38</f>
        <v>0</v>
      </c>
      <c r="DC38" s="290">
        <f t="shared" si="158"/>
        <v>11690</v>
      </c>
      <c r="DD38" s="290">
        <f t="shared" si="158"/>
        <v>1002</v>
      </c>
      <c r="DE38" s="290">
        <f t="shared" si="158"/>
        <v>603</v>
      </c>
      <c r="DF38" s="290">
        <f t="shared" si="158"/>
        <v>185</v>
      </c>
      <c r="DG38" s="290">
        <f t="shared" si="158"/>
        <v>157</v>
      </c>
      <c r="DH38" s="289">
        <v>242</v>
      </c>
      <c r="DI38" s="289">
        <f t="shared" si="38"/>
        <v>11</v>
      </c>
      <c r="DJ38" s="289">
        <v>3</v>
      </c>
      <c r="DK38" s="289">
        <v>0</v>
      </c>
      <c r="DL38" s="289">
        <v>0</v>
      </c>
      <c r="DM38" s="289">
        <v>8</v>
      </c>
    </row>
    <row r="39" spans="1:117" s="288" customFormat="1" ht="12" customHeight="1">
      <c r="A39" s="285" t="s">
        <v>740</v>
      </c>
      <c r="B39" s="286" t="s">
        <v>741</v>
      </c>
      <c r="C39" s="305" t="s">
        <v>697</v>
      </c>
      <c r="D39" s="289">
        <f t="shared" si="0"/>
        <v>646765</v>
      </c>
      <c r="E39" s="290">
        <f t="shared" si="1"/>
        <v>380251</v>
      </c>
      <c r="F39" s="290">
        <f t="shared" si="2"/>
        <v>0</v>
      </c>
      <c r="G39" s="289">
        <v>0</v>
      </c>
      <c r="H39" s="289">
        <v>0</v>
      </c>
      <c r="I39" s="289">
        <v>0</v>
      </c>
      <c r="J39" s="290">
        <f t="shared" si="3"/>
        <v>328841</v>
      </c>
      <c r="K39" s="289">
        <v>100197</v>
      </c>
      <c r="L39" s="289">
        <v>228644</v>
      </c>
      <c r="M39" s="289">
        <v>0</v>
      </c>
      <c r="N39" s="290">
        <f t="shared" si="4"/>
        <v>12627</v>
      </c>
      <c r="O39" s="289">
        <v>3446</v>
      </c>
      <c r="P39" s="289">
        <v>9181</v>
      </c>
      <c r="Q39" s="289">
        <v>0</v>
      </c>
      <c r="R39" s="290">
        <f t="shared" si="5"/>
        <v>35605</v>
      </c>
      <c r="S39" s="289">
        <v>11186</v>
      </c>
      <c r="T39" s="289">
        <v>24418</v>
      </c>
      <c r="U39" s="289">
        <v>1</v>
      </c>
      <c r="V39" s="290">
        <f t="shared" si="6"/>
        <v>130</v>
      </c>
      <c r="W39" s="289">
        <v>23</v>
      </c>
      <c r="X39" s="289">
        <v>107</v>
      </c>
      <c r="Y39" s="289">
        <v>0</v>
      </c>
      <c r="Z39" s="290">
        <f t="shared" si="7"/>
        <v>3048</v>
      </c>
      <c r="AA39" s="289">
        <v>740</v>
      </c>
      <c r="AB39" s="289">
        <v>2307</v>
      </c>
      <c r="AC39" s="289">
        <v>1</v>
      </c>
      <c r="AD39" s="290">
        <f t="shared" si="8"/>
        <v>184994</v>
      </c>
      <c r="AE39" s="290">
        <f t="shared" si="9"/>
        <v>0</v>
      </c>
      <c r="AF39" s="289">
        <v>0</v>
      </c>
      <c r="AG39" s="289">
        <v>0</v>
      </c>
      <c r="AH39" s="289">
        <v>0</v>
      </c>
      <c r="AI39" s="290">
        <f t="shared" si="10"/>
        <v>179172</v>
      </c>
      <c r="AJ39" s="289">
        <v>1166</v>
      </c>
      <c r="AK39" s="289">
        <v>322</v>
      </c>
      <c r="AL39" s="289">
        <v>177684</v>
      </c>
      <c r="AM39" s="290">
        <f t="shared" si="11"/>
        <v>3409</v>
      </c>
      <c r="AN39" s="289">
        <v>328</v>
      </c>
      <c r="AO39" s="289">
        <v>57</v>
      </c>
      <c r="AP39" s="289">
        <v>3024</v>
      </c>
      <c r="AQ39" s="290">
        <f t="shared" si="12"/>
        <v>1534</v>
      </c>
      <c r="AR39" s="289">
        <v>11</v>
      </c>
      <c r="AS39" s="289">
        <v>699</v>
      </c>
      <c r="AT39" s="289">
        <v>824</v>
      </c>
      <c r="AU39" s="290">
        <f t="shared" si="13"/>
        <v>0</v>
      </c>
      <c r="AV39" s="289">
        <v>0</v>
      </c>
      <c r="AW39" s="289">
        <v>0</v>
      </c>
      <c r="AX39" s="289">
        <v>0</v>
      </c>
      <c r="AY39" s="290">
        <f t="shared" si="14"/>
        <v>879</v>
      </c>
      <c r="AZ39" s="289">
        <v>23</v>
      </c>
      <c r="BA39" s="289">
        <v>28</v>
      </c>
      <c r="BB39" s="289">
        <v>828</v>
      </c>
      <c r="BC39" s="289">
        <f t="shared" si="15"/>
        <v>81520</v>
      </c>
      <c r="BD39" s="289">
        <f t="shared" si="16"/>
        <v>27421</v>
      </c>
      <c r="BE39" s="289">
        <v>37</v>
      </c>
      <c r="BF39" s="289">
        <v>10354</v>
      </c>
      <c r="BG39" s="289">
        <v>1882</v>
      </c>
      <c r="BH39" s="289">
        <v>6347</v>
      </c>
      <c r="BI39" s="289">
        <v>25</v>
      </c>
      <c r="BJ39" s="289">
        <v>8776</v>
      </c>
      <c r="BK39" s="289">
        <f t="shared" si="17"/>
        <v>54099</v>
      </c>
      <c r="BL39" s="289">
        <v>6</v>
      </c>
      <c r="BM39" s="289">
        <v>47460</v>
      </c>
      <c r="BN39" s="289">
        <v>857</v>
      </c>
      <c r="BO39" s="289">
        <v>4886</v>
      </c>
      <c r="BP39" s="289">
        <v>0</v>
      </c>
      <c r="BQ39" s="289">
        <v>890</v>
      </c>
      <c r="BR39" s="290">
        <f aca="true" t="shared" si="159" ref="BR39:BX39">SUM(BY39,CF39)</f>
        <v>407672</v>
      </c>
      <c r="BS39" s="290">
        <f t="shared" si="159"/>
        <v>37</v>
      </c>
      <c r="BT39" s="290">
        <f t="shared" si="159"/>
        <v>339195</v>
      </c>
      <c r="BU39" s="290">
        <f t="shared" si="159"/>
        <v>14509</v>
      </c>
      <c r="BV39" s="290">
        <f t="shared" si="159"/>
        <v>41952</v>
      </c>
      <c r="BW39" s="290">
        <f t="shared" si="159"/>
        <v>155</v>
      </c>
      <c r="BX39" s="290">
        <f t="shared" si="159"/>
        <v>11824</v>
      </c>
      <c r="BY39" s="289">
        <f t="shared" si="19"/>
        <v>380251</v>
      </c>
      <c r="BZ39" s="290">
        <f t="shared" si="20"/>
        <v>0</v>
      </c>
      <c r="CA39" s="290">
        <f t="shared" si="21"/>
        <v>328841</v>
      </c>
      <c r="CB39" s="290">
        <f t="shared" si="22"/>
        <v>12627</v>
      </c>
      <c r="CC39" s="290">
        <f t="shared" si="23"/>
        <v>35605</v>
      </c>
      <c r="CD39" s="290">
        <f t="shared" si="24"/>
        <v>130</v>
      </c>
      <c r="CE39" s="290">
        <f t="shared" si="25"/>
        <v>3048</v>
      </c>
      <c r="CF39" s="289">
        <f t="shared" si="26"/>
        <v>27421</v>
      </c>
      <c r="CG39" s="290">
        <f aca="true" t="shared" si="160" ref="CG39:CL39">BE39</f>
        <v>37</v>
      </c>
      <c r="CH39" s="290">
        <f t="shared" si="160"/>
        <v>10354</v>
      </c>
      <c r="CI39" s="290">
        <f t="shared" si="160"/>
        <v>1882</v>
      </c>
      <c r="CJ39" s="290">
        <f t="shared" si="160"/>
        <v>6347</v>
      </c>
      <c r="CK39" s="290">
        <f t="shared" si="160"/>
        <v>25</v>
      </c>
      <c r="CL39" s="290">
        <f t="shared" si="160"/>
        <v>8776</v>
      </c>
      <c r="CM39" s="290">
        <f aca="true" t="shared" si="161" ref="CM39:CS39">SUM(CT39,DA39)</f>
        <v>239093</v>
      </c>
      <c r="CN39" s="290">
        <f t="shared" si="161"/>
        <v>6</v>
      </c>
      <c r="CO39" s="290">
        <f t="shared" si="161"/>
        <v>226632</v>
      </c>
      <c r="CP39" s="290">
        <f t="shared" si="161"/>
        <v>4266</v>
      </c>
      <c r="CQ39" s="290">
        <f t="shared" si="161"/>
        <v>6420</v>
      </c>
      <c r="CR39" s="290">
        <f t="shared" si="161"/>
        <v>0</v>
      </c>
      <c r="CS39" s="290">
        <f t="shared" si="161"/>
        <v>1769</v>
      </c>
      <c r="CT39" s="289">
        <f t="shared" si="29"/>
        <v>184994</v>
      </c>
      <c r="CU39" s="290">
        <f t="shared" si="30"/>
        <v>0</v>
      </c>
      <c r="CV39" s="290">
        <f t="shared" si="31"/>
        <v>179172</v>
      </c>
      <c r="CW39" s="290">
        <f t="shared" si="32"/>
        <v>3409</v>
      </c>
      <c r="CX39" s="290">
        <f t="shared" si="33"/>
        <v>1534</v>
      </c>
      <c r="CY39" s="290">
        <f t="shared" si="34"/>
        <v>0</v>
      </c>
      <c r="CZ39" s="290">
        <f t="shared" si="35"/>
        <v>879</v>
      </c>
      <c r="DA39" s="289">
        <f t="shared" si="36"/>
        <v>54099</v>
      </c>
      <c r="DB39" s="290">
        <f aca="true" t="shared" si="162" ref="DB39:DG39">BL39</f>
        <v>6</v>
      </c>
      <c r="DC39" s="290">
        <f t="shared" si="162"/>
        <v>47460</v>
      </c>
      <c r="DD39" s="290">
        <f t="shared" si="162"/>
        <v>857</v>
      </c>
      <c r="DE39" s="290">
        <f t="shared" si="162"/>
        <v>4886</v>
      </c>
      <c r="DF39" s="290">
        <f t="shared" si="162"/>
        <v>0</v>
      </c>
      <c r="DG39" s="290">
        <f t="shared" si="162"/>
        <v>890</v>
      </c>
      <c r="DH39" s="289">
        <v>31</v>
      </c>
      <c r="DI39" s="289">
        <f t="shared" si="38"/>
        <v>79</v>
      </c>
      <c r="DJ39" s="289">
        <v>9</v>
      </c>
      <c r="DK39" s="289">
        <v>32</v>
      </c>
      <c r="DL39" s="289">
        <v>0</v>
      </c>
      <c r="DM39" s="289">
        <v>38</v>
      </c>
    </row>
    <row r="40" spans="1:117" s="288" customFormat="1" ht="12" customHeight="1">
      <c r="A40" s="285" t="s">
        <v>742</v>
      </c>
      <c r="B40" s="286" t="s">
        <v>743</v>
      </c>
      <c r="C40" s="305" t="s">
        <v>542</v>
      </c>
      <c r="D40" s="289">
        <f t="shared" si="0"/>
        <v>920368</v>
      </c>
      <c r="E40" s="290">
        <f t="shared" si="1"/>
        <v>540692</v>
      </c>
      <c r="F40" s="290">
        <f t="shared" si="2"/>
        <v>0</v>
      </c>
      <c r="G40" s="289">
        <v>0</v>
      </c>
      <c r="H40" s="289">
        <v>0</v>
      </c>
      <c r="I40" s="289">
        <v>0</v>
      </c>
      <c r="J40" s="290">
        <f t="shared" si="3"/>
        <v>414814</v>
      </c>
      <c r="K40" s="289">
        <v>151703</v>
      </c>
      <c r="L40" s="289">
        <v>263085</v>
      </c>
      <c r="M40" s="289">
        <v>26</v>
      </c>
      <c r="N40" s="290">
        <f t="shared" si="4"/>
        <v>20011</v>
      </c>
      <c r="O40" s="289">
        <v>5335</v>
      </c>
      <c r="P40" s="289">
        <v>14676</v>
      </c>
      <c r="Q40" s="289">
        <v>0</v>
      </c>
      <c r="R40" s="290">
        <f t="shared" si="5"/>
        <v>94464</v>
      </c>
      <c r="S40" s="289">
        <v>14021</v>
      </c>
      <c r="T40" s="289">
        <v>80443</v>
      </c>
      <c r="U40" s="289">
        <v>0</v>
      </c>
      <c r="V40" s="290">
        <f t="shared" si="6"/>
        <v>764</v>
      </c>
      <c r="W40" s="289">
        <v>63</v>
      </c>
      <c r="X40" s="289">
        <v>701</v>
      </c>
      <c r="Y40" s="289">
        <v>0</v>
      </c>
      <c r="Z40" s="290">
        <f t="shared" si="7"/>
        <v>10639</v>
      </c>
      <c r="AA40" s="289">
        <v>2263</v>
      </c>
      <c r="AB40" s="289">
        <v>8376</v>
      </c>
      <c r="AC40" s="289">
        <v>0</v>
      </c>
      <c r="AD40" s="290">
        <f t="shared" si="8"/>
        <v>310010</v>
      </c>
      <c r="AE40" s="290">
        <f t="shared" si="9"/>
        <v>0</v>
      </c>
      <c r="AF40" s="289">
        <v>0</v>
      </c>
      <c r="AG40" s="289">
        <v>0</v>
      </c>
      <c r="AH40" s="289">
        <v>0</v>
      </c>
      <c r="AI40" s="290">
        <f t="shared" si="10"/>
        <v>283525</v>
      </c>
      <c r="AJ40" s="289">
        <v>113</v>
      </c>
      <c r="AK40" s="289">
        <v>436</v>
      </c>
      <c r="AL40" s="289">
        <v>282976</v>
      </c>
      <c r="AM40" s="290">
        <f t="shared" si="11"/>
        <v>18281</v>
      </c>
      <c r="AN40" s="289">
        <v>0</v>
      </c>
      <c r="AO40" s="289">
        <v>16</v>
      </c>
      <c r="AP40" s="289">
        <v>18265</v>
      </c>
      <c r="AQ40" s="290">
        <f t="shared" si="12"/>
        <v>3228</v>
      </c>
      <c r="AR40" s="289">
        <v>9</v>
      </c>
      <c r="AS40" s="289">
        <v>117</v>
      </c>
      <c r="AT40" s="289">
        <v>3102</v>
      </c>
      <c r="AU40" s="290">
        <f t="shared" si="13"/>
        <v>5</v>
      </c>
      <c r="AV40" s="289">
        <v>0</v>
      </c>
      <c r="AW40" s="289">
        <v>0</v>
      </c>
      <c r="AX40" s="289">
        <v>5</v>
      </c>
      <c r="AY40" s="290">
        <f t="shared" si="14"/>
        <v>4971</v>
      </c>
      <c r="AZ40" s="289">
        <v>2</v>
      </c>
      <c r="BA40" s="289">
        <v>48</v>
      </c>
      <c r="BB40" s="289">
        <v>4921</v>
      </c>
      <c r="BC40" s="289">
        <f t="shared" si="15"/>
        <v>69666</v>
      </c>
      <c r="BD40" s="289">
        <f t="shared" si="16"/>
        <v>31537</v>
      </c>
      <c r="BE40" s="289">
        <v>0</v>
      </c>
      <c r="BF40" s="289">
        <v>9180</v>
      </c>
      <c r="BG40" s="289">
        <v>4008</v>
      </c>
      <c r="BH40" s="289">
        <v>4187</v>
      </c>
      <c r="BI40" s="289">
        <v>275</v>
      </c>
      <c r="BJ40" s="289">
        <v>13887</v>
      </c>
      <c r="BK40" s="289">
        <f t="shared" si="17"/>
        <v>38129</v>
      </c>
      <c r="BL40" s="289">
        <v>0</v>
      </c>
      <c r="BM40" s="289">
        <v>27263</v>
      </c>
      <c r="BN40" s="289">
        <v>3418</v>
      </c>
      <c r="BO40" s="289">
        <v>1990</v>
      </c>
      <c r="BP40" s="289">
        <v>4</v>
      </c>
      <c r="BQ40" s="289">
        <v>5454</v>
      </c>
      <c r="BR40" s="290">
        <f aca="true" t="shared" si="163" ref="BR40:BX40">SUM(BY40,CF40)</f>
        <v>572229</v>
      </c>
      <c r="BS40" s="290">
        <f t="shared" si="163"/>
        <v>0</v>
      </c>
      <c r="BT40" s="290">
        <f t="shared" si="163"/>
        <v>423994</v>
      </c>
      <c r="BU40" s="290">
        <f t="shared" si="163"/>
        <v>24019</v>
      </c>
      <c r="BV40" s="290">
        <f t="shared" si="163"/>
        <v>98651</v>
      </c>
      <c r="BW40" s="290">
        <f t="shared" si="163"/>
        <v>1039</v>
      </c>
      <c r="BX40" s="290">
        <f t="shared" si="163"/>
        <v>24526</v>
      </c>
      <c r="BY40" s="289">
        <f t="shared" si="19"/>
        <v>540692</v>
      </c>
      <c r="BZ40" s="290">
        <f t="shared" si="20"/>
        <v>0</v>
      </c>
      <c r="CA40" s="290">
        <f t="shared" si="21"/>
        <v>414814</v>
      </c>
      <c r="CB40" s="290">
        <f t="shared" si="22"/>
        <v>20011</v>
      </c>
      <c r="CC40" s="290">
        <f t="shared" si="23"/>
        <v>94464</v>
      </c>
      <c r="CD40" s="290">
        <f t="shared" si="24"/>
        <v>764</v>
      </c>
      <c r="CE40" s="290">
        <f t="shared" si="25"/>
        <v>10639</v>
      </c>
      <c r="CF40" s="289">
        <f t="shared" si="26"/>
        <v>31537</v>
      </c>
      <c r="CG40" s="290">
        <f aca="true" t="shared" si="164" ref="CG40:CL40">BE40</f>
        <v>0</v>
      </c>
      <c r="CH40" s="290">
        <f t="shared" si="164"/>
        <v>9180</v>
      </c>
      <c r="CI40" s="290">
        <f t="shared" si="164"/>
        <v>4008</v>
      </c>
      <c r="CJ40" s="290">
        <f t="shared" si="164"/>
        <v>4187</v>
      </c>
      <c r="CK40" s="290">
        <f t="shared" si="164"/>
        <v>275</v>
      </c>
      <c r="CL40" s="290">
        <f t="shared" si="164"/>
        <v>13887</v>
      </c>
      <c r="CM40" s="290">
        <f aca="true" t="shared" si="165" ref="CM40:CS40">SUM(CT40,DA40)</f>
        <v>348139</v>
      </c>
      <c r="CN40" s="290">
        <f t="shared" si="165"/>
        <v>0</v>
      </c>
      <c r="CO40" s="290">
        <f t="shared" si="165"/>
        <v>310788</v>
      </c>
      <c r="CP40" s="290">
        <f t="shared" si="165"/>
        <v>21699</v>
      </c>
      <c r="CQ40" s="290">
        <f t="shared" si="165"/>
        <v>5218</v>
      </c>
      <c r="CR40" s="290">
        <f t="shared" si="165"/>
        <v>9</v>
      </c>
      <c r="CS40" s="290">
        <f t="shared" si="165"/>
        <v>10425</v>
      </c>
      <c r="CT40" s="289">
        <f t="shared" si="29"/>
        <v>310010</v>
      </c>
      <c r="CU40" s="290">
        <f t="shared" si="30"/>
        <v>0</v>
      </c>
      <c r="CV40" s="290">
        <f t="shared" si="31"/>
        <v>283525</v>
      </c>
      <c r="CW40" s="290">
        <f t="shared" si="32"/>
        <v>18281</v>
      </c>
      <c r="CX40" s="290">
        <f t="shared" si="33"/>
        <v>3228</v>
      </c>
      <c r="CY40" s="290">
        <f t="shared" si="34"/>
        <v>5</v>
      </c>
      <c r="CZ40" s="290">
        <f t="shared" si="35"/>
        <v>4971</v>
      </c>
      <c r="DA40" s="289">
        <f t="shared" si="36"/>
        <v>38129</v>
      </c>
      <c r="DB40" s="290">
        <f aca="true" t="shared" si="166" ref="DB40:DG40">BL40</f>
        <v>0</v>
      </c>
      <c r="DC40" s="290">
        <f t="shared" si="166"/>
        <v>27263</v>
      </c>
      <c r="DD40" s="290">
        <f t="shared" si="166"/>
        <v>3418</v>
      </c>
      <c r="DE40" s="290">
        <f t="shared" si="166"/>
        <v>1990</v>
      </c>
      <c r="DF40" s="290">
        <f t="shared" si="166"/>
        <v>4</v>
      </c>
      <c r="DG40" s="290">
        <f t="shared" si="166"/>
        <v>5454</v>
      </c>
      <c r="DH40" s="289">
        <v>5</v>
      </c>
      <c r="DI40" s="289">
        <f t="shared" si="38"/>
        <v>55</v>
      </c>
      <c r="DJ40" s="289">
        <v>9</v>
      </c>
      <c r="DK40" s="289">
        <v>34</v>
      </c>
      <c r="DL40" s="289">
        <v>0</v>
      </c>
      <c r="DM40" s="289">
        <v>12</v>
      </c>
    </row>
    <row r="41" spans="1:117" s="288" customFormat="1" ht="12" customHeight="1">
      <c r="A41" s="285" t="s">
        <v>746</v>
      </c>
      <c r="B41" s="286" t="s">
        <v>747</v>
      </c>
      <c r="C41" s="305" t="s">
        <v>748</v>
      </c>
      <c r="D41" s="289">
        <f t="shared" si="0"/>
        <v>515270</v>
      </c>
      <c r="E41" s="290">
        <f t="shared" si="1"/>
        <v>327802</v>
      </c>
      <c r="F41" s="290">
        <f t="shared" si="2"/>
        <v>0</v>
      </c>
      <c r="G41" s="289">
        <v>0</v>
      </c>
      <c r="H41" s="289">
        <v>0</v>
      </c>
      <c r="I41" s="289">
        <v>0</v>
      </c>
      <c r="J41" s="290">
        <f t="shared" si="3"/>
        <v>252598</v>
      </c>
      <c r="K41" s="289">
        <v>120588</v>
      </c>
      <c r="L41" s="289">
        <v>132010</v>
      </c>
      <c r="M41" s="289">
        <v>0</v>
      </c>
      <c r="N41" s="290">
        <f t="shared" si="4"/>
        <v>9554</v>
      </c>
      <c r="O41" s="289">
        <v>3264</v>
      </c>
      <c r="P41" s="289">
        <v>6290</v>
      </c>
      <c r="Q41" s="289">
        <v>0</v>
      </c>
      <c r="R41" s="290">
        <f t="shared" si="5"/>
        <v>58862</v>
      </c>
      <c r="S41" s="289">
        <v>15551</v>
      </c>
      <c r="T41" s="289">
        <v>43311</v>
      </c>
      <c r="U41" s="289">
        <v>0</v>
      </c>
      <c r="V41" s="290">
        <f t="shared" si="6"/>
        <v>1190</v>
      </c>
      <c r="W41" s="289">
        <v>314</v>
      </c>
      <c r="X41" s="289">
        <v>876</v>
      </c>
      <c r="Y41" s="289">
        <v>0</v>
      </c>
      <c r="Z41" s="290">
        <f t="shared" si="7"/>
        <v>5598</v>
      </c>
      <c r="AA41" s="289">
        <v>3419</v>
      </c>
      <c r="AB41" s="289">
        <v>2178</v>
      </c>
      <c r="AC41" s="289">
        <v>1</v>
      </c>
      <c r="AD41" s="290">
        <f t="shared" si="8"/>
        <v>67908</v>
      </c>
      <c r="AE41" s="290">
        <f t="shared" si="9"/>
        <v>0</v>
      </c>
      <c r="AF41" s="289">
        <v>0</v>
      </c>
      <c r="AG41" s="289">
        <v>0</v>
      </c>
      <c r="AH41" s="289">
        <v>0</v>
      </c>
      <c r="AI41" s="290">
        <f t="shared" si="10"/>
        <v>64149</v>
      </c>
      <c r="AJ41" s="289">
        <v>271</v>
      </c>
      <c r="AK41" s="289">
        <v>881</v>
      </c>
      <c r="AL41" s="289">
        <v>62997</v>
      </c>
      <c r="AM41" s="290">
        <f t="shared" si="11"/>
        <v>1393</v>
      </c>
      <c r="AN41" s="289">
        <v>0</v>
      </c>
      <c r="AO41" s="289">
        <v>1</v>
      </c>
      <c r="AP41" s="289">
        <v>1392</v>
      </c>
      <c r="AQ41" s="290">
        <f t="shared" si="12"/>
        <v>1361</v>
      </c>
      <c r="AR41" s="289">
        <v>0</v>
      </c>
      <c r="AS41" s="289">
        <v>7</v>
      </c>
      <c r="AT41" s="289">
        <v>1354</v>
      </c>
      <c r="AU41" s="290">
        <f t="shared" si="13"/>
        <v>23</v>
      </c>
      <c r="AV41" s="289">
        <v>0</v>
      </c>
      <c r="AW41" s="289">
        <v>0</v>
      </c>
      <c r="AX41" s="289">
        <v>23</v>
      </c>
      <c r="AY41" s="290">
        <f t="shared" si="14"/>
        <v>982</v>
      </c>
      <c r="AZ41" s="289">
        <v>0</v>
      </c>
      <c r="BA41" s="289">
        <v>0</v>
      </c>
      <c r="BB41" s="289">
        <v>982</v>
      </c>
      <c r="BC41" s="289">
        <f t="shared" si="15"/>
        <v>119560</v>
      </c>
      <c r="BD41" s="289">
        <f t="shared" si="16"/>
        <v>20596</v>
      </c>
      <c r="BE41" s="289">
        <v>381</v>
      </c>
      <c r="BF41" s="289">
        <v>6235</v>
      </c>
      <c r="BG41" s="289">
        <v>4726</v>
      </c>
      <c r="BH41" s="289">
        <v>7051</v>
      </c>
      <c r="BI41" s="289">
        <v>460</v>
      </c>
      <c r="BJ41" s="289">
        <v>1743</v>
      </c>
      <c r="BK41" s="289">
        <f t="shared" si="17"/>
        <v>98964</v>
      </c>
      <c r="BL41" s="289">
        <v>323</v>
      </c>
      <c r="BM41" s="289">
        <v>82202</v>
      </c>
      <c r="BN41" s="289">
        <v>3142</v>
      </c>
      <c r="BO41" s="289">
        <v>1685</v>
      </c>
      <c r="BP41" s="289">
        <v>138</v>
      </c>
      <c r="BQ41" s="289">
        <v>11474</v>
      </c>
      <c r="BR41" s="290">
        <f aca="true" t="shared" si="167" ref="BR41:BX41">SUM(BY41,CF41)</f>
        <v>348398</v>
      </c>
      <c r="BS41" s="290">
        <f t="shared" si="167"/>
        <v>381</v>
      </c>
      <c r="BT41" s="290">
        <f t="shared" si="167"/>
        <v>258833</v>
      </c>
      <c r="BU41" s="290">
        <f t="shared" si="167"/>
        <v>14280</v>
      </c>
      <c r="BV41" s="290">
        <f t="shared" si="167"/>
        <v>65913</v>
      </c>
      <c r="BW41" s="290">
        <f t="shared" si="167"/>
        <v>1650</v>
      </c>
      <c r="BX41" s="290">
        <f t="shared" si="167"/>
        <v>7341</v>
      </c>
      <c r="BY41" s="289">
        <f t="shared" si="19"/>
        <v>327802</v>
      </c>
      <c r="BZ41" s="290">
        <f t="shared" si="20"/>
        <v>0</v>
      </c>
      <c r="CA41" s="290">
        <f t="shared" si="21"/>
        <v>252598</v>
      </c>
      <c r="CB41" s="290">
        <f t="shared" si="22"/>
        <v>9554</v>
      </c>
      <c r="CC41" s="290">
        <f t="shared" si="23"/>
        <v>58862</v>
      </c>
      <c r="CD41" s="290">
        <f t="shared" si="24"/>
        <v>1190</v>
      </c>
      <c r="CE41" s="290">
        <f t="shared" si="25"/>
        <v>5598</v>
      </c>
      <c r="CF41" s="289">
        <f t="shared" si="26"/>
        <v>20596</v>
      </c>
      <c r="CG41" s="290">
        <f aca="true" t="shared" si="168" ref="CG41:CL41">BE41</f>
        <v>381</v>
      </c>
      <c r="CH41" s="290">
        <f t="shared" si="168"/>
        <v>6235</v>
      </c>
      <c r="CI41" s="290">
        <f t="shared" si="168"/>
        <v>4726</v>
      </c>
      <c r="CJ41" s="290">
        <f t="shared" si="168"/>
        <v>7051</v>
      </c>
      <c r="CK41" s="290">
        <f t="shared" si="168"/>
        <v>460</v>
      </c>
      <c r="CL41" s="290">
        <f t="shared" si="168"/>
        <v>1743</v>
      </c>
      <c r="CM41" s="290">
        <f aca="true" t="shared" si="169" ref="CM41:CS41">SUM(CT41,DA41)</f>
        <v>166872</v>
      </c>
      <c r="CN41" s="290">
        <f t="shared" si="169"/>
        <v>323</v>
      </c>
      <c r="CO41" s="290">
        <f t="shared" si="169"/>
        <v>146351</v>
      </c>
      <c r="CP41" s="290">
        <f t="shared" si="169"/>
        <v>4535</v>
      </c>
      <c r="CQ41" s="290">
        <f t="shared" si="169"/>
        <v>3046</v>
      </c>
      <c r="CR41" s="290">
        <f t="shared" si="169"/>
        <v>161</v>
      </c>
      <c r="CS41" s="290">
        <f t="shared" si="169"/>
        <v>12456</v>
      </c>
      <c r="CT41" s="289">
        <f t="shared" si="29"/>
        <v>67908</v>
      </c>
      <c r="CU41" s="290">
        <f t="shared" si="30"/>
        <v>0</v>
      </c>
      <c r="CV41" s="290">
        <f t="shared" si="31"/>
        <v>64149</v>
      </c>
      <c r="CW41" s="290">
        <f t="shared" si="32"/>
        <v>1393</v>
      </c>
      <c r="CX41" s="290">
        <f t="shared" si="33"/>
        <v>1361</v>
      </c>
      <c r="CY41" s="290">
        <f t="shared" si="34"/>
        <v>23</v>
      </c>
      <c r="CZ41" s="290">
        <f t="shared" si="35"/>
        <v>982</v>
      </c>
      <c r="DA41" s="289">
        <f t="shared" si="36"/>
        <v>98964</v>
      </c>
      <c r="DB41" s="290">
        <f aca="true" t="shared" si="170" ref="DB41:DG41">BL41</f>
        <v>323</v>
      </c>
      <c r="DC41" s="290">
        <f t="shared" si="170"/>
        <v>82202</v>
      </c>
      <c r="DD41" s="290">
        <f t="shared" si="170"/>
        <v>3142</v>
      </c>
      <c r="DE41" s="290">
        <f t="shared" si="170"/>
        <v>1685</v>
      </c>
      <c r="DF41" s="290">
        <f t="shared" si="170"/>
        <v>138</v>
      </c>
      <c r="DG41" s="290">
        <f t="shared" si="170"/>
        <v>11474</v>
      </c>
      <c r="DH41" s="289">
        <v>6</v>
      </c>
      <c r="DI41" s="289">
        <f t="shared" si="38"/>
        <v>68</v>
      </c>
      <c r="DJ41" s="289">
        <v>34</v>
      </c>
      <c r="DK41" s="289">
        <v>10</v>
      </c>
      <c r="DL41" s="289">
        <v>0</v>
      </c>
      <c r="DM41" s="289">
        <v>24</v>
      </c>
    </row>
    <row r="42" spans="1:117" s="288" customFormat="1" ht="12" customHeight="1">
      <c r="A42" s="285" t="s">
        <v>751</v>
      </c>
      <c r="B42" s="286" t="s">
        <v>752</v>
      </c>
      <c r="C42" s="305" t="s">
        <v>644</v>
      </c>
      <c r="D42" s="289">
        <f t="shared" si="0"/>
        <v>261696</v>
      </c>
      <c r="E42" s="290">
        <f t="shared" si="1"/>
        <v>186854</v>
      </c>
      <c r="F42" s="290">
        <f t="shared" si="2"/>
        <v>0</v>
      </c>
      <c r="G42" s="289">
        <v>0</v>
      </c>
      <c r="H42" s="289">
        <v>0</v>
      </c>
      <c r="I42" s="289">
        <v>0</v>
      </c>
      <c r="J42" s="290">
        <f t="shared" si="3"/>
        <v>140096</v>
      </c>
      <c r="K42" s="289">
        <v>116288</v>
      </c>
      <c r="L42" s="289">
        <v>23808</v>
      </c>
      <c r="M42" s="289">
        <v>0</v>
      </c>
      <c r="N42" s="290">
        <f t="shared" si="4"/>
        <v>12988</v>
      </c>
      <c r="O42" s="289">
        <v>8870</v>
      </c>
      <c r="P42" s="289">
        <v>1755</v>
      </c>
      <c r="Q42" s="289">
        <v>2363</v>
      </c>
      <c r="R42" s="290">
        <f t="shared" si="5"/>
        <v>28910</v>
      </c>
      <c r="S42" s="289">
        <v>23707</v>
      </c>
      <c r="T42" s="289">
        <v>5202</v>
      </c>
      <c r="U42" s="289">
        <v>1</v>
      </c>
      <c r="V42" s="290">
        <f t="shared" si="6"/>
        <v>1157</v>
      </c>
      <c r="W42" s="289">
        <v>107</v>
      </c>
      <c r="X42" s="289">
        <v>1050</v>
      </c>
      <c r="Y42" s="289">
        <v>0</v>
      </c>
      <c r="Z42" s="290">
        <f t="shared" si="7"/>
        <v>3703</v>
      </c>
      <c r="AA42" s="289">
        <v>3037</v>
      </c>
      <c r="AB42" s="289">
        <v>666</v>
      </c>
      <c r="AC42" s="289">
        <v>0</v>
      </c>
      <c r="AD42" s="290">
        <f t="shared" si="8"/>
        <v>61481</v>
      </c>
      <c r="AE42" s="290">
        <f t="shared" si="9"/>
        <v>0</v>
      </c>
      <c r="AF42" s="289">
        <v>0</v>
      </c>
      <c r="AG42" s="289">
        <v>0</v>
      </c>
      <c r="AH42" s="289">
        <v>0</v>
      </c>
      <c r="AI42" s="290">
        <f t="shared" si="10"/>
        <v>61014</v>
      </c>
      <c r="AJ42" s="289">
        <v>319</v>
      </c>
      <c r="AK42" s="289">
        <v>0</v>
      </c>
      <c r="AL42" s="289">
        <v>60695</v>
      </c>
      <c r="AM42" s="290">
        <f t="shared" si="11"/>
        <v>281</v>
      </c>
      <c r="AN42" s="289">
        <v>26</v>
      </c>
      <c r="AO42" s="289">
        <v>0</v>
      </c>
      <c r="AP42" s="289">
        <v>255</v>
      </c>
      <c r="AQ42" s="290">
        <f t="shared" si="12"/>
        <v>132</v>
      </c>
      <c r="AR42" s="289">
        <v>129</v>
      </c>
      <c r="AS42" s="289">
        <v>0</v>
      </c>
      <c r="AT42" s="289">
        <v>3</v>
      </c>
      <c r="AU42" s="290">
        <f t="shared" si="13"/>
        <v>2</v>
      </c>
      <c r="AV42" s="289">
        <v>2</v>
      </c>
      <c r="AW42" s="289">
        <v>0</v>
      </c>
      <c r="AX42" s="289">
        <v>0</v>
      </c>
      <c r="AY42" s="290">
        <f t="shared" si="14"/>
        <v>52</v>
      </c>
      <c r="AZ42" s="289">
        <v>3</v>
      </c>
      <c r="BA42" s="289">
        <v>0</v>
      </c>
      <c r="BB42" s="289">
        <v>49</v>
      </c>
      <c r="BC42" s="289">
        <f t="shared" si="15"/>
        <v>13361</v>
      </c>
      <c r="BD42" s="289">
        <f t="shared" si="16"/>
        <v>8213</v>
      </c>
      <c r="BE42" s="289">
        <v>0</v>
      </c>
      <c r="BF42" s="289">
        <v>4126</v>
      </c>
      <c r="BG42" s="289">
        <v>2104</v>
      </c>
      <c r="BH42" s="289">
        <v>777</v>
      </c>
      <c r="BI42" s="289">
        <v>6</v>
      </c>
      <c r="BJ42" s="289">
        <v>1200</v>
      </c>
      <c r="BK42" s="289">
        <f t="shared" si="17"/>
        <v>5148</v>
      </c>
      <c r="BL42" s="289">
        <v>0</v>
      </c>
      <c r="BM42" s="289">
        <v>4883</v>
      </c>
      <c r="BN42" s="289">
        <v>84</v>
      </c>
      <c r="BO42" s="289">
        <v>118</v>
      </c>
      <c r="BP42" s="289">
        <v>0</v>
      </c>
      <c r="BQ42" s="289">
        <v>63</v>
      </c>
      <c r="BR42" s="290">
        <f aca="true" t="shared" si="171" ref="BR42:BX42">SUM(BY42,CF42)</f>
        <v>195067</v>
      </c>
      <c r="BS42" s="290">
        <f t="shared" si="171"/>
        <v>0</v>
      </c>
      <c r="BT42" s="290">
        <f t="shared" si="171"/>
        <v>144222</v>
      </c>
      <c r="BU42" s="290">
        <f t="shared" si="171"/>
        <v>15092</v>
      </c>
      <c r="BV42" s="290">
        <f t="shared" si="171"/>
        <v>29687</v>
      </c>
      <c r="BW42" s="290">
        <f t="shared" si="171"/>
        <v>1163</v>
      </c>
      <c r="BX42" s="290">
        <f t="shared" si="171"/>
        <v>4903</v>
      </c>
      <c r="BY42" s="289">
        <f t="shared" si="19"/>
        <v>186854</v>
      </c>
      <c r="BZ42" s="290">
        <f t="shared" si="20"/>
        <v>0</v>
      </c>
      <c r="CA42" s="290">
        <f t="shared" si="21"/>
        <v>140096</v>
      </c>
      <c r="CB42" s="290">
        <f t="shared" si="22"/>
        <v>12988</v>
      </c>
      <c r="CC42" s="290">
        <f t="shared" si="23"/>
        <v>28910</v>
      </c>
      <c r="CD42" s="290">
        <f t="shared" si="24"/>
        <v>1157</v>
      </c>
      <c r="CE42" s="290">
        <f t="shared" si="25"/>
        <v>3703</v>
      </c>
      <c r="CF42" s="289">
        <f t="shared" si="26"/>
        <v>8213</v>
      </c>
      <c r="CG42" s="290">
        <f aca="true" t="shared" si="172" ref="CG42:CL42">BE42</f>
        <v>0</v>
      </c>
      <c r="CH42" s="290">
        <f t="shared" si="172"/>
        <v>4126</v>
      </c>
      <c r="CI42" s="290">
        <f t="shared" si="172"/>
        <v>2104</v>
      </c>
      <c r="CJ42" s="290">
        <f t="shared" si="172"/>
        <v>777</v>
      </c>
      <c r="CK42" s="290">
        <f t="shared" si="172"/>
        <v>6</v>
      </c>
      <c r="CL42" s="290">
        <f t="shared" si="172"/>
        <v>1200</v>
      </c>
      <c r="CM42" s="290">
        <f aca="true" t="shared" si="173" ref="CM42:CS42">SUM(CT42,DA42)</f>
        <v>66629</v>
      </c>
      <c r="CN42" s="290">
        <f t="shared" si="173"/>
        <v>0</v>
      </c>
      <c r="CO42" s="290">
        <f t="shared" si="173"/>
        <v>65897</v>
      </c>
      <c r="CP42" s="290">
        <f t="shared" si="173"/>
        <v>365</v>
      </c>
      <c r="CQ42" s="290">
        <f t="shared" si="173"/>
        <v>250</v>
      </c>
      <c r="CR42" s="290">
        <f t="shared" si="173"/>
        <v>2</v>
      </c>
      <c r="CS42" s="290">
        <f t="shared" si="173"/>
        <v>115</v>
      </c>
      <c r="CT42" s="289">
        <f t="shared" si="29"/>
        <v>61481</v>
      </c>
      <c r="CU42" s="290">
        <f t="shared" si="30"/>
        <v>0</v>
      </c>
      <c r="CV42" s="290">
        <f t="shared" si="31"/>
        <v>61014</v>
      </c>
      <c r="CW42" s="290">
        <f t="shared" si="32"/>
        <v>281</v>
      </c>
      <c r="CX42" s="290">
        <f t="shared" si="33"/>
        <v>132</v>
      </c>
      <c r="CY42" s="290">
        <f t="shared" si="34"/>
        <v>2</v>
      </c>
      <c r="CZ42" s="290">
        <f t="shared" si="35"/>
        <v>52</v>
      </c>
      <c r="DA42" s="289">
        <f t="shared" si="36"/>
        <v>5148</v>
      </c>
      <c r="DB42" s="290">
        <f aca="true" t="shared" si="174" ref="DB42:DG42">BL42</f>
        <v>0</v>
      </c>
      <c r="DC42" s="290">
        <f t="shared" si="174"/>
        <v>4883</v>
      </c>
      <c r="DD42" s="290">
        <f t="shared" si="174"/>
        <v>84</v>
      </c>
      <c r="DE42" s="290">
        <f t="shared" si="174"/>
        <v>118</v>
      </c>
      <c r="DF42" s="290">
        <f t="shared" si="174"/>
        <v>0</v>
      </c>
      <c r="DG42" s="290">
        <f t="shared" si="174"/>
        <v>63</v>
      </c>
      <c r="DH42" s="289">
        <v>749</v>
      </c>
      <c r="DI42" s="289">
        <f t="shared" si="38"/>
        <v>18</v>
      </c>
      <c r="DJ42" s="289">
        <v>11</v>
      </c>
      <c r="DK42" s="289">
        <v>0</v>
      </c>
      <c r="DL42" s="289">
        <v>0</v>
      </c>
      <c r="DM42" s="289">
        <v>7</v>
      </c>
    </row>
    <row r="43" spans="1:117" s="288" customFormat="1" ht="12" customHeight="1">
      <c r="A43" s="285" t="s">
        <v>756</v>
      </c>
      <c r="B43" s="286" t="s">
        <v>757</v>
      </c>
      <c r="C43" s="305" t="s">
        <v>745</v>
      </c>
      <c r="D43" s="289">
        <f t="shared" si="0"/>
        <v>320637</v>
      </c>
      <c r="E43" s="290">
        <f t="shared" si="1"/>
        <v>216770</v>
      </c>
      <c r="F43" s="290">
        <f t="shared" si="2"/>
        <v>0</v>
      </c>
      <c r="G43" s="289">
        <v>0</v>
      </c>
      <c r="H43" s="289">
        <v>0</v>
      </c>
      <c r="I43" s="289">
        <v>0</v>
      </c>
      <c r="J43" s="290">
        <f t="shared" si="3"/>
        <v>149656</v>
      </c>
      <c r="K43" s="289">
        <v>34184</v>
      </c>
      <c r="L43" s="289">
        <v>115472</v>
      </c>
      <c r="M43" s="289">
        <v>0</v>
      </c>
      <c r="N43" s="290">
        <f t="shared" si="4"/>
        <v>16375</v>
      </c>
      <c r="O43" s="289">
        <v>10019</v>
      </c>
      <c r="P43" s="289">
        <v>6328</v>
      </c>
      <c r="Q43" s="289">
        <v>28</v>
      </c>
      <c r="R43" s="290">
        <f t="shared" si="5"/>
        <v>49070</v>
      </c>
      <c r="S43" s="289">
        <v>17405</v>
      </c>
      <c r="T43" s="289">
        <v>31665</v>
      </c>
      <c r="U43" s="289">
        <v>0</v>
      </c>
      <c r="V43" s="290">
        <f t="shared" si="6"/>
        <v>19</v>
      </c>
      <c r="W43" s="289">
        <v>11</v>
      </c>
      <c r="X43" s="289">
        <v>8</v>
      </c>
      <c r="Y43" s="289">
        <v>0</v>
      </c>
      <c r="Z43" s="290">
        <f t="shared" si="7"/>
        <v>1650</v>
      </c>
      <c r="AA43" s="289">
        <v>1348</v>
      </c>
      <c r="AB43" s="289">
        <v>302</v>
      </c>
      <c r="AC43" s="289">
        <v>0</v>
      </c>
      <c r="AD43" s="290">
        <f t="shared" si="8"/>
        <v>92760</v>
      </c>
      <c r="AE43" s="290">
        <f t="shared" si="9"/>
        <v>0</v>
      </c>
      <c r="AF43" s="289">
        <v>0</v>
      </c>
      <c r="AG43" s="289">
        <v>0</v>
      </c>
      <c r="AH43" s="289">
        <v>0</v>
      </c>
      <c r="AI43" s="290">
        <f t="shared" si="10"/>
        <v>89600</v>
      </c>
      <c r="AJ43" s="289">
        <v>435</v>
      </c>
      <c r="AK43" s="289">
        <v>0</v>
      </c>
      <c r="AL43" s="289">
        <v>89165</v>
      </c>
      <c r="AM43" s="290">
        <f t="shared" si="11"/>
        <v>3135</v>
      </c>
      <c r="AN43" s="289">
        <v>0</v>
      </c>
      <c r="AO43" s="289">
        <v>0</v>
      </c>
      <c r="AP43" s="289">
        <v>3135</v>
      </c>
      <c r="AQ43" s="290">
        <f t="shared" si="12"/>
        <v>22</v>
      </c>
      <c r="AR43" s="289">
        <v>0</v>
      </c>
      <c r="AS43" s="289">
        <v>0</v>
      </c>
      <c r="AT43" s="289">
        <v>22</v>
      </c>
      <c r="AU43" s="290">
        <f t="shared" si="13"/>
        <v>0</v>
      </c>
      <c r="AV43" s="289">
        <v>0</v>
      </c>
      <c r="AW43" s="289">
        <v>0</v>
      </c>
      <c r="AX43" s="289">
        <v>0</v>
      </c>
      <c r="AY43" s="290">
        <f t="shared" si="14"/>
        <v>3</v>
      </c>
      <c r="AZ43" s="289">
        <v>0</v>
      </c>
      <c r="BA43" s="289">
        <v>0</v>
      </c>
      <c r="BB43" s="289">
        <v>3</v>
      </c>
      <c r="BC43" s="289">
        <f t="shared" si="15"/>
        <v>11107</v>
      </c>
      <c r="BD43" s="289">
        <f t="shared" si="16"/>
        <v>3897</v>
      </c>
      <c r="BE43" s="289">
        <v>0</v>
      </c>
      <c r="BF43" s="289">
        <v>1469</v>
      </c>
      <c r="BG43" s="289">
        <v>816</v>
      </c>
      <c r="BH43" s="289">
        <v>381</v>
      </c>
      <c r="BI43" s="289">
        <v>70</v>
      </c>
      <c r="BJ43" s="289">
        <v>1161</v>
      </c>
      <c r="BK43" s="289">
        <f t="shared" si="17"/>
        <v>7210</v>
      </c>
      <c r="BL43" s="289">
        <v>0</v>
      </c>
      <c r="BM43" s="289">
        <v>4109</v>
      </c>
      <c r="BN43" s="289">
        <v>2940</v>
      </c>
      <c r="BO43" s="289">
        <v>107</v>
      </c>
      <c r="BP43" s="289">
        <v>22</v>
      </c>
      <c r="BQ43" s="289">
        <v>32</v>
      </c>
      <c r="BR43" s="290">
        <f aca="true" t="shared" si="175" ref="BR43:BX43">SUM(BY43,CF43)</f>
        <v>220667</v>
      </c>
      <c r="BS43" s="290">
        <f t="shared" si="175"/>
        <v>0</v>
      </c>
      <c r="BT43" s="290">
        <f t="shared" si="175"/>
        <v>151125</v>
      </c>
      <c r="BU43" s="290">
        <f t="shared" si="175"/>
        <v>17191</v>
      </c>
      <c r="BV43" s="290">
        <f t="shared" si="175"/>
        <v>49451</v>
      </c>
      <c r="BW43" s="290">
        <f t="shared" si="175"/>
        <v>89</v>
      </c>
      <c r="BX43" s="290">
        <f t="shared" si="175"/>
        <v>2811</v>
      </c>
      <c r="BY43" s="289">
        <f t="shared" si="19"/>
        <v>216770</v>
      </c>
      <c r="BZ43" s="290">
        <f t="shared" si="20"/>
        <v>0</v>
      </c>
      <c r="CA43" s="290">
        <f t="shared" si="21"/>
        <v>149656</v>
      </c>
      <c r="CB43" s="290">
        <f t="shared" si="22"/>
        <v>16375</v>
      </c>
      <c r="CC43" s="290">
        <f t="shared" si="23"/>
        <v>49070</v>
      </c>
      <c r="CD43" s="290">
        <f t="shared" si="24"/>
        <v>19</v>
      </c>
      <c r="CE43" s="290">
        <f t="shared" si="25"/>
        <v>1650</v>
      </c>
      <c r="CF43" s="289">
        <f t="shared" si="26"/>
        <v>3897</v>
      </c>
      <c r="CG43" s="290">
        <f aca="true" t="shared" si="176" ref="CG43:CL43">BE43</f>
        <v>0</v>
      </c>
      <c r="CH43" s="290">
        <f t="shared" si="176"/>
        <v>1469</v>
      </c>
      <c r="CI43" s="290">
        <f t="shared" si="176"/>
        <v>816</v>
      </c>
      <c r="CJ43" s="290">
        <f t="shared" si="176"/>
        <v>381</v>
      </c>
      <c r="CK43" s="290">
        <f t="shared" si="176"/>
        <v>70</v>
      </c>
      <c r="CL43" s="290">
        <f t="shared" si="176"/>
        <v>1161</v>
      </c>
      <c r="CM43" s="290">
        <f aca="true" t="shared" si="177" ref="CM43:CS43">SUM(CT43,DA43)</f>
        <v>99970</v>
      </c>
      <c r="CN43" s="290">
        <f t="shared" si="177"/>
        <v>0</v>
      </c>
      <c r="CO43" s="290">
        <f t="shared" si="177"/>
        <v>93709</v>
      </c>
      <c r="CP43" s="290">
        <f t="shared" si="177"/>
        <v>6075</v>
      </c>
      <c r="CQ43" s="290">
        <f t="shared" si="177"/>
        <v>129</v>
      </c>
      <c r="CR43" s="290">
        <f t="shared" si="177"/>
        <v>22</v>
      </c>
      <c r="CS43" s="290">
        <f t="shared" si="177"/>
        <v>35</v>
      </c>
      <c r="CT43" s="289">
        <f t="shared" si="29"/>
        <v>92760</v>
      </c>
      <c r="CU43" s="290">
        <f t="shared" si="30"/>
        <v>0</v>
      </c>
      <c r="CV43" s="290">
        <f t="shared" si="31"/>
        <v>89600</v>
      </c>
      <c r="CW43" s="290">
        <f t="shared" si="32"/>
        <v>3135</v>
      </c>
      <c r="CX43" s="290">
        <f t="shared" si="33"/>
        <v>22</v>
      </c>
      <c r="CY43" s="290">
        <f t="shared" si="34"/>
        <v>0</v>
      </c>
      <c r="CZ43" s="290">
        <f t="shared" si="35"/>
        <v>3</v>
      </c>
      <c r="DA43" s="289">
        <f t="shared" si="36"/>
        <v>7210</v>
      </c>
      <c r="DB43" s="290">
        <f aca="true" t="shared" si="178" ref="DB43:DG43">BL43</f>
        <v>0</v>
      </c>
      <c r="DC43" s="290">
        <f t="shared" si="178"/>
        <v>4109</v>
      </c>
      <c r="DD43" s="290">
        <f t="shared" si="178"/>
        <v>2940</v>
      </c>
      <c r="DE43" s="290">
        <f t="shared" si="178"/>
        <v>107</v>
      </c>
      <c r="DF43" s="290">
        <f t="shared" si="178"/>
        <v>22</v>
      </c>
      <c r="DG43" s="290">
        <f t="shared" si="178"/>
        <v>32</v>
      </c>
      <c r="DH43" s="289">
        <v>5</v>
      </c>
      <c r="DI43" s="289">
        <f t="shared" si="38"/>
        <v>11</v>
      </c>
      <c r="DJ43" s="289">
        <v>7</v>
      </c>
      <c r="DK43" s="289">
        <v>1</v>
      </c>
      <c r="DL43" s="289">
        <v>0</v>
      </c>
      <c r="DM43" s="289">
        <v>3</v>
      </c>
    </row>
    <row r="44" spans="1:117" s="288" customFormat="1" ht="12" customHeight="1">
      <c r="A44" s="285" t="s">
        <v>761</v>
      </c>
      <c r="B44" s="286" t="s">
        <v>762</v>
      </c>
      <c r="C44" s="305" t="s">
        <v>763</v>
      </c>
      <c r="D44" s="289">
        <f t="shared" si="0"/>
        <v>463625</v>
      </c>
      <c r="E44" s="290">
        <f t="shared" si="1"/>
        <v>316055</v>
      </c>
      <c r="F44" s="290">
        <f t="shared" si="2"/>
        <v>0</v>
      </c>
      <c r="G44" s="289">
        <v>0</v>
      </c>
      <c r="H44" s="289">
        <v>0</v>
      </c>
      <c r="I44" s="289">
        <v>0</v>
      </c>
      <c r="J44" s="290">
        <f t="shared" si="3"/>
        <v>245105</v>
      </c>
      <c r="K44" s="289">
        <v>38505</v>
      </c>
      <c r="L44" s="289">
        <v>205985</v>
      </c>
      <c r="M44" s="289">
        <v>615</v>
      </c>
      <c r="N44" s="290">
        <f t="shared" si="4"/>
        <v>14301</v>
      </c>
      <c r="O44" s="289">
        <v>665</v>
      </c>
      <c r="P44" s="289">
        <v>13619</v>
      </c>
      <c r="Q44" s="289">
        <v>17</v>
      </c>
      <c r="R44" s="290">
        <f t="shared" si="5"/>
        <v>49828</v>
      </c>
      <c r="S44" s="289">
        <v>2891</v>
      </c>
      <c r="T44" s="289">
        <v>46937</v>
      </c>
      <c r="U44" s="289">
        <v>0</v>
      </c>
      <c r="V44" s="290">
        <f t="shared" si="6"/>
        <v>605</v>
      </c>
      <c r="W44" s="289">
        <v>425</v>
      </c>
      <c r="X44" s="289">
        <v>180</v>
      </c>
      <c r="Y44" s="289">
        <v>0</v>
      </c>
      <c r="Z44" s="290">
        <f t="shared" si="7"/>
        <v>6216</v>
      </c>
      <c r="AA44" s="289">
        <v>3034</v>
      </c>
      <c r="AB44" s="289">
        <v>2976</v>
      </c>
      <c r="AC44" s="289">
        <v>206</v>
      </c>
      <c r="AD44" s="290">
        <f t="shared" si="8"/>
        <v>73907</v>
      </c>
      <c r="AE44" s="290">
        <f t="shared" si="9"/>
        <v>0</v>
      </c>
      <c r="AF44" s="289">
        <v>0</v>
      </c>
      <c r="AG44" s="289">
        <v>0</v>
      </c>
      <c r="AH44" s="289">
        <v>0</v>
      </c>
      <c r="AI44" s="290">
        <f t="shared" si="10"/>
        <v>66716</v>
      </c>
      <c r="AJ44" s="289">
        <v>0</v>
      </c>
      <c r="AK44" s="289">
        <v>0</v>
      </c>
      <c r="AL44" s="289">
        <v>66716</v>
      </c>
      <c r="AM44" s="290">
        <f t="shared" si="11"/>
        <v>2768</v>
      </c>
      <c r="AN44" s="289">
        <v>0</v>
      </c>
      <c r="AO44" s="289">
        <v>0</v>
      </c>
      <c r="AP44" s="289">
        <v>2768</v>
      </c>
      <c r="AQ44" s="290">
        <f t="shared" si="12"/>
        <v>3994</v>
      </c>
      <c r="AR44" s="289">
        <v>0</v>
      </c>
      <c r="AS44" s="289">
        <v>0</v>
      </c>
      <c r="AT44" s="289">
        <v>3994</v>
      </c>
      <c r="AU44" s="290">
        <f t="shared" si="13"/>
        <v>0</v>
      </c>
      <c r="AV44" s="289">
        <v>0</v>
      </c>
      <c r="AW44" s="289">
        <v>0</v>
      </c>
      <c r="AX44" s="289">
        <v>0</v>
      </c>
      <c r="AY44" s="290">
        <f t="shared" si="14"/>
        <v>429</v>
      </c>
      <c r="AZ44" s="289">
        <v>0</v>
      </c>
      <c r="BA44" s="289">
        <v>0</v>
      </c>
      <c r="BB44" s="289">
        <v>429</v>
      </c>
      <c r="BC44" s="289">
        <f t="shared" si="15"/>
        <v>73663</v>
      </c>
      <c r="BD44" s="289">
        <f t="shared" si="16"/>
        <v>26002</v>
      </c>
      <c r="BE44" s="289">
        <v>0</v>
      </c>
      <c r="BF44" s="289">
        <v>9809</v>
      </c>
      <c r="BG44" s="289">
        <v>8008</v>
      </c>
      <c r="BH44" s="289">
        <v>650</v>
      </c>
      <c r="BI44" s="289">
        <v>6</v>
      </c>
      <c r="BJ44" s="289">
        <v>7529</v>
      </c>
      <c r="BK44" s="289">
        <f t="shared" si="17"/>
        <v>47661</v>
      </c>
      <c r="BL44" s="289">
        <v>0</v>
      </c>
      <c r="BM44" s="289">
        <v>44179</v>
      </c>
      <c r="BN44" s="289">
        <v>865</v>
      </c>
      <c r="BO44" s="289">
        <v>1203</v>
      </c>
      <c r="BP44" s="289">
        <v>0</v>
      </c>
      <c r="BQ44" s="289">
        <v>1414</v>
      </c>
      <c r="BR44" s="290">
        <f aca="true" t="shared" si="179" ref="BR44:BX44">SUM(BY44,CF44)</f>
        <v>342057</v>
      </c>
      <c r="BS44" s="290">
        <f t="shared" si="179"/>
        <v>0</v>
      </c>
      <c r="BT44" s="290">
        <f t="shared" si="179"/>
        <v>254914</v>
      </c>
      <c r="BU44" s="290">
        <f t="shared" si="179"/>
        <v>22309</v>
      </c>
      <c r="BV44" s="290">
        <f t="shared" si="179"/>
        <v>50478</v>
      </c>
      <c r="BW44" s="290">
        <f t="shared" si="179"/>
        <v>611</v>
      </c>
      <c r="BX44" s="290">
        <f t="shared" si="179"/>
        <v>13745</v>
      </c>
      <c r="BY44" s="289">
        <f t="shared" si="19"/>
        <v>316055</v>
      </c>
      <c r="BZ44" s="290">
        <f t="shared" si="20"/>
        <v>0</v>
      </c>
      <c r="CA44" s="290">
        <f t="shared" si="21"/>
        <v>245105</v>
      </c>
      <c r="CB44" s="290">
        <f t="shared" si="22"/>
        <v>14301</v>
      </c>
      <c r="CC44" s="290">
        <f t="shared" si="23"/>
        <v>49828</v>
      </c>
      <c r="CD44" s="290">
        <f t="shared" si="24"/>
        <v>605</v>
      </c>
      <c r="CE44" s="290">
        <f t="shared" si="25"/>
        <v>6216</v>
      </c>
      <c r="CF44" s="289">
        <f t="shared" si="26"/>
        <v>26002</v>
      </c>
      <c r="CG44" s="290">
        <f aca="true" t="shared" si="180" ref="CG44:CL44">BE44</f>
        <v>0</v>
      </c>
      <c r="CH44" s="290">
        <f t="shared" si="180"/>
        <v>9809</v>
      </c>
      <c r="CI44" s="290">
        <f t="shared" si="180"/>
        <v>8008</v>
      </c>
      <c r="CJ44" s="290">
        <f t="shared" si="180"/>
        <v>650</v>
      </c>
      <c r="CK44" s="290">
        <f t="shared" si="180"/>
        <v>6</v>
      </c>
      <c r="CL44" s="290">
        <f t="shared" si="180"/>
        <v>7529</v>
      </c>
      <c r="CM44" s="290">
        <f aca="true" t="shared" si="181" ref="CM44:CS44">SUM(CT44,DA44)</f>
        <v>121568</v>
      </c>
      <c r="CN44" s="290">
        <f t="shared" si="181"/>
        <v>0</v>
      </c>
      <c r="CO44" s="290">
        <f t="shared" si="181"/>
        <v>110895</v>
      </c>
      <c r="CP44" s="290">
        <f t="shared" si="181"/>
        <v>3633</v>
      </c>
      <c r="CQ44" s="290">
        <f t="shared" si="181"/>
        <v>5197</v>
      </c>
      <c r="CR44" s="290">
        <f t="shared" si="181"/>
        <v>0</v>
      </c>
      <c r="CS44" s="290">
        <f t="shared" si="181"/>
        <v>1843</v>
      </c>
      <c r="CT44" s="289">
        <f t="shared" si="29"/>
        <v>73907</v>
      </c>
      <c r="CU44" s="290">
        <f t="shared" si="30"/>
        <v>0</v>
      </c>
      <c r="CV44" s="290">
        <f t="shared" si="31"/>
        <v>66716</v>
      </c>
      <c r="CW44" s="290">
        <f t="shared" si="32"/>
        <v>2768</v>
      </c>
      <c r="CX44" s="290">
        <f t="shared" si="33"/>
        <v>3994</v>
      </c>
      <c r="CY44" s="290">
        <f t="shared" si="34"/>
        <v>0</v>
      </c>
      <c r="CZ44" s="290">
        <f t="shared" si="35"/>
        <v>429</v>
      </c>
      <c r="DA44" s="289">
        <f t="shared" si="36"/>
        <v>47661</v>
      </c>
      <c r="DB44" s="290">
        <f aca="true" t="shared" si="182" ref="DB44:DG44">BL44</f>
        <v>0</v>
      </c>
      <c r="DC44" s="290">
        <f t="shared" si="182"/>
        <v>44179</v>
      </c>
      <c r="DD44" s="290">
        <f t="shared" si="182"/>
        <v>865</v>
      </c>
      <c r="DE44" s="290">
        <f t="shared" si="182"/>
        <v>1203</v>
      </c>
      <c r="DF44" s="290">
        <f t="shared" si="182"/>
        <v>0</v>
      </c>
      <c r="DG44" s="290">
        <f t="shared" si="182"/>
        <v>1414</v>
      </c>
      <c r="DH44" s="289">
        <v>0</v>
      </c>
      <c r="DI44" s="289">
        <f t="shared" si="38"/>
        <v>36</v>
      </c>
      <c r="DJ44" s="289">
        <v>28</v>
      </c>
      <c r="DK44" s="289">
        <v>4</v>
      </c>
      <c r="DL44" s="289">
        <v>0</v>
      </c>
      <c r="DM44" s="289">
        <v>4</v>
      </c>
    </row>
    <row r="45" spans="1:117" s="288" customFormat="1" ht="12" customHeight="1">
      <c r="A45" s="285" t="s">
        <v>764</v>
      </c>
      <c r="B45" s="286" t="s">
        <v>765</v>
      </c>
      <c r="C45" s="305" t="s">
        <v>766</v>
      </c>
      <c r="D45" s="289">
        <f t="shared" si="0"/>
        <v>254635</v>
      </c>
      <c r="E45" s="290">
        <f t="shared" si="1"/>
        <v>173455</v>
      </c>
      <c r="F45" s="290">
        <f t="shared" si="2"/>
        <v>23817</v>
      </c>
      <c r="G45" s="289">
        <v>4501</v>
      </c>
      <c r="H45" s="289">
        <v>19316</v>
      </c>
      <c r="I45" s="289">
        <v>0</v>
      </c>
      <c r="J45" s="290">
        <f t="shared" si="3"/>
        <v>112794</v>
      </c>
      <c r="K45" s="289">
        <v>66665</v>
      </c>
      <c r="L45" s="289">
        <v>46129</v>
      </c>
      <c r="M45" s="289">
        <v>0</v>
      </c>
      <c r="N45" s="290">
        <f t="shared" si="4"/>
        <v>4737</v>
      </c>
      <c r="O45" s="289">
        <v>570</v>
      </c>
      <c r="P45" s="289">
        <v>4148</v>
      </c>
      <c r="Q45" s="289">
        <v>19</v>
      </c>
      <c r="R45" s="290">
        <f t="shared" si="5"/>
        <v>25047</v>
      </c>
      <c r="S45" s="289">
        <v>3936</v>
      </c>
      <c r="T45" s="289">
        <v>21094</v>
      </c>
      <c r="U45" s="289">
        <v>17</v>
      </c>
      <c r="V45" s="290">
        <f t="shared" si="6"/>
        <v>251</v>
      </c>
      <c r="W45" s="289">
        <v>124</v>
      </c>
      <c r="X45" s="289">
        <v>127</v>
      </c>
      <c r="Y45" s="289">
        <v>0</v>
      </c>
      <c r="Z45" s="290">
        <f t="shared" si="7"/>
        <v>6809</v>
      </c>
      <c r="AA45" s="289">
        <v>4581</v>
      </c>
      <c r="AB45" s="289">
        <v>2193</v>
      </c>
      <c r="AC45" s="289">
        <v>35</v>
      </c>
      <c r="AD45" s="290">
        <f t="shared" si="8"/>
        <v>53057</v>
      </c>
      <c r="AE45" s="290">
        <f t="shared" si="9"/>
        <v>5307</v>
      </c>
      <c r="AF45" s="289">
        <v>11</v>
      </c>
      <c r="AG45" s="289">
        <v>0</v>
      </c>
      <c r="AH45" s="289">
        <v>5296</v>
      </c>
      <c r="AI45" s="290">
        <f t="shared" si="10"/>
        <v>47083</v>
      </c>
      <c r="AJ45" s="289">
        <v>1</v>
      </c>
      <c r="AK45" s="289">
        <v>185</v>
      </c>
      <c r="AL45" s="289">
        <v>46897</v>
      </c>
      <c r="AM45" s="290">
        <f t="shared" si="11"/>
        <v>350</v>
      </c>
      <c r="AN45" s="289">
        <v>0</v>
      </c>
      <c r="AO45" s="289">
        <v>0</v>
      </c>
      <c r="AP45" s="289">
        <v>350</v>
      </c>
      <c r="AQ45" s="290">
        <f t="shared" si="12"/>
        <v>191</v>
      </c>
      <c r="AR45" s="289">
        <v>1</v>
      </c>
      <c r="AS45" s="289">
        <v>25</v>
      </c>
      <c r="AT45" s="289">
        <v>165</v>
      </c>
      <c r="AU45" s="290">
        <f t="shared" si="13"/>
        <v>52</v>
      </c>
      <c r="AV45" s="289">
        <v>0</v>
      </c>
      <c r="AW45" s="289">
        <v>52</v>
      </c>
      <c r="AX45" s="289">
        <v>0</v>
      </c>
      <c r="AY45" s="290">
        <f t="shared" si="14"/>
        <v>74</v>
      </c>
      <c r="AZ45" s="289">
        <v>1</v>
      </c>
      <c r="BA45" s="289">
        <v>10</v>
      </c>
      <c r="BB45" s="289">
        <v>63</v>
      </c>
      <c r="BC45" s="289">
        <f t="shared" si="15"/>
        <v>28123</v>
      </c>
      <c r="BD45" s="289">
        <f t="shared" si="16"/>
        <v>10756</v>
      </c>
      <c r="BE45" s="289">
        <v>1661</v>
      </c>
      <c r="BF45" s="289">
        <v>4093</v>
      </c>
      <c r="BG45" s="289">
        <v>2410</v>
      </c>
      <c r="BH45" s="289">
        <v>1153</v>
      </c>
      <c r="BI45" s="289">
        <v>413</v>
      </c>
      <c r="BJ45" s="289">
        <v>1026</v>
      </c>
      <c r="BK45" s="289">
        <f t="shared" si="17"/>
        <v>17367</v>
      </c>
      <c r="BL45" s="289">
        <v>807</v>
      </c>
      <c r="BM45" s="289">
        <v>15776</v>
      </c>
      <c r="BN45" s="289">
        <v>118</v>
      </c>
      <c r="BO45" s="289">
        <v>271</v>
      </c>
      <c r="BP45" s="289">
        <v>205</v>
      </c>
      <c r="BQ45" s="289">
        <v>190</v>
      </c>
      <c r="BR45" s="290">
        <f aca="true" t="shared" si="183" ref="BR45:BX45">SUM(BY45,CF45)</f>
        <v>184211</v>
      </c>
      <c r="BS45" s="290">
        <f t="shared" si="183"/>
        <v>25478</v>
      </c>
      <c r="BT45" s="290">
        <f t="shared" si="183"/>
        <v>116887</v>
      </c>
      <c r="BU45" s="290">
        <f t="shared" si="183"/>
        <v>7147</v>
      </c>
      <c r="BV45" s="290">
        <f t="shared" si="183"/>
        <v>26200</v>
      </c>
      <c r="BW45" s="290">
        <f t="shared" si="183"/>
        <v>664</v>
      </c>
      <c r="BX45" s="290">
        <f t="shared" si="183"/>
        <v>7835</v>
      </c>
      <c r="BY45" s="289">
        <f t="shared" si="19"/>
        <v>173455</v>
      </c>
      <c r="BZ45" s="290">
        <f t="shared" si="20"/>
        <v>23817</v>
      </c>
      <c r="CA45" s="290">
        <f t="shared" si="21"/>
        <v>112794</v>
      </c>
      <c r="CB45" s="290">
        <f t="shared" si="22"/>
        <v>4737</v>
      </c>
      <c r="CC45" s="290">
        <f t="shared" si="23"/>
        <v>25047</v>
      </c>
      <c r="CD45" s="290">
        <f t="shared" si="24"/>
        <v>251</v>
      </c>
      <c r="CE45" s="290">
        <f t="shared" si="25"/>
        <v>6809</v>
      </c>
      <c r="CF45" s="289">
        <f t="shared" si="26"/>
        <v>10756</v>
      </c>
      <c r="CG45" s="290">
        <f aca="true" t="shared" si="184" ref="CG45:CL45">BE45</f>
        <v>1661</v>
      </c>
      <c r="CH45" s="290">
        <f t="shared" si="184"/>
        <v>4093</v>
      </c>
      <c r="CI45" s="290">
        <f t="shared" si="184"/>
        <v>2410</v>
      </c>
      <c r="CJ45" s="290">
        <f t="shared" si="184"/>
        <v>1153</v>
      </c>
      <c r="CK45" s="290">
        <f t="shared" si="184"/>
        <v>413</v>
      </c>
      <c r="CL45" s="290">
        <f t="shared" si="184"/>
        <v>1026</v>
      </c>
      <c r="CM45" s="290">
        <f aca="true" t="shared" si="185" ref="CM45:CS45">SUM(CT45,DA45)</f>
        <v>70424</v>
      </c>
      <c r="CN45" s="290">
        <f t="shared" si="185"/>
        <v>6114</v>
      </c>
      <c r="CO45" s="290">
        <f t="shared" si="185"/>
        <v>62859</v>
      </c>
      <c r="CP45" s="290">
        <f t="shared" si="185"/>
        <v>468</v>
      </c>
      <c r="CQ45" s="290">
        <f t="shared" si="185"/>
        <v>462</v>
      </c>
      <c r="CR45" s="290">
        <f t="shared" si="185"/>
        <v>257</v>
      </c>
      <c r="CS45" s="290">
        <f t="shared" si="185"/>
        <v>264</v>
      </c>
      <c r="CT45" s="289">
        <f t="shared" si="29"/>
        <v>53057</v>
      </c>
      <c r="CU45" s="290">
        <f t="shared" si="30"/>
        <v>5307</v>
      </c>
      <c r="CV45" s="290">
        <f t="shared" si="31"/>
        <v>47083</v>
      </c>
      <c r="CW45" s="290">
        <f t="shared" si="32"/>
        <v>350</v>
      </c>
      <c r="CX45" s="290">
        <f t="shared" si="33"/>
        <v>191</v>
      </c>
      <c r="CY45" s="290">
        <f t="shared" si="34"/>
        <v>52</v>
      </c>
      <c r="CZ45" s="290">
        <f t="shared" si="35"/>
        <v>74</v>
      </c>
      <c r="DA45" s="289">
        <f t="shared" si="36"/>
        <v>17367</v>
      </c>
      <c r="DB45" s="290">
        <f aca="true" t="shared" si="186" ref="DB45:DG45">BL45</f>
        <v>807</v>
      </c>
      <c r="DC45" s="290">
        <f t="shared" si="186"/>
        <v>15776</v>
      </c>
      <c r="DD45" s="290">
        <f t="shared" si="186"/>
        <v>118</v>
      </c>
      <c r="DE45" s="290">
        <f t="shared" si="186"/>
        <v>271</v>
      </c>
      <c r="DF45" s="290">
        <f t="shared" si="186"/>
        <v>205</v>
      </c>
      <c r="DG45" s="290">
        <f t="shared" si="186"/>
        <v>190</v>
      </c>
      <c r="DH45" s="289">
        <v>308</v>
      </c>
      <c r="DI45" s="289">
        <f t="shared" si="38"/>
        <v>37</v>
      </c>
      <c r="DJ45" s="289">
        <v>9</v>
      </c>
      <c r="DK45" s="289">
        <v>7</v>
      </c>
      <c r="DL45" s="289">
        <v>0</v>
      </c>
      <c r="DM45" s="289">
        <v>21</v>
      </c>
    </row>
    <row r="46" spans="1:117" s="288" customFormat="1" ht="12" customHeight="1">
      <c r="A46" s="285" t="s">
        <v>769</v>
      </c>
      <c r="B46" s="286" t="s">
        <v>770</v>
      </c>
      <c r="C46" s="305" t="s">
        <v>656</v>
      </c>
      <c r="D46" s="289">
        <f t="shared" si="0"/>
        <v>1747641</v>
      </c>
      <c r="E46" s="290">
        <f t="shared" si="1"/>
        <v>1061254</v>
      </c>
      <c r="F46" s="290">
        <f t="shared" si="2"/>
        <v>168214</v>
      </c>
      <c r="G46" s="289">
        <v>33340</v>
      </c>
      <c r="H46" s="289">
        <v>134874</v>
      </c>
      <c r="I46" s="289">
        <v>0</v>
      </c>
      <c r="J46" s="290">
        <f t="shared" si="3"/>
        <v>766984</v>
      </c>
      <c r="K46" s="289">
        <v>57100</v>
      </c>
      <c r="L46" s="289">
        <v>704941</v>
      </c>
      <c r="M46" s="289">
        <v>4943</v>
      </c>
      <c r="N46" s="290">
        <f t="shared" si="4"/>
        <v>31552</v>
      </c>
      <c r="O46" s="289">
        <v>1215</v>
      </c>
      <c r="P46" s="289">
        <v>30130</v>
      </c>
      <c r="Q46" s="289">
        <v>207</v>
      </c>
      <c r="R46" s="290">
        <f t="shared" si="5"/>
        <v>78466</v>
      </c>
      <c r="S46" s="289">
        <v>9908</v>
      </c>
      <c r="T46" s="289">
        <v>68455</v>
      </c>
      <c r="U46" s="289">
        <v>103</v>
      </c>
      <c r="V46" s="290">
        <f t="shared" si="6"/>
        <v>262</v>
      </c>
      <c r="W46" s="289">
        <v>34</v>
      </c>
      <c r="X46" s="289">
        <v>228</v>
      </c>
      <c r="Y46" s="289">
        <v>0</v>
      </c>
      <c r="Z46" s="290">
        <f t="shared" si="7"/>
        <v>15776</v>
      </c>
      <c r="AA46" s="289">
        <v>1417</v>
      </c>
      <c r="AB46" s="289">
        <v>14264</v>
      </c>
      <c r="AC46" s="289">
        <v>95</v>
      </c>
      <c r="AD46" s="290">
        <f t="shared" si="8"/>
        <v>353660</v>
      </c>
      <c r="AE46" s="290">
        <f t="shared" si="9"/>
        <v>28418</v>
      </c>
      <c r="AF46" s="289">
        <v>6686</v>
      </c>
      <c r="AG46" s="289">
        <v>21732</v>
      </c>
      <c r="AH46" s="289">
        <v>0</v>
      </c>
      <c r="AI46" s="290">
        <f t="shared" si="10"/>
        <v>310580</v>
      </c>
      <c r="AJ46" s="289">
        <v>2976</v>
      </c>
      <c r="AK46" s="289">
        <v>10577</v>
      </c>
      <c r="AL46" s="289">
        <v>297027</v>
      </c>
      <c r="AM46" s="290">
        <f t="shared" si="11"/>
        <v>9895</v>
      </c>
      <c r="AN46" s="289">
        <v>1460</v>
      </c>
      <c r="AO46" s="289">
        <v>850</v>
      </c>
      <c r="AP46" s="289">
        <v>7585</v>
      </c>
      <c r="AQ46" s="290">
        <f t="shared" si="12"/>
        <v>3386</v>
      </c>
      <c r="AR46" s="289">
        <v>46</v>
      </c>
      <c r="AS46" s="289">
        <v>592</v>
      </c>
      <c r="AT46" s="289">
        <v>2748</v>
      </c>
      <c r="AU46" s="290">
        <f t="shared" si="13"/>
        <v>14</v>
      </c>
      <c r="AV46" s="289">
        <v>0</v>
      </c>
      <c r="AW46" s="289">
        <v>0</v>
      </c>
      <c r="AX46" s="289">
        <v>14</v>
      </c>
      <c r="AY46" s="290">
        <f t="shared" si="14"/>
        <v>1367</v>
      </c>
      <c r="AZ46" s="289">
        <v>205</v>
      </c>
      <c r="BA46" s="289">
        <v>198</v>
      </c>
      <c r="BB46" s="289">
        <v>964</v>
      </c>
      <c r="BC46" s="289">
        <f t="shared" si="15"/>
        <v>332727</v>
      </c>
      <c r="BD46" s="289">
        <f t="shared" si="16"/>
        <v>38589</v>
      </c>
      <c r="BE46" s="289">
        <v>155</v>
      </c>
      <c r="BF46" s="289">
        <v>16495</v>
      </c>
      <c r="BG46" s="289">
        <v>3344</v>
      </c>
      <c r="BH46" s="289">
        <v>5800</v>
      </c>
      <c r="BI46" s="289">
        <v>67</v>
      </c>
      <c r="BJ46" s="289">
        <v>12728</v>
      </c>
      <c r="BK46" s="289">
        <f t="shared" si="17"/>
        <v>294138</v>
      </c>
      <c r="BL46" s="289">
        <v>151789</v>
      </c>
      <c r="BM46" s="289">
        <v>98113</v>
      </c>
      <c r="BN46" s="289">
        <v>16868</v>
      </c>
      <c r="BO46" s="289">
        <v>9248</v>
      </c>
      <c r="BP46" s="289">
        <v>1051</v>
      </c>
      <c r="BQ46" s="289">
        <v>17069</v>
      </c>
      <c r="BR46" s="290">
        <f aca="true" t="shared" si="187" ref="BR46:BX46">SUM(BY46,CF46)</f>
        <v>1099843</v>
      </c>
      <c r="BS46" s="290">
        <f t="shared" si="187"/>
        <v>168369</v>
      </c>
      <c r="BT46" s="290">
        <f t="shared" si="187"/>
        <v>783479</v>
      </c>
      <c r="BU46" s="290">
        <f t="shared" si="187"/>
        <v>34896</v>
      </c>
      <c r="BV46" s="290">
        <f t="shared" si="187"/>
        <v>84266</v>
      </c>
      <c r="BW46" s="290">
        <f t="shared" si="187"/>
        <v>329</v>
      </c>
      <c r="BX46" s="290">
        <f t="shared" si="187"/>
        <v>28504</v>
      </c>
      <c r="BY46" s="289">
        <f t="shared" si="19"/>
        <v>1061254</v>
      </c>
      <c r="BZ46" s="290">
        <f t="shared" si="20"/>
        <v>168214</v>
      </c>
      <c r="CA46" s="290">
        <f t="shared" si="21"/>
        <v>766984</v>
      </c>
      <c r="CB46" s="290">
        <f t="shared" si="22"/>
        <v>31552</v>
      </c>
      <c r="CC46" s="290">
        <f t="shared" si="23"/>
        <v>78466</v>
      </c>
      <c r="CD46" s="290">
        <f t="shared" si="24"/>
        <v>262</v>
      </c>
      <c r="CE46" s="290">
        <f t="shared" si="25"/>
        <v>15776</v>
      </c>
      <c r="CF46" s="289">
        <f t="shared" si="26"/>
        <v>38589</v>
      </c>
      <c r="CG46" s="290">
        <f aca="true" t="shared" si="188" ref="CG46:CL46">BE46</f>
        <v>155</v>
      </c>
      <c r="CH46" s="290">
        <f t="shared" si="188"/>
        <v>16495</v>
      </c>
      <c r="CI46" s="290">
        <f t="shared" si="188"/>
        <v>3344</v>
      </c>
      <c r="CJ46" s="290">
        <f t="shared" si="188"/>
        <v>5800</v>
      </c>
      <c r="CK46" s="290">
        <f t="shared" si="188"/>
        <v>67</v>
      </c>
      <c r="CL46" s="290">
        <f t="shared" si="188"/>
        <v>12728</v>
      </c>
      <c r="CM46" s="290">
        <f aca="true" t="shared" si="189" ref="CM46:CS46">SUM(CT46,DA46)</f>
        <v>647798</v>
      </c>
      <c r="CN46" s="290">
        <f t="shared" si="189"/>
        <v>180207</v>
      </c>
      <c r="CO46" s="290">
        <f t="shared" si="189"/>
        <v>408693</v>
      </c>
      <c r="CP46" s="290">
        <f t="shared" si="189"/>
        <v>26763</v>
      </c>
      <c r="CQ46" s="290">
        <f t="shared" si="189"/>
        <v>12634</v>
      </c>
      <c r="CR46" s="290">
        <f t="shared" si="189"/>
        <v>1065</v>
      </c>
      <c r="CS46" s="290">
        <f t="shared" si="189"/>
        <v>18436</v>
      </c>
      <c r="CT46" s="289">
        <f t="shared" si="29"/>
        <v>353660</v>
      </c>
      <c r="CU46" s="290">
        <f t="shared" si="30"/>
        <v>28418</v>
      </c>
      <c r="CV46" s="290">
        <f t="shared" si="31"/>
        <v>310580</v>
      </c>
      <c r="CW46" s="290">
        <f t="shared" si="32"/>
        <v>9895</v>
      </c>
      <c r="CX46" s="290">
        <f t="shared" si="33"/>
        <v>3386</v>
      </c>
      <c r="CY46" s="290">
        <f t="shared" si="34"/>
        <v>14</v>
      </c>
      <c r="CZ46" s="290">
        <f t="shared" si="35"/>
        <v>1367</v>
      </c>
      <c r="DA46" s="289">
        <f t="shared" si="36"/>
        <v>294138</v>
      </c>
      <c r="DB46" s="290">
        <f aca="true" t="shared" si="190" ref="DB46:DG46">BL46</f>
        <v>151789</v>
      </c>
      <c r="DC46" s="290">
        <f t="shared" si="190"/>
        <v>98113</v>
      </c>
      <c r="DD46" s="290">
        <f t="shared" si="190"/>
        <v>16868</v>
      </c>
      <c r="DE46" s="290">
        <f t="shared" si="190"/>
        <v>9248</v>
      </c>
      <c r="DF46" s="290">
        <f t="shared" si="190"/>
        <v>1051</v>
      </c>
      <c r="DG46" s="290">
        <f t="shared" si="190"/>
        <v>17069</v>
      </c>
      <c r="DH46" s="289">
        <v>758</v>
      </c>
      <c r="DI46" s="289">
        <f t="shared" si="38"/>
        <v>38</v>
      </c>
      <c r="DJ46" s="289">
        <v>16</v>
      </c>
      <c r="DK46" s="289">
        <v>11</v>
      </c>
      <c r="DL46" s="289">
        <v>0</v>
      </c>
      <c r="DM46" s="289">
        <v>11</v>
      </c>
    </row>
    <row r="47" spans="1:117" s="288" customFormat="1" ht="12" customHeight="1">
      <c r="A47" s="285" t="s">
        <v>771</v>
      </c>
      <c r="B47" s="286" t="s">
        <v>772</v>
      </c>
      <c r="C47" s="305" t="s">
        <v>773</v>
      </c>
      <c r="D47" s="289">
        <f t="shared" si="0"/>
        <v>266870</v>
      </c>
      <c r="E47" s="290">
        <f t="shared" si="1"/>
        <v>172560</v>
      </c>
      <c r="F47" s="290">
        <f t="shared" si="2"/>
        <v>0</v>
      </c>
      <c r="G47" s="289">
        <v>0</v>
      </c>
      <c r="H47" s="289">
        <v>0</v>
      </c>
      <c r="I47" s="289">
        <v>0</v>
      </c>
      <c r="J47" s="290">
        <f t="shared" si="3"/>
        <v>145145</v>
      </c>
      <c r="K47" s="289">
        <v>24970</v>
      </c>
      <c r="L47" s="289">
        <v>119953</v>
      </c>
      <c r="M47" s="289">
        <v>222</v>
      </c>
      <c r="N47" s="290">
        <f t="shared" si="4"/>
        <v>7380</v>
      </c>
      <c r="O47" s="289">
        <v>945</v>
      </c>
      <c r="P47" s="289">
        <v>6395</v>
      </c>
      <c r="Q47" s="289">
        <v>40</v>
      </c>
      <c r="R47" s="290">
        <f t="shared" si="5"/>
        <v>17743</v>
      </c>
      <c r="S47" s="289">
        <v>4064</v>
      </c>
      <c r="T47" s="289">
        <v>13186</v>
      </c>
      <c r="U47" s="289">
        <v>493</v>
      </c>
      <c r="V47" s="290">
        <f t="shared" si="6"/>
        <v>169</v>
      </c>
      <c r="W47" s="289">
        <v>51</v>
      </c>
      <c r="X47" s="289">
        <v>112</v>
      </c>
      <c r="Y47" s="289">
        <v>6</v>
      </c>
      <c r="Z47" s="290">
        <f t="shared" si="7"/>
        <v>2123</v>
      </c>
      <c r="AA47" s="289">
        <v>265</v>
      </c>
      <c r="AB47" s="289">
        <v>1664</v>
      </c>
      <c r="AC47" s="289">
        <v>194</v>
      </c>
      <c r="AD47" s="290">
        <f t="shared" si="8"/>
        <v>64862</v>
      </c>
      <c r="AE47" s="290">
        <f t="shared" si="9"/>
        <v>0</v>
      </c>
      <c r="AF47" s="289">
        <v>0</v>
      </c>
      <c r="AG47" s="289">
        <v>0</v>
      </c>
      <c r="AH47" s="289">
        <v>0</v>
      </c>
      <c r="AI47" s="290">
        <f t="shared" si="10"/>
        <v>59082</v>
      </c>
      <c r="AJ47" s="289">
        <v>0</v>
      </c>
      <c r="AK47" s="289">
        <v>2612</v>
      </c>
      <c r="AL47" s="289">
        <v>56470</v>
      </c>
      <c r="AM47" s="290">
        <f t="shared" si="11"/>
        <v>225</v>
      </c>
      <c r="AN47" s="289">
        <v>0</v>
      </c>
      <c r="AO47" s="289">
        <v>44</v>
      </c>
      <c r="AP47" s="289">
        <v>181</v>
      </c>
      <c r="AQ47" s="290">
        <f t="shared" si="12"/>
        <v>4993</v>
      </c>
      <c r="AR47" s="289">
        <v>54</v>
      </c>
      <c r="AS47" s="289">
        <v>68</v>
      </c>
      <c r="AT47" s="289">
        <v>4871</v>
      </c>
      <c r="AU47" s="290">
        <f t="shared" si="13"/>
        <v>1</v>
      </c>
      <c r="AV47" s="289">
        <v>0</v>
      </c>
      <c r="AW47" s="289">
        <v>1</v>
      </c>
      <c r="AX47" s="289">
        <v>0</v>
      </c>
      <c r="AY47" s="290">
        <f t="shared" si="14"/>
        <v>561</v>
      </c>
      <c r="AZ47" s="289">
        <v>0</v>
      </c>
      <c r="BA47" s="289">
        <v>26</v>
      </c>
      <c r="BB47" s="289">
        <v>535</v>
      </c>
      <c r="BC47" s="289">
        <f t="shared" si="15"/>
        <v>29448</v>
      </c>
      <c r="BD47" s="289">
        <f t="shared" si="16"/>
        <v>12577</v>
      </c>
      <c r="BE47" s="289">
        <v>0</v>
      </c>
      <c r="BF47" s="289">
        <v>4509</v>
      </c>
      <c r="BG47" s="289">
        <v>1302</v>
      </c>
      <c r="BH47" s="289">
        <v>977</v>
      </c>
      <c r="BI47" s="289">
        <v>34</v>
      </c>
      <c r="BJ47" s="289">
        <v>5755</v>
      </c>
      <c r="BK47" s="289">
        <f t="shared" si="17"/>
        <v>16871</v>
      </c>
      <c r="BL47" s="289">
        <v>0</v>
      </c>
      <c r="BM47" s="289">
        <v>13962</v>
      </c>
      <c r="BN47" s="289">
        <v>115</v>
      </c>
      <c r="BO47" s="289">
        <v>1743</v>
      </c>
      <c r="BP47" s="289">
        <v>0</v>
      </c>
      <c r="BQ47" s="289">
        <v>1051</v>
      </c>
      <c r="BR47" s="290">
        <f aca="true" t="shared" si="191" ref="BR47:BX47">SUM(BY47,CF47)</f>
        <v>185137</v>
      </c>
      <c r="BS47" s="290">
        <f t="shared" si="191"/>
        <v>0</v>
      </c>
      <c r="BT47" s="290">
        <f t="shared" si="191"/>
        <v>149654</v>
      </c>
      <c r="BU47" s="290">
        <f t="shared" si="191"/>
        <v>8682</v>
      </c>
      <c r="BV47" s="290">
        <f t="shared" si="191"/>
        <v>18720</v>
      </c>
      <c r="BW47" s="290">
        <f t="shared" si="191"/>
        <v>203</v>
      </c>
      <c r="BX47" s="290">
        <f t="shared" si="191"/>
        <v>7878</v>
      </c>
      <c r="BY47" s="289">
        <f t="shared" si="19"/>
        <v>172560</v>
      </c>
      <c r="BZ47" s="290">
        <f t="shared" si="20"/>
        <v>0</v>
      </c>
      <c r="CA47" s="290">
        <f t="shared" si="21"/>
        <v>145145</v>
      </c>
      <c r="CB47" s="290">
        <f t="shared" si="22"/>
        <v>7380</v>
      </c>
      <c r="CC47" s="290">
        <f t="shared" si="23"/>
        <v>17743</v>
      </c>
      <c r="CD47" s="290">
        <f t="shared" si="24"/>
        <v>169</v>
      </c>
      <c r="CE47" s="290">
        <f t="shared" si="25"/>
        <v>2123</v>
      </c>
      <c r="CF47" s="289">
        <f t="shared" si="26"/>
        <v>12577</v>
      </c>
      <c r="CG47" s="290">
        <f aca="true" t="shared" si="192" ref="CG47:CL47">BE47</f>
        <v>0</v>
      </c>
      <c r="CH47" s="290">
        <f t="shared" si="192"/>
        <v>4509</v>
      </c>
      <c r="CI47" s="290">
        <f t="shared" si="192"/>
        <v>1302</v>
      </c>
      <c r="CJ47" s="290">
        <f t="shared" si="192"/>
        <v>977</v>
      </c>
      <c r="CK47" s="290">
        <f t="shared" si="192"/>
        <v>34</v>
      </c>
      <c r="CL47" s="290">
        <f t="shared" si="192"/>
        <v>5755</v>
      </c>
      <c r="CM47" s="290">
        <f aca="true" t="shared" si="193" ref="CM47:CS47">SUM(CT47,DA47)</f>
        <v>81733</v>
      </c>
      <c r="CN47" s="290">
        <f t="shared" si="193"/>
        <v>0</v>
      </c>
      <c r="CO47" s="290">
        <f t="shared" si="193"/>
        <v>73044</v>
      </c>
      <c r="CP47" s="290">
        <f t="shared" si="193"/>
        <v>340</v>
      </c>
      <c r="CQ47" s="290">
        <f t="shared" si="193"/>
        <v>6736</v>
      </c>
      <c r="CR47" s="290">
        <f t="shared" si="193"/>
        <v>1</v>
      </c>
      <c r="CS47" s="290">
        <f t="shared" si="193"/>
        <v>1612</v>
      </c>
      <c r="CT47" s="289">
        <f t="shared" si="29"/>
        <v>64862</v>
      </c>
      <c r="CU47" s="290">
        <f t="shared" si="30"/>
        <v>0</v>
      </c>
      <c r="CV47" s="290">
        <f t="shared" si="31"/>
        <v>59082</v>
      </c>
      <c r="CW47" s="290">
        <f t="shared" si="32"/>
        <v>225</v>
      </c>
      <c r="CX47" s="290">
        <f t="shared" si="33"/>
        <v>4993</v>
      </c>
      <c r="CY47" s="290">
        <f t="shared" si="34"/>
        <v>1</v>
      </c>
      <c r="CZ47" s="290">
        <f t="shared" si="35"/>
        <v>561</v>
      </c>
      <c r="DA47" s="289">
        <f t="shared" si="36"/>
        <v>16871</v>
      </c>
      <c r="DB47" s="290">
        <f aca="true" t="shared" si="194" ref="DB47:DG47">BL47</f>
        <v>0</v>
      </c>
      <c r="DC47" s="290">
        <f t="shared" si="194"/>
        <v>13962</v>
      </c>
      <c r="DD47" s="290">
        <f t="shared" si="194"/>
        <v>115</v>
      </c>
      <c r="DE47" s="290">
        <f t="shared" si="194"/>
        <v>1743</v>
      </c>
      <c r="DF47" s="290">
        <f t="shared" si="194"/>
        <v>0</v>
      </c>
      <c r="DG47" s="290">
        <f t="shared" si="194"/>
        <v>1051</v>
      </c>
      <c r="DH47" s="289">
        <v>0</v>
      </c>
      <c r="DI47" s="289">
        <f t="shared" si="38"/>
        <v>15</v>
      </c>
      <c r="DJ47" s="289">
        <v>11</v>
      </c>
      <c r="DK47" s="289">
        <v>2</v>
      </c>
      <c r="DL47" s="289">
        <v>2</v>
      </c>
      <c r="DM47" s="289">
        <v>0</v>
      </c>
    </row>
    <row r="48" spans="1:117" s="288" customFormat="1" ht="12" customHeight="1">
      <c r="A48" s="285" t="s">
        <v>776</v>
      </c>
      <c r="B48" s="286" t="s">
        <v>777</v>
      </c>
      <c r="C48" s="305" t="s">
        <v>778</v>
      </c>
      <c r="D48" s="289">
        <f t="shared" si="0"/>
        <v>471059</v>
      </c>
      <c r="E48" s="290">
        <f t="shared" si="1"/>
        <v>294162</v>
      </c>
      <c r="F48" s="290">
        <f t="shared" si="2"/>
        <v>0</v>
      </c>
      <c r="G48" s="289">
        <v>0</v>
      </c>
      <c r="H48" s="289">
        <v>0</v>
      </c>
      <c r="I48" s="289">
        <v>0</v>
      </c>
      <c r="J48" s="290">
        <f t="shared" si="3"/>
        <v>242558</v>
      </c>
      <c r="K48" s="289">
        <v>49290</v>
      </c>
      <c r="L48" s="289">
        <v>193228</v>
      </c>
      <c r="M48" s="289">
        <v>40</v>
      </c>
      <c r="N48" s="290">
        <f t="shared" si="4"/>
        <v>16636</v>
      </c>
      <c r="O48" s="289">
        <v>4031</v>
      </c>
      <c r="P48" s="289">
        <v>12600</v>
      </c>
      <c r="Q48" s="289">
        <v>5</v>
      </c>
      <c r="R48" s="290">
        <f t="shared" si="5"/>
        <v>32931</v>
      </c>
      <c r="S48" s="289">
        <v>7579</v>
      </c>
      <c r="T48" s="289">
        <v>25349</v>
      </c>
      <c r="U48" s="289">
        <v>3</v>
      </c>
      <c r="V48" s="290">
        <f t="shared" si="6"/>
        <v>439</v>
      </c>
      <c r="W48" s="289">
        <v>181</v>
      </c>
      <c r="X48" s="289">
        <v>258</v>
      </c>
      <c r="Y48" s="289">
        <v>0</v>
      </c>
      <c r="Z48" s="290">
        <f t="shared" si="7"/>
        <v>1598</v>
      </c>
      <c r="AA48" s="289">
        <v>388</v>
      </c>
      <c r="AB48" s="289">
        <v>1202</v>
      </c>
      <c r="AC48" s="289">
        <v>8</v>
      </c>
      <c r="AD48" s="290">
        <f t="shared" si="8"/>
        <v>104101</v>
      </c>
      <c r="AE48" s="290">
        <f t="shared" si="9"/>
        <v>0</v>
      </c>
      <c r="AF48" s="289">
        <v>0</v>
      </c>
      <c r="AG48" s="289">
        <v>0</v>
      </c>
      <c r="AH48" s="289">
        <v>0</v>
      </c>
      <c r="AI48" s="290">
        <f t="shared" si="10"/>
        <v>95152</v>
      </c>
      <c r="AJ48" s="289">
        <v>759</v>
      </c>
      <c r="AK48" s="289">
        <v>114</v>
      </c>
      <c r="AL48" s="289">
        <v>94279</v>
      </c>
      <c r="AM48" s="290">
        <f t="shared" si="11"/>
        <v>4643</v>
      </c>
      <c r="AN48" s="289">
        <v>0</v>
      </c>
      <c r="AO48" s="289">
        <v>3</v>
      </c>
      <c r="AP48" s="289">
        <v>4640</v>
      </c>
      <c r="AQ48" s="290">
        <f t="shared" si="12"/>
        <v>4274</v>
      </c>
      <c r="AR48" s="289">
        <v>0</v>
      </c>
      <c r="AS48" s="289">
        <v>938</v>
      </c>
      <c r="AT48" s="289">
        <v>3336</v>
      </c>
      <c r="AU48" s="290">
        <f t="shared" si="13"/>
        <v>2</v>
      </c>
      <c r="AV48" s="289">
        <v>0</v>
      </c>
      <c r="AW48" s="289">
        <v>0</v>
      </c>
      <c r="AX48" s="289">
        <v>2</v>
      </c>
      <c r="AY48" s="290">
        <f t="shared" si="14"/>
        <v>30</v>
      </c>
      <c r="AZ48" s="289">
        <v>0</v>
      </c>
      <c r="BA48" s="289">
        <v>0</v>
      </c>
      <c r="BB48" s="289">
        <v>30</v>
      </c>
      <c r="BC48" s="289">
        <f t="shared" si="15"/>
        <v>72796</v>
      </c>
      <c r="BD48" s="289">
        <f t="shared" si="16"/>
        <v>19664</v>
      </c>
      <c r="BE48" s="289">
        <v>0</v>
      </c>
      <c r="BF48" s="289">
        <v>14616</v>
      </c>
      <c r="BG48" s="289">
        <v>2452</v>
      </c>
      <c r="BH48" s="289">
        <v>1380</v>
      </c>
      <c r="BI48" s="289">
        <v>515</v>
      </c>
      <c r="BJ48" s="289">
        <v>701</v>
      </c>
      <c r="BK48" s="289">
        <f t="shared" si="17"/>
        <v>53132</v>
      </c>
      <c r="BL48" s="289">
        <v>0</v>
      </c>
      <c r="BM48" s="289">
        <v>49477</v>
      </c>
      <c r="BN48" s="289">
        <v>1981</v>
      </c>
      <c r="BO48" s="289">
        <v>979</v>
      </c>
      <c r="BP48" s="289">
        <v>12</v>
      </c>
      <c r="BQ48" s="289">
        <v>683</v>
      </c>
      <c r="BR48" s="290">
        <f aca="true" t="shared" si="195" ref="BR48:BX48">SUM(BY48,CF48)</f>
        <v>313826</v>
      </c>
      <c r="BS48" s="290">
        <f t="shared" si="195"/>
        <v>0</v>
      </c>
      <c r="BT48" s="290">
        <f t="shared" si="195"/>
        <v>257174</v>
      </c>
      <c r="BU48" s="290">
        <f t="shared" si="195"/>
        <v>19088</v>
      </c>
      <c r="BV48" s="290">
        <f t="shared" si="195"/>
        <v>34311</v>
      </c>
      <c r="BW48" s="290">
        <f t="shared" si="195"/>
        <v>954</v>
      </c>
      <c r="BX48" s="290">
        <f t="shared" si="195"/>
        <v>2299</v>
      </c>
      <c r="BY48" s="289">
        <f t="shared" si="19"/>
        <v>294162</v>
      </c>
      <c r="BZ48" s="290">
        <f t="shared" si="20"/>
        <v>0</v>
      </c>
      <c r="CA48" s="290">
        <f t="shared" si="21"/>
        <v>242558</v>
      </c>
      <c r="CB48" s="290">
        <f t="shared" si="22"/>
        <v>16636</v>
      </c>
      <c r="CC48" s="290">
        <f t="shared" si="23"/>
        <v>32931</v>
      </c>
      <c r="CD48" s="290">
        <f t="shared" si="24"/>
        <v>439</v>
      </c>
      <c r="CE48" s="290">
        <f t="shared" si="25"/>
        <v>1598</v>
      </c>
      <c r="CF48" s="289">
        <f t="shared" si="26"/>
        <v>19664</v>
      </c>
      <c r="CG48" s="290">
        <f aca="true" t="shared" si="196" ref="CG48:CL48">BE48</f>
        <v>0</v>
      </c>
      <c r="CH48" s="290">
        <f t="shared" si="196"/>
        <v>14616</v>
      </c>
      <c r="CI48" s="290">
        <f t="shared" si="196"/>
        <v>2452</v>
      </c>
      <c r="CJ48" s="290">
        <f t="shared" si="196"/>
        <v>1380</v>
      </c>
      <c r="CK48" s="290">
        <f t="shared" si="196"/>
        <v>515</v>
      </c>
      <c r="CL48" s="290">
        <f t="shared" si="196"/>
        <v>701</v>
      </c>
      <c r="CM48" s="290">
        <f aca="true" t="shared" si="197" ref="CM48:CS48">SUM(CT48,DA48)</f>
        <v>157233</v>
      </c>
      <c r="CN48" s="290">
        <f t="shared" si="197"/>
        <v>0</v>
      </c>
      <c r="CO48" s="290">
        <f t="shared" si="197"/>
        <v>144629</v>
      </c>
      <c r="CP48" s="290">
        <f t="shared" si="197"/>
        <v>6624</v>
      </c>
      <c r="CQ48" s="290">
        <f t="shared" si="197"/>
        <v>5253</v>
      </c>
      <c r="CR48" s="290">
        <f t="shared" si="197"/>
        <v>14</v>
      </c>
      <c r="CS48" s="290">
        <f t="shared" si="197"/>
        <v>713</v>
      </c>
      <c r="CT48" s="289">
        <f t="shared" si="29"/>
        <v>104101</v>
      </c>
      <c r="CU48" s="290">
        <f t="shared" si="30"/>
        <v>0</v>
      </c>
      <c r="CV48" s="290">
        <f t="shared" si="31"/>
        <v>95152</v>
      </c>
      <c r="CW48" s="290">
        <f t="shared" si="32"/>
        <v>4643</v>
      </c>
      <c r="CX48" s="290">
        <f t="shared" si="33"/>
        <v>4274</v>
      </c>
      <c r="CY48" s="290">
        <f t="shared" si="34"/>
        <v>2</v>
      </c>
      <c r="CZ48" s="290">
        <f t="shared" si="35"/>
        <v>30</v>
      </c>
      <c r="DA48" s="289">
        <f t="shared" si="36"/>
        <v>53132</v>
      </c>
      <c r="DB48" s="290">
        <f aca="true" t="shared" si="198" ref="DB48:DG48">BL48</f>
        <v>0</v>
      </c>
      <c r="DC48" s="290">
        <f t="shared" si="198"/>
        <v>49477</v>
      </c>
      <c r="DD48" s="290">
        <f t="shared" si="198"/>
        <v>1981</v>
      </c>
      <c r="DE48" s="290">
        <f t="shared" si="198"/>
        <v>979</v>
      </c>
      <c r="DF48" s="290">
        <f t="shared" si="198"/>
        <v>12</v>
      </c>
      <c r="DG48" s="290">
        <f t="shared" si="198"/>
        <v>683</v>
      </c>
      <c r="DH48" s="289">
        <v>9</v>
      </c>
      <c r="DI48" s="289">
        <f t="shared" si="38"/>
        <v>8</v>
      </c>
      <c r="DJ48" s="289">
        <v>1</v>
      </c>
      <c r="DK48" s="289">
        <v>0</v>
      </c>
      <c r="DL48" s="289">
        <v>7</v>
      </c>
      <c r="DM48" s="289">
        <v>0</v>
      </c>
    </row>
    <row r="49" spans="1:117" s="288" customFormat="1" ht="12" customHeight="1">
      <c r="A49" s="285" t="s">
        <v>555</v>
      </c>
      <c r="B49" s="286" t="s">
        <v>560</v>
      </c>
      <c r="C49" s="305" t="s">
        <v>542</v>
      </c>
      <c r="D49" s="289">
        <f t="shared" si="0"/>
        <v>539838</v>
      </c>
      <c r="E49" s="290">
        <f t="shared" si="1"/>
        <v>349309</v>
      </c>
      <c r="F49" s="290">
        <f t="shared" si="2"/>
        <v>0</v>
      </c>
      <c r="G49" s="289">
        <v>0</v>
      </c>
      <c r="H49" s="289">
        <v>0</v>
      </c>
      <c r="I49" s="289">
        <v>0</v>
      </c>
      <c r="J49" s="290">
        <f t="shared" si="3"/>
        <v>281469</v>
      </c>
      <c r="K49" s="289">
        <v>68045</v>
      </c>
      <c r="L49" s="289">
        <v>212728</v>
      </c>
      <c r="M49" s="289">
        <v>696</v>
      </c>
      <c r="N49" s="290">
        <f t="shared" si="4"/>
        <v>9329</v>
      </c>
      <c r="O49" s="289">
        <v>1492</v>
      </c>
      <c r="P49" s="289">
        <v>7828</v>
      </c>
      <c r="Q49" s="289">
        <v>9</v>
      </c>
      <c r="R49" s="290">
        <f t="shared" si="5"/>
        <v>55247</v>
      </c>
      <c r="S49" s="289">
        <v>7370</v>
      </c>
      <c r="T49" s="289">
        <v>47877</v>
      </c>
      <c r="U49" s="289">
        <v>0</v>
      </c>
      <c r="V49" s="290">
        <f t="shared" si="6"/>
        <v>277</v>
      </c>
      <c r="W49" s="289">
        <v>220</v>
      </c>
      <c r="X49" s="289">
        <v>57</v>
      </c>
      <c r="Y49" s="289">
        <v>0</v>
      </c>
      <c r="Z49" s="290">
        <f t="shared" si="7"/>
        <v>2987</v>
      </c>
      <c r="AA49" s="289">
        <v>1886</v>
      </c>
      <c r="AB49" s="289">
        <v>1100</v>
      </c>
      <c r="AC49" s="289">
        <v>1</v>
      </c>
      <c r="AD49" s="290">
        <f t="shared" si="8"/>
        <v>148563</v>
      </c>
      <c r="AE49" s="290">
        <f t="shared" si="9"/>
        <v>0</v>
      </c>
      <c r="AF49" s="289">
        <v>0</v>
      </c>
      <c r="AG49" s="289">
        <v>0</v>
      </c>
      <c r="AH49" s="289">
        <v>0</v>
      </c>
      <c r="AI49" s="290">
        <f t="shared" si="10"/>
        <v>143907</v>
      </c>
      <c r="AJ49" s="289">
        <v>0</v>
      </c>
      <c r="AK49" s="289">
        <v>0</v>
      </c>
      <c r="AL49" s="289">
        <v>143907</v>
      </c>
      <c r="AM49" s="290">
        <f t="shared" si="11"/>
        <v>1505</v>
      </c>
      <c r="AN49" s="289">
        <v>0</v>
      </c>
      <c r="AO49" s="289">
        <v>0</v>
      </c>
      <c r="AP49" s="289">
        <v>1505</v>
      </c>
      <c r="AQ49" s="290">
        <f t="shared" si="12"/>
        <v>3044</v>
      </c>
      <c r="AR49" s="289">
        <v>0</v>
      </c>
      <c r="AS49" s="289">
        <v>0</v>
      </c>
      <c r="AT49" s="289">
        <v>3044</v>
      </c>
      <c r="AU49" s="290">
        <f t="shared" si="13"/>
        <v>0</v>
      </c>
      <c r="AV49" s="289">
        <v>0</v>
      </c>
      <c r="AW49" s="289">
        <v>0</v>
      </c>
      <c r="AX49" s="289">
        <v>0</v>
      </c>
      <c r="AY49" s="290">
        <f t="shared" si="14"/>
        <v>107</v>
      </c>
      <c r="AZ49" s="289">
        <v>0</v>
      </c>
      <c r="BA49" s="289">
        <v>0</v>
      </c>
      <c r="BB49" s="289">
        <v>107</v>
      </c>
      <c r="BC49" s="289">
        <f t="shared" si="15"/>
        <v>41966</v>
      </c>
      <c r="BD49" s="289">
        <f t="shared" si="16"/>
        <v>17737</v>
      </c>
      <c r="BE49" s="289">
        <v>0</v>
      </c>
      <c r="BF49" s="289">
        <v>10180</v>
      </c>
      <c r="BG49" s="289">
        <v>2185</v>
      </c>
      <c r="BH49" s="289">
        <v>3173</v>
      </c>
      <c r="BI49" s="289">
        <v>0</v>
      </c>
      <c r="BJ49" s="289">
        <v>2199</v>
      </c>
      <c r="BK49" s="289">
        <f t="shared" si="17"/>
        <v>24229</v>
      </c>
      <c r="BL49" s="289">
        <v>0</v>
      </c>
      <c r="BM49" s="289">
        <v>20257</v>
      </c>
      <c r="BN49" s="289">
        <v>2105</v>
      </c>
      <c r="BO49" s="289">
        <v>1419</v>
      </c>
      <c r="BP49" s="289">
        <v>48</v>
      </c>
      <c r="BQ49" s="289">
        <v>400</v>
      </c>
      <c r="BR49" s="290">
        <f aca="true" t="shared" si="199" ref="BR49:BX49">SUM(BY49,CF49)</f>
        <v>367046</v>
      </c>
      <c r="BS49" s="290">
        <f t="shared" si="199"/>
        <v>0</v>
      </c>
      <c r="BT49" s="290">
        <f t="shared" si="199"/>
        <v>291649</v>
      </c>
      <c r="BU49" s="290">
        <f t="shared" si="199"/>
        <v>11514</v>
      </c>
      <c r="BV49" s="290">
        <f t="shared" si="199"/>
        <v>58420</v>
      </c>
      <c r="BW49" s="290">
        <f t="shared" si="199"/>
        <v>277</v>
      </c>
      <c r="BX49" s="290">
        <f t="shared" si="199"/>
        <v>5186</v>
      </c>
      <c r="BY49" s="289">
        <f t="shared" si="19"/>
        <v>349309</v>
      </c>
      <c r="BZ49" s="290">
        <f t="shared" si="20"/>
        <v>0</v>
      </c>
      <c r="CA49" s="290">
        <f t="shared" si="21"/>
        <v>281469</v>
      </c>
      <c r="CB49" s="290">
        <f t="shared" si="22"/>
        <v>9329</v>
      </c>
      <c r="CC49" s="290">
        <f t="shared" si="23"/>
        <v>55247</v>
      </c>
      <c r="CD49" s="290">
        <f t="shared" si="24"/>
        <v>277</v>
      </c>
      <c r="CE49" s="290">
        <f t="shared" si="25"/>
        <v>2987</v>
      </c>
      <c r="CF49" s="289">
        <f t="shared" si="26"/>
        <v>17737</v>
      </c>
      <c r="CG49" s="290">
        <f aca="true" t="shared" si="200" ref="CG49:CL49">BE49</f>
        <v>0</v>
      </c>
      <c r="CH49" s="290">
        <f t="shared" si="200"/>
        <v>10180</v>
      </c>
      <c r="CI49" s="290">
        <f t="shared" si="200"/>
        <v>2185</v>
      </c>
      <c r="CJ49" s="290">
        <f t="shared" si="200"/>
        <v>3173</v>
      </c>
      <c r="CK49" s="290">
        <f t="shared" si="200"/>
        <v>0</v>
      </c>
      <c r="CL49" s="290">
        <f t="shared" si="200"/>
        <v>2199</v>
      </c>
      <c r="CM49" s="290">
        <f aca="true" t="shared" si="201" ref="CM49:CS49">SUM(CT49,DA49)</f>
        <v>172792</v>
      </c>
      <c r="CN49" s="290">
        <f t="shared" si="201"/>
        <v>0</v>
      </c>
      <c r="CO49" s="290">
        <f t="shared" si="201"/>
        <v>164164</v>
      </c>
      <c r="CP49" s="290">
        <f t="shared" si="201"/>
        <v>3610</v>
      </c>
      <c r="CQ49" s="290">
        <f t="shared" si="201"/>
        <v>4463</v>
      </c>
      <c r="CR49" s="290">
        <f t="shared" si="201"/>
        <v>48</v>
      </c>
      <c r="CS49" s="290">
        <f t="shared" si="201"/>
        <v>507</v>
      </c>
      <c r="CT49" s="289">
        <f t="shared" si="29"/>
        <v>148563</v>
      </c>
      <c r="CU49" s="290">
        <f t="shared" si="30"/>
        <v>0</v>
      </c>
      <c r="CV49" s="290">
        <f t="shared" si="31"/>
        <v>143907</v>
      </c>
      <c r="CW49" s="290">
        <f t="shared" si="32"/>
        <v>1505</v>
      </c>
      <c r="CX49" s="290">
        <f t="shared" si="33"/>
        <v>3044</v>
      </c>
      <c r="CY49" s="290">
        <f t="shared" si="34"/>
        <v>0</v>
      </c>
      <c r="CZ49" s="290">
        <f t="shared" si="35"/>
        <v>107</v>
      </c>
      <c r="DA49" s="289">
        <f t="shared" si="36"/>
        <v>24229</v>
      </c>
      <c r="DB49" s="290">
        <f aca="true" t="shared" si="202" ref="DB49:DG49">BL49</f>
        <v>0</v>
      </c>
      <c r="DC49" s="290">
        <f t="shared" si="202"/>
        <v>20257</v>
      </c>
      <c r="DD49" s="290">
        <f t="shared" si="202"/>
        <v>2105</v>
      </c>
      <c r="DE49" s="290">
        <f t="shared" si="202"/>
        <v>1419</v>
      </c>
      <c r="DF49" s="290">
        <f t="shared" si="202"/>
        <v>48</v>
      </c>
      <c r="DG49" s="290">
        <f t="shared" si="202"/>
        <v>400</v>
      </c>
      <c r="DH49" s="289">
        <v>2024</v>
      </c>
      <c r="DI49" s="289">
        <f t="shared" si="38"/>
        <v>2992</v>
      </c>
      <c r="DJ49" s="289">
        <v>0</v>
      </c>
      <c r="DK49" s="289">
        <v>2983</v>
      </c>
      <c r="DL49" s="289">
        <v>0</v>
      </c>
      <c r="DM49" s="289">
        <v>9</v>
      </c>
    </row>
    <row r="50" spans="1:117" s="288" customFormat="1" ht="12" customHeight="1">
      <c r="A50" s="285" t="s">
        <v>784</v>
      </c>
      <c r="B50" s="286" t="s">
        <v>785</v>
      </c>
      <c r="C50" s="305" t="s">
        <v>644</v>
      </c>
      <c r="D50" s="289">
        <f t="shared" si="0"/>
        <v>400790</v>
      </c>
      <c r="E50" s="290">
        <f t="shared" si="1"/>
        <v>250819</v>
      </c>
      <c r="F50" s="290">
        <f t="shared" si="2"/>
        <v>0</v>
      </c>
      <c r="G50" s="289">
        <v>0</v>
      </c>
      <c r="H50" s="289">
        <v>0</v>
      </c>
      <c r="I50" s="289">
        <v>0</v>
      </c>
      <c r="J50" s="290">
        <f t="shared" si="3"/>
        <v>193407</v>
      </c>
      <c r="K50" s="289">
        <v>27143</v>
      </c>
      <c r="L50" s="289">
        <v>166264</v>
      </c>
      <c r="M50" s="289">
        <v>0</v>
      </c>
      <c r="N50" s="290">
        <f t="shared" si="4"/>
        <v>10130</v>
      </c>
      <c r="O50" s="289">
        <v>3005</v>
      </c>
      <c r="P50" s="289">
        <v>7125</v>
      </c>
      <c r="Q50" s="289">
        <v>0</v>
      </c>
      <c r="R50" s="290">
        <f t="shared" si="5"/>
        <v>45388</v>
      </c>
      <c r="S50" s="289">
        <v>2186</v>
      </c>
      <c r="T50" s="289">
        <v>43202</v>
      </c>
      <c r="U50" s="289">
        <v>0</v>
      </c>
      <c r="V50" s="290">
        <f t="shared" si="6"/>
        <v>149</v>
      </c>
      <c r="W50" s="289">
        <v>144</v>
      </c>
      <c r="X50" s="289">
        <v>5</v>
      </c>
      <c r="Y50" s="289">
        <v>0</v>
      </c>
      <c r="Z50" s="290">
        <f t="shared" si="7"/>
        <v>1745</v>
      </c>
      <c r="AA50" s="289">
        <v>1382</v>
      </c>
      <c r="AB50" s="289">
        <v>363</v>
      </c>
      <c r="AC50" s="289">
        <v>0</v>
      </c>
      <c r="AD50" s="290">
        <f t="shared" si="8"/>
        <v>110656</v>
      </c>
      <c r="AE50" s="290">
        <f t="shared" si="9"/>
        <v>0</v>
      </c>
      <c r="AF50" s="289">
        <v>0</v>
      </c>
      <c r="AG50" s="289">
        <v>0</v>
      </c>
      <c r="AH50" s="289">
        <v>0</v>
      </c>
      <c r="AI50" s="290">
        <f t="shared" si="10"/>
        <v>105421</v>
      </c>
      <c r="AJ50" s="289">
        <v>0</v>
      </c>
      <c r="AK50" s="289">
        <v>0</v>
      </c>
      <c r="AL50" s="289">
        <v>105421</v>
      </c>
      <c r="AM50" s="290">
        <f t="shared" si="11"/>
        <v>2341</v>
      </c>
      <c r="AN50" s="289">
        <v>0</v>
      </c>
      <c r="AO50" s="289">
        <v>0</v>
      </c>
      <c r="AP50" s="289">
        <v>2341</v>
      </c>
      <c r="AQ50" s="290">
        <f t="shared" si="12"/>
        <v>2356</v>
      </c>
      <c r="AR50" s="289">
        <v>0</v>
      </c>
      <c r="AS50" s="289">
        <v>0</v>
      </c>
      <c r="AT50" s="289">
        <v>2356</v>
      </c>
      <c r="AU50" s="290">
        <f t="shared" si="13"/>
        <v>0</v>
      </c>
      <c r="AV50" s="289">
        <v>0</v>
      </c>
      <c r="AW50" s="289">
        <v>0</v>
      </c>
      <c r="AX50" s="289">
        <v>0</v>
      </c>
      <c r="AY50" s="290">
        <f t="shared" si="14"/>
        <v>538</v>
      </c>
      <c r="AZ50" s="289">
        <v>0</v>
      </c>
      <c r="BA50" s="289">
        <v>0</v>
      </c>
      <c r="BB50" s="289">
        <v>538</v>
      </c>
      <c r="BC50" s="289">
        <f t="shared" si="15"/>
        <v>39315</v>
      </c>
      <c r="BD50" s="289">
        <f t="shared" si="16"/>
        <v>20578</v>
      </c>
      <c r="BE50" s="289">
        <v>0</v>
      </c>
      <c r="BF50" s="289">
        <v>12382</v>
      </c>
      <c r="BG50" s="289">
        <v>2779</v>
      </c>
      <c r="BH50" s="289">
        <v>1602</v>
      </c>
      <c r="BI50" s="289">
        <v>10</v>
      </c>
      <c r="BJ50" s="289">
        <v>3805</v>
      </c>
      <c r="BK50" s="289">
        <f t="shared" si="17"/>
        <v>18737</v>
      </c>
      <c r="BL50" s="289">
        <v>0</v>
      </c>
      <c r="BM50" s="289">
        <v>15941</v>
      </c>
      <c r="BN50" s="289">
        <v>498</v>
      </c>
      <c r="BO50" s="289">
        <v>1427</v>
      </c>
      <c r="BP50" s="289">
        <v>16</v>
      </c>
      <c r="BQ50" s="289">
        <v>855</v>
      </c>
      <c r="BR50" s="290">
        <f aca="true" t="shared" si="203" ref="BR50:BX50">SUM(BY50,CF50)</f>
        <v>271397</v>
      </c>
      <c r="BS50" s="290">
        <f t="shared" si="203"/>
        <v>0</v>
      </c>
      <c r="BT50" s="290">
        <f t="shared" si="203"/>
        <v>205789</v>
      </c>
      <c r="BU50" s="290">
        <f t="shared" si="203"/>
        <v>12909</v>
      </c>
      <c r="BV50" s="290">
        <f t="shared" si="203"/>
        <v>46990</v>
      </c>
      <c r="BW50" s="290">
        <f t="shared" si="203"/>
        <v>159</v>
      </c>
      <c r="BX50" s="290">
        <f t="shared" si="203"/>
        <v>5550</v>
      </c>
      <c r="BY50" s="289">
        <f t="shared" si="19"/>
        <v>250819</v>
      </c>
      <c r="BZ50" s="290">
        <f t="shared" si="20"/>
        <v>0</v>
      </c>
      <c r="CA50" s="290">
        <f t="shared" si="21"/>
        <v>193407</v>
      </c>
      <c r="CB50" s="290">
        <f t="shared" si="22"/>
        <v>10130</v>
      </c>
      <c r="CC50" s="290">
        <f t="shared" si="23"/>
        <v>45388</v>
      </c>
      <c r="CD50" s="290">
        <f t="shared" si="24"/>
        <v>149</v>
      </c>
      <c r="CE50" s="290">
        <f t="shared" si="25"/>
        <v>1745</v>
      </c>
      <c r="CF50" s="289">
        <f t="shared" si="26"/>
        <v>20578</v>
      </c>
      <c r="CG50" s="290">
        <f aca="true" t="shared" si="204" ref="CG50:CL50">BE50</f>
        <v>0</v>
      </c>
      <c r="CH50" s="290">
        <f t="shared" si="204"/>
        <v>12382</v>
      </c>
      <c r="CI50" s="290">
        <f t="shared" si="204"/>
        <v>2779</v>
      </c>
      <c r="CJ50" s="290">
        <f t="shared" si="204"/>
        <v>1602</v>
      </c>
      <c r="CK50" s="290">
        <f t="shared" si="204"/>
        <v>10</v>
      </c>
      <c r="CL50" s="290">
        <f t="shared" si="204"/>
        <v>3805</v>
      </c>
      <c r="CM50" s="290">
        <f aca="true" t="shared" si="205" ref="CM50:CS50">SUM(CT50,DA50)</f>
        <v>129393</v>
      </c>
      <c r="CN50" s="290">
        <f t="shared" si="205"/>
        <v>0</v>
      </c>
      <c r="CO50" s="290">
        <f t="shared" si="205"/>
        <v>121362</v>
      </c>
      <c r="CP50" s="290">
        <f t="shared" si="205"/>
        <v>2839</v>
      </c>
      <c r="CQ50" s="290">
        <f t="shared" si="205"/>
        <v>3783</v>
      </c>
      <c r="CR50" s="290">
        <f t="shared" si="205"/>
        <v>16</v>
      </c>
      <c r="CS50" s="290">
        <f t="shared" si="205"/>
        <v>1393</v>
      </c>
      <c r="CT50" s="289">
        <f t="shared" si="29"/>
        <v>110656</v>
      </c>
      <c r="CU50" s="290">
        <f t="shared" si="30"/>
        <v>0</v>
      </c>
      <c r="CV50" s="290">
        <f t="shared" si="31"/>
        <v>105421</v>
      </c>
      <c r="CW50" s="290">
        <f t="shared" si="32"/>
        <v>2341</v>
      </c>
      <c r="CX50" s="290">
        <f t="shared" si="33"/>
        <v>2356</v>
      </c>
      <c r="CY50" s="290">
        <f t="shared" si="34"/>
        <v>0</v>
      </c>
      <c r="CZ50" s="290">
        <f t="shared" si="35"/>
        <v>538</v>
      </c>
      <c r="DA50" s="289">
        <f t="shared" si="36"/>
        <v>18737</v>
      </c>
      <c r="DB50" s="290">
        <f aca="true" t="shared" si="206" ref="DB50:DG50">BL50</f>
        <v>0</v>
      </c>
      <c r="DC50" s="290">
        <f t="shared" si="206"/>
        <v>15941</v>
      </c>
      <c r="DD50" s="290">
        <f t="shared" si="206"/>
        <v>498</v>
      </c>
      <c r="DE50" s="290">
        <f t="shared" si="206"/>
        <v>1427</v>
      </c>
      <c r="DF50" s="290">
        <f t="shared" si="206"/>
        <v>16</v>
      </c>
      <c r="DG50" s="290">
        <f t="shared" si="206"/>
        <v>855</v>
      </c>
      <c r="DH50" s="289">
        <v>1460</v>
      </c>
      <c r="DI50" s="289">
        <f t="shared" si="38"/>
        <v>601</v>
      </c>
      <c r="DJ50" s="289">
        <v>7</v>
      </c>
      <c r="DK50" s="289">
        <v>3</v>
      </c>
      <c r="DL50" s="289">
        <v>404</v>
      </c>
      <c r="DM50" s="289">
        <v>187</v>
      </c>
    </row>
    <row r="51" spans="1:117" s="288" customFormat="1" ht="12" customHeight="1">
      <c r="A51" s="285" t="s">
        <v>786</v>
      </c>
      <c r="B51" s="286" t="s">
        <v>787</v>
      </c>
      <c r="C51" s="305" t="s">
        <v>788</v>
      </c>
      <c r="D51" s="289">
        <f t="shared" si="0"/>
        <v>403641</v>
      </c>
      <c r="E51" s="290">
        <f t="shared" si="1"/>
        <v>240070</v>
      </c>
      <c r="F51" s="290">
        <f t="shared" si="2"/>
        <v>13</v>
      </c>
      <c r="G51" s="289">
        <v>0</v>
      </c>
      <c r="H51" s="289">
        <v>3</v>
      </c>
      <c r="I51" s="289">
        <v>10</v>
      </c>
      <c r="J51" s="290">
        <f t="shared" si="3"/>
        <v>182997</v>
      </c>
      <c r="K51" s="289">
        <v>11651</v>
      </c>
      <c r="L51" s="289">
        <v>171346</v>
      </c>
      <c r="M51" s="289">
        <v>0</v>
      </c>
      <c r="N51" s="290">
        <f t="shared" si="4"/>
        <v>7861</v>
      </c>
      <c r="O51" s="289">
        <v>1913</v>
      </c>
      <c r="P51" s="289">
        <v>5948</v>
      </c>
      <c r="Q51" s="289">
        <v>0</v>
      </c>
      <c r="R51" s="290">
        <f t="shared" si="5"/>
        <v>48146</v>
      </c>
      <c r="S51" s="289">
        <v>4562</v>
      </c>
      <c r="T51" s="289">
        <v>43584</v>
      </c>
      <c r="U51" s="289">
        <v>0</v>
      </c>
      <c r="V51" s="290">
        <f t="shared" si="6"/>
        <v>55</v>
      </c>
      <c r="W51" s="289">
        <v>0</v>
      </c>
      <c r="X51" s="289">
        <v>55</v>
      </c>
      <c r="Y51" s="289">
        <v>0</v>
      </c>
      <c r="Z51" s="290">
        <f t="shared" si="7"/>
        <v>998</v>
      </c>
      <c r="AA51" s="289">
        <v>47</v>
      </c>
      <c r="AB51" s="289">
        <v>951</v>
      </c>
      <c r="AC51" s="289">
        <v>0</v>
      </c>
      <c r="AD51" s="290">
        <f t="shared" si="8"/>
        <v>107663</v>
      </c>
      <c r="AE51" s="290">
        <f t="shared" si="9"/>
        <v>3497</v>
      </c>
      <c r="AF51" s="289">
        <v>0</v>
      </c>
      <c r="AG51" s="289">
        <v>0</v>
      </c>
      <c r="AH51" s="289">
        <v>3497</v>
      </c>
      <c r="AI51" s="290">
        <f t="shared" si="10"/>
        <v>85141</v>
      </c>
      <c r="AJ51" s="289">
        <v>0</v>
      </c>
      <c r="AK51" s="289">
        <v>62</v>
      </c>
      <c r="AL51" s="289">
        <v>85079</v>
      </c>
      <c r="AM51" s="290">
        <f t="shared" si="11"/>
        <v>856</v>
      </c>
      <c r="AN51" s="289">
        <v>0</v>
      </c>
      <c r="AO51" s="289">
        <v>0</v>
      </c>
      <c r="AP51" s="289">
        <v>856</v>
      </c>
      <c r="AQ51" s="290">
        <f t="shared" si="12"/>
        <v>17920</v>
      </c>
      <c r="AR51" s="289">
        <v>0</v>
      </c>
      <c r="AS51" s="289">
        <v>200</v>
      </c>
      <c r="AT51" s="289">
        <v>17720</v>
      </c>
      <c r="AU51" s="290">
        <f t="shared" si="13"/>
        <v>1</v>
      </c>
      <c r="AV51" s="289">
        <v>0</v>
      </c>
      <c r="AW51" s="289">
        <v>0</v>
      </c>
      <c r="AX51" s="289">
        <v>1</v>
      </c>
      <c r="AY51" s="290">
        <f t="shared" si="14"/>
        <v>248</v>
      </c>
      <c r="AZ51" s="289">
        <v>0</v>
      </c>
      <c r="BA51" s="289">
        <v>0</v>
      </c>
      <c r="BB51" s="289">
        <v>248</v>
      </c>
      <c r="BC51" s="289">
        <f t="shared" si="15"/>
        <v>55908</v>
      </c>
      <c r="BD51" s="289">
        <f t="shared" si="16"/>
        <v>25454</v>
      </c>
      <c r="BE51" s="289">
        <v>50</v>
      </c>
      <c r="BF51" s="289">
        <v>12149</v>
      </c>
      <c r="BG51" s="289">
        <v>3721</v>
      </c>
      <c r="BH51" s="289">
        <v>3003</v>
      </c>
      <c r="BI51" s="289">
        <v>880</v>
      </c>
      <c r="BJ51" s="289">
        <v>5651</v>
      </c>
      <c r="BK51" s="289">
        <f t="shared" si="17"/>
        <v>30454</v>
      </c>
      <c r="BL51" s="289">
        <v>0</v>
      </c>
      <c r="BM51" s="289">
        <v>25857</v>
      </c>
      <c r="BN51" s="289">
        <v>1789</v>
      </c>
      <c r="BO51" s="289">
        <v>1917</v>
      </c>
      <c r="BP51" s="289">
        <v>71</v>
      </c>
      <c r="BQ51" s="289">
        <v>820</v>
      </c>
      <c r="BR51" s="290">
        <f aca="true" t="shared" si="207" ref="BR51:BX51">SUM(BY51,CF51)</f>
        <v>265524</v>
      </c>
      <c r="BS51" s="290">
        <f t="shared" si="207"/>
        <v>63</v>
      </c>
      <c r="BT51" s="290">
        <f t="shared" si="207"/>
        <v>195146</v>
      </c>
      <c r="BU51" s="290">
        <f t="shared" si="207"/>
        <v>11582</v>
      </c>
      <c r="BV51" s="290">
        <f t="shared" si="207"/>
        <v>51149</v>
      </c>
      <c r="BW51" s="290">
        <f t="shared" si="207"/>
        <v>935</v>
      </c>
      <c r="BX51" s="290">
        <f t="shared" si="207"/>
        <v>6649</v>
      </c>
      <c r="BY51" s="289">
        <f t="shared" si="19"/>
        <v>240070</v>
      </c>
      <c r="BZ51" s="290">
        <f t="shared" si="20"/>
        <v>13</v>
      </c>
      <c r="CA51" s="290">
        <f t="shared" si="21"/>
        <v>182997</v>
      </c>
      <c r="CB51" s="290">
        <f t="shared" si="22"/>
        <v>7861</v>
      </c>
      <c r="CC51" s="290">
        <f t="shared" si="23"/>
        <v>48146</v>
      </c>
      <c r="CD51" s="290">
        <f t="shared" si="24"/>
        <v>55</v>
      </c>
      <c r="CE51" s="290">
        <f t="shared" si="25"/>
        <v>998</v>
      </c>
      <c r="CF51" s="289">
        <f t="shared" si="26"/>
        <v>25454</v>
      </c>
      <c r="CG51" s="290">
        <f aca="true" t="shared" si="208" ref="CG51:CL51">BE51</f>
        <v>50</v>
      </c>
      <c r="CH51" s="290">
        <f t="shared" si="208"/>
        <v>12149</v>
      </c>
      <c r="CI51" s="290">
        <f t="shared" si="208"/>
        <v>3721</v>
      </c>
      <c r="CJ51" s="290">
        <f t="shared" si="208"/>
        <v>3003</v>
      </c>
      <c r="CK51" s="290">
        <f t="shared" si="208"/>
        <v>880</v>
      </c>
      <c r="CL51" s="290">
        <f t="shared" si="208"/>
        <v>5651</v>
      </c>
      <c r="CM51" s="290">
        <f aca="true" t="shared" si="209" ref="CM51:CS51">SUM(CT51,DA51)</f>
        <v>138117</v>
      </c>
      <c r="CN51" s="290">
        <f t="shared" si="209"/>
        <v>3497</v>
      </c>
      <c r="CO51" s="290">
        <f t="shared" si="209"/>
        <v>110998</v>
      </c>
      <c r="CP51" s="290">
        <f t="shared" si="209"/>
        <v>2645</v>
      </c>
      <c r="CQ51" s="290">
        <f t="shared" si="209"/>
        <v>19837</v>
      </c>
      <c r="CR51" s="290">
        <f t="shared" si="209"/>
        <v>72</v>
      </c>
      <c r="CS51" s="290">
        <f t="shared" si="209"/>
        <v>1068</v>
      </c>
      <c r="CT51" s="289">
        <f t="shared" si="29"/>
        <v>107663</v>
      </c>
      <c r="CU51" s="290">
        <f t="shared" si="30"/>
        <v>3497</v>
      </c>
      <c r="CV51" s="290">
        <f t="shared" si="31"/>
        <v>85141</v>
      </c>
      <c r="CW51" s="290">
        <f t="shared" si="32"/>
        <v>856</v>
      </c>
      <c r="CX51" s="290">
        <f t="shared" si="33"/>
        <v>17920</v>
      </c>
      <c r="CY51" s="290">
        <f t="shared" si="34"/>
        <v>1</v>
      </c>
      <c r="CZ51" s="290">
        <f t="shared" si="35"/>
        <v>248</v>
      </c>
      <c r="DA51" s="289">
        <f t="shared" si="36"/>
        <v>30454</v>
      </c>
      <c r="DB51" s="290">
        <f aca="true" t="shared" si="210" ref="DB51:DG51">BL51</f>
        <v>0</v>
      </c>
      <c r="DC51" s="290">
        <f t="shared" si="210"/>
        <v>25857</v>
      </c>
      <c r="DD51" s="290">
        <f t="shared" si="210"/>
        <v>1789</v>
      </c>
      <c r="DE51" s="290">
        <f t="shared" si="210"/>
        <v>1917</v>
      </c>
      <c r="DF51" s="290">
        <f t="shared" si="210"/>
        <v>71</v>
      </c>
      <c r="DG51" s="290">
        <f t="shared" si="210"/>
        <v>820</v>
      </c>
      <c r="DH51" s="289">
        <v>255</v>
      </c>
      <c r="DI51" s="289">
        <f t="shared" si="38"/>
        <v>562</v>
      </c>
      <c r="DJ51" s="289">
        <v>8</v>
      </c>
      <c r="DK51" s="289">
        <v>15</v>
      </c>
      <c r="DL51" s="289">
        <v>533</v>
      </c>
      <c r="DM51" s="289">
        <v>6</v>
      </c>
    </row>
    <row r="52" spans="1:117" s="288" customFormat="1" ht="12" customHeight="1">
      <c r="A52" s="285" t="s">
        <v>558</v>
      </c>
      <c r="B52" s="286" t="s">
        <v>577</v>
      </c>
      <c r="C52" s="305" t="s">
        <v>542</v>
      </c>
      <c r="D52" s="289">
        <f t="shared" si="0"/>
        <v>575566</v>
      </c>
      <c r="E52" s="290">
        <f t="shared" si="1"/>
        <v>366779</v>
      </c>
      <c r="F52" s="290">
        <f t="shared" si="2"/>
        <v>434</v>
      </c>
      <c r="G52" s="289">
        <v>13</v>
      </c>
      <c r="H52" s="289">
        <v>421</v>
      </c>
      <c r="I52" s="289">
        <v>0</v>
      </c>
      <c r="J52" s="290">
        <f t="shared" si="3"/>
        <v>288289</v>
      </c>
      <c r="K52" s="289">
        <v>75281</v>
      </c>
      <c r="L52" s="289">
        <v>212818</v>
      </c>
      <c r="M52" s="289">
        <v>190</v>
      </c>
      <c r="N52" s="290">
        <f t="shared" si="4"/>
        <v>15283</v>
      </c>
      <c r="O52" s="289">
        <v>3295</v>
      </c>
      <c r="P52" s="289">
        <v>11859</v>
      </c>
      <c r="Q52" s="289">
        <v>129</v>
      </c>
      <c r="R52" s="290">
        <f t="shared" si="5"/>
        <v>59027</v>
      </c>
      <c r="S52" s="289">
        <v>11170</v>
      </c>
      <c r="T52" s="289">
        <v>47857</v>
      </c>
      <c r="U52" s="289">
        <v>0</v>
      </c>
      <c r="V52" s="290">
        <f t="shared" si="6"/>
        <v>316</v>
      </c>
      <c r="W52" s="289">
        <v>183</v>
      </c>
      <c r="X52" s="289">
        <v>133</v>
      </c>
      <c r="Y52" s="289">
        <v>0</v>
      </c>
      <c r="Z52" s="290">
        <f t="shared" si="7"/>
        <v>3430</v>
      </c>
      <c r="AA52" s="289">
        <v>1018</v>
      </c>
      <c r="AB52" s="289">
        <v>2412</v>
      </c>
      <c r="AC52" s="289">
        <v>0</v>
      </c>
      <c r="AD52" s="290">
        <f t="shared" si="8"/>
        <v>139396</v>
      </c>
      <c r="AE52" s="290">
        <f t="shared" si="9"/>
        <v>186</v>
      </c>
      <c r="AF52" s="289">
        <v>0</v>
      </c>
      <c r="AG52" s="289">
        <v>0</v>
      </c>
      <c r="AH52" s="289">
        <v>186</v>
      </c>
      <c r="AI52" s="290">
        <f t="shared" si="10"/>
        <v>124699</v>
      </c>
      <c r="AJ52" s="289">
        <v>468</v>
      </c>
      <c r="AK52" s="289">
        <v>0</v>
      </c>
      <c r="AL52" s="289">
        <v>124231</v>
      </c>
      <c r="AM52" s="290">
        <f t="shared" si="11"/>
        <v>3238</v>
      </c>
      <c r="AN52" s="289">
        <v>28</v>
      </c>
      <c r="AO52" s="289">
        <v>0</v>
      </c>
      <c r="AP52" s="289">
        <v>3210</v>
      </c>
      <c r="AQ52" s="290">
        <f t="shared" si="12"/>
        <v>9003</v>
      </c>
      <c r="AR52" s="289">
        <v>30</v>
      </c>
      <c r="AS52" s="289">
        <v>0</v>
      </c>
      <c r="AT52" s="289">
        <v>8973</v>
      </c>
      <c r="AU52" s="290">
        <f t="shared" si="13"/>
        <v>2</v>
      </c>
      <c r="AV52" s="289">
        <v>2</v>
      </c>
      <c r="AW52" s="289">
        <v>0</v>
      </c>
      <c r="AX52" s="289">
        <v>0</v>
      </c>
      <c r="AY52" s="290">
        <f t="shared" si="14"/>
        <v>2268</v>
      </c>
      <c r="AZ52" s="289">
        <v>10</v>
      </c>
      <c r="BA52" s="289">
        <v>0</v>
      </c>
      <c r="BB52" s="289">
        <v>2258</v>
      </c>
      <c r="BC52" s="289">
        <f t="shared" si="15"/>
        <v>69391</v>
      </c>
      <c r="BD52" s="289">
        <f t="shared" si="16"/>
        <v>32058</v>
      </c>
      <c r="BE52" s="289">
        <v>49</v>
      </c>
      <c r="BF52" s="289">
        <v>12041</v>
      </c>
      <c r="BG52" s="289">
        <v>5366</v>
      </c>
      <c r="BH52" s="289">
        <v>4395</v>
      </c>
      <c r="BI52" s="289">
        <v>2179</v>
      </c>
      <c r="BJ52" s="289">
        <v>8028</v>
      </c>
      <c r="BK52" s="289">
        <f t="shared" si="17"/>
        <v>37333</v>
      </c>
      <c r="BL52" s="289">
        <v>36</v>
      </c>
      <c r="BM52" s="289">
        <v>23888</v>
      </c>
      <c r="BN52" s="289">
        <v>4575</v>
      </c>
      <c r="BO52" s="289">
        <v>4434</v>
      </c>
      <c r="BP52" s="289">
        <v>2</v>
      </c>
      <c r="BQ52" s="289">
        <v>4398</v>
      </c>
      <c r="BR52" s="290">
        <f aca="true" t="shared" si="211" ref="BR52:BX52">SUM(BY52,CF52)</f>
        <v>398837</v>
      </c>
      <c r="BS52" s="290">
        <f t="shared" si="211"/>
        <v>483</v>
      </c>
      <c r="BT52" s="290">
        <f t="shared" si="211"/>
        <v>300330</v>
      </c>
      <c r="BU52" s="290">
        <f t="shared" si="211"/>
        <v>20649</v>
      </c>
      <c r="BV52" s="290">
        <f t="shared" si="211"/>
        <v>63422</v>
      </c>
      <c r="BW52" s="290">
        <f t="shared" si="211"/>
        <v>2495</v>
      </c>
      <c r="BX52" s="290">
        <f t="shared" si="211"/>
        <v>11458</v>
      </c>
      <c r="BY52" s="289">
        <f t="shared" si="19"/>
        <v>366779</v>
      </c>
      <c r="BZ52" s="290">
        <f t="shared" si="20"/>
        <v>434</v>
      </c>
      <c r="CA52" s="290">
        <f t="shared" si="21"/>
        <v>288289</v>
      </c>
      <c r="CB52" s="290">
        <f t="shared" si="22"/>
        <v>15283</v>
      </c>
      <c r="CC52" s="290">
        <f t="shared" si="23"/>
        <v>59027</v>
      </c>
      <c r="CD52" s="290">
        <f t="shared" si="24"/>
        <v>316</v>
      </c>
      <c r="CE52" s="290">
        <f t="shared" si="25"/>
        <v>3430</v>
      </c>
      <c r="CF52" s="289">
        <f t="shared" si="26"/>
        <v>32058</v>
      </c>
      <c r="CG52" s="290">
        <f aca="true" t="shared" si="212" ref="CG52:CL52">BE52</f>
        <v>49</v>
      </c>
      <c r="CH52" s="290">
        <f t="shared" si="212"/>
        <v>12041</v>
      </c>
      <c r="CI52" s="290">
        <f t="shared" si="212"/>
        <v>5366</v>
      </c>
      <c r="CJ52" s="290">
        <f t="shared" si="212"/>
        <v>4395</v>
      </c>
      <c r="CK52" s="290">
        <f t="shared" si="212"/>
        <v>2179</v>
      </c>
      <c r="CL52" s="290">
        <f t="shared" si="212"/>
        <v>8028</v>
      </c>
      <c r="CM52" s="290">
        <f aca="true" t="shared" si="213" ref="CM52:CS52">SUM(CT52,DA52)</f>
        <v>176729</v>
      </c>
      <c r="CN52" s="290">
        <f t="shared" si="213"/>
        <v>222</v>
      </c>
      <c r="CO52" s="290">
        <f t="shared" si="213"/>
        <v>148587</v>
      </c>
      <c r="CP52" s="290">
        <f t="shared" si="213"/>
        <v>7813</v>
      </c>
      <c r="CQ52" s="290">
        <f t="shared" si="213"/>
        <v>13437</v>
      </c>
      <c r="CR52" s="290">
        <f t="shared" si="213"/>
        <v>4</v>
      </c>
      <c r="CS52" s="290">
        <f t="shared" si="213"/>
        <v>6666</v>
      </c>
      <c r="CT52" s="289">
        <f t="shared" si="29"/>
        <v>139396</v>
      </c>
      <c r="CU52" s="290">
        <f t="shared" si="30"/>
        <v>186</v>
      </c>
      <c r="CV52" s="290">
        <f t="shared" si="31"/>
        <v>124699</v>
      </c>
      <c r="CW52" s="290">
        <f t="shared" si="32"/>
        <v>3238</v>
      </c>
      <c r="CX52" s="290">
        <f t="shared" si="33"/>
        <v>9003</v>
      </c>
      <c r="CY52" s="290">
        <f t="shared" si="34"/>
        <v>2</v>
      </c>
      <c r="CZ52" s="290">
        <f t="shared" si="35"/>
        <v>2268</v>
      </c>
      <c r="DA52" s="289">
        <f t="shared" si="36"/>
        <v>37333</v>
      </c>
      <c r="DB52" s="290">
        <f aca="true" t="shared" si="214" ref="DB52:DG52">BL52</f>
        <v>36</v>
      </c>
      <c r="DC52" s="290">
        <f t="shared" si="214"/>
        <v>23888</v>
      </c>
      <c r="DD52" s="290">
        <f t="shared" si="214"/>
        <v>4575</v>
      </c>
      <c r="DE52" s="290">
        <f t="shared" si="214"/>
        <v>4434</v>
      </c>
      <c r="DF52" s="290">
        <f t="shared" si="214"/>
        <v>2</v>
      </c>
      <c r="DG52" s="290">
        <f t="shared" si="214"/>
        <v>4398</v>
      </c>
      <c r="DH52" s="289">
        <v>19</v>
      </c>
      <c r="DI52" s="289">
        <f t="shared" si="38"/>
        <v>17</v>
      </c>
      <c r="DJ52" s="289">
        <v>14</v>
      </c>
      <c r="DK52" s="289">
        <v>3</v>
      </c>
      <c r="DL52" s="289">
        <v>0</v>
      </c>
      <c r="DM52" s="289">
        <v>0</v>
      </c>
    </row>
    <row r="53" spans="1:117" s="288" customFormat="1" ht="12" customHeight="1">
      <c r="A53" s="285" t="s">
        <v>596</v>
      </c>
      <c r="B53" s="286" t="s">
        <v>597</v>
      </c>
      <c r="C53" s="305" t="s">
        <v>542</v>
      </c>
      <c r="D53" s="289">
        <f t="shared" si="0"/>
        <v>448027</v>
      </c>
      <c r="E53" s="290">
        <f t="shared" si="1"/>
        <v>277849</v>
      </c>
      <c r="F53" s="290">
        <f t="shared" si="2"/>
        <v>0</v>
      </c>
      <c r="G53" s="289">
        <v>0</v>
      </c>
      <c r="H53" s="289">
        <v>0</v>
      </c>
      <c r="I53" s="289">
        <v>0</v>
      </c>
      <c r="J53" s="290">
        <f t="shared" si="3"/>
        <v>232665</v>
      </c>
      <c r="K53" s="289">
        <v>14753</v>
      </c>
      <c r="L53" s="289">
        <v>205848</v>
      </c>
      <c r="M53" s="289">
        <v>12064</v>
      </c>
      <c r="N53" s="290">
        <f t="shared" si="4"/>
        <v>7539</v>
      </c>
      <c r="O53" s="289">
        <v>694</v>
      </c>
      <c r="P53" s="289">
        <v>6464</v>
      </c>
      <c r="Q53" s="289">
        <v>381</v>
      </c>
      <c r="R53" s="290">
        <f t="shared" si="5"/>
        <v>32600</v>
      </c>
      <c r="S53" s="289">
        <v>2654</v>
      </c>
      <c r="T53" s="289">
        <v>29166</v>
      </c>
      <c r="U53" s="289">
        <v>780</v>
      </c>
      <c r="V53" s="290">
        <f t="shared" si="6"/>
        <v>96</v>
      </c>
      <c r="W53" s="289">
        <v>28</v>
      </c>
      <c r="X53" s="289">
        <v>68</v>
      </c>
      <c r="Y53" s="289">
        <v>0</v>
      </c>
      <c r="Z53" s="290">
        <f t="shared" si="7"/>
        <v>4949</v>
      </c>
      <c r="AA53" s="289">
        <v>480</v>
      </c>
      <c r="AB53" s="289">
        <v>4450</v>
      </c>
      <c r="AC53" s="289">
        <v>19</v>
      </c>
      <c r="AD53" s="290">
        <f t="shared" si="8"/>
        <v>148994</v>
      </c>
      <c r="AE53" s="290">
        <f t="shared" si="9"/>
        <v>0</v>
      </c>
      <c r="AF53" s="289">
        <v>0</v>
      </c>
      <c r="AG53" s="289">
        <v>0</v>
      </c>
      <c r="AH53" s="289">
        <v>0</v>
      </c>
      <c r="AI53" s="290">
        <f t="shared" si="10"/>
        <v>137573</v>
      </c>
      <c r="AJ53" s="289">
        <v>354</v>
      </c>
      <c r="AK53" s="289">
        <v>1077</v>
      </c>
      <c r="AL53" s="289">
        <v>136142</v>
      </c>
      <c r="AM53" s="290">
        <f t="shared" si="11"/>
        <v>1448</v>
      </c>
      <c r="AN53" s="289">
        <v>36</v>
      </c>
      <c r="AO53" s="289">
        <v>191</v>
      </c>
      <c r="AP53" s="289">
        <v>1221</v>
      </c>
      <c r="AQ53" s="290">
        <f t="shared" si="12"/>
        <v>9914</v>
      </c>
      <c r="AR53" s="289">
        <v>76</v>
      </c>
      <c r="AS53" s="289">
        <v>457</v>
      </c>
      <c r="AT53" s="289">
        <v>9381</v>
      </c>
      <c r="AU53" s="290">
        <f t="shared" si="13"/>
        <v>3</v>
      </c>
      <c r="AV53" s="289">
        <v>0</v>
      </c>
      <c r="AW53" s="289">
        <v>3</v>
      </c>
      <c r="AX53" s="289">
        <v>0</v>
      </c>
      <c r="AY53" s="290">
        <f t="shared" si="14"/>
        <v>56</v>
      </c>
      <c r="AZ53" s="289">
        <v>0</v>
      </c>
      <c r="BA53" s="289">
        <v>45</v>
      </c>
      <c r="BB53" s="289">
        <v>11</v>
      </c>
      <c r="BC53" s="289">
        <f t="shared" si="15"/>
        <v>21184</v>
      </c>
      <c r="BD53" s="289">
        <f t="shared" si="16"/>
        <v>12358</v>
      </c>
      <c r="BE53" s="289">
        <v>14</v>
      </c>
      <c r="BF53" s="289">
        <v>5539</v>
      </c>
      <c r="BG53" s="289">
        <v>719</v>
      </c>
      <c r="BH53" s="289">
        <v>2479</v>
      </c>
      <c r="BI53" s="289">
        <v>133</v>
      </c>
      <c r="BJ53" s="289">
        <v>3474</v>
      </c>
      <c r="BK53" s="289">
        <f t="shared" si="17"/>
        <v>8826</v>
      </c>
      <c r="BL53" s="289">
        <v>0</v>
      </c>
      <c r="BM53" s="289">
        <v>6790</v>
      </c>
      <c r="BN53" s="289">
        <v>231</v>
      </c>
      <c r="BO53" s="289">
        <v>586</v>
      </c>
      <c r="BP53" s="289">
        <v>8</v>
      </c>
      <c r="BQ53" s="289">
        <v>1211</v>
      </c>
      <c r="BR53" s="290">
        <f aca="true" t="shared" si="215" ref="BR53:BX53">SUM(BY53,CF53)</f>
        <v>290207</v>
      </c>
      <c r="BS53" s="290">
        <f t="shared" si="215"/>
        <v>14</v>
      </c>
      <c r="BT53" s="290">
        <f t="shared" si="215"/>
        <v>238204</v>
      </c>
      <c r="BU53" s="290">
        <f t="shared" si="215"/>
        <v>8258</v>
      </c>
      <c r="BV53" s="290">
        <f t="shared" si="215"/>
        <v>35079</v>
      </c>
      <c r="BW53" s="290">
        <f t="shared" si="215"/>
        <v>229</v>
      </c>
      <c r="BX53" s="290">
        <f t="shared" si="215"/>
        <v>8423</v>
      </c>
      <c r="BY53" s="289">
        <f t="shared" si="19"/>
        <v>277849</v>
      </c>
      <c r="BZ53" s="290">
        <f t="shared" si="20"/>
        <v>0</v>
      </c>
      <c r="CA53" s="290">
        <f t="shared" si="21"/>
        <v>232665</v>
      </c>
      <c r="CB53" s="290">
        <f t="shared" si="22"/>
        <v>7539</v>
      </c>
      <c r="CC53" s="290">
        <f t="shared" si="23"/>
        <v>32600</v>
      </c>
      <c r="CD53" s="290">
        <f t="shared" si="24"/>
        <v>96</v>
      </c>
      <c r="CE53" s="290">
        <f t="shared" si="25"/>
        <v>4949</v>
      </c>
      <c r="CF53" s="289">
        <f t="shared" si="26"/>
        <v>12358</v>
      </c>
      <c r="CG53" s="290">
        <f aca="true" t="shared" si="216" ref="CG53:CL53">BE53</f>
        <v>14</v>
      </c>
      <c r="CH53" s="290">
        <f t="shared" si="216"/>
        <v>5539</v>
      </c>
      <c r="CI53" s="290">
        <f t="shared" si="216"/>
        <v>719</v>
      </c>
      <c r="CJ53" s="290">
        <f t="shared" si="216"/>
        <v>2479</v>
      </c>
      <c r="CK53" s="290">
        <f t="shared" si="216"/>
        <v>133</v>
      </c>
      <c r="CL53" s="290">
        <f t="shared" si="216"/>
        <v>3474</v>
      </c>
      <c r="CM53" s="290">
        <f aca="true" t="shared" si="217" ref="CM53:CS53">SUM(CT53,DA53)</f>
        <v>157820</v>
      </c>
      <c r="CN53" s="290">
        <f t="shared" si="217"/>
        <v>0</v>
      </c>
      <c r="CO53" s="290">
        <f t="shared" si="217"/>
        <v>144363</v>
      </c>
      <c r="CP53" s="290">
        <f t="shared" si="217"/>
        <v>1679</v>
      </c>
      <c r="CQ53" s="290">
        <f t="shared" si="217"/>
        <v>10500</v>
      </c>
      <c r="CR53" s="290">
        <f t="shared" si="217"/>
        <v>11</v>
      </c>
      <c r="CS53" s="290">
        <f t="shared" si="217"/>
        <v>1267</v>
      </c>
      <c r="CT53" s="289">
        <f t="shared" si="29"/>
        <v>148994</v>
      </c>
      <c r="CU53" s="290">
        <f t="shared" si="30"/>
        <v>0</v>
      </c>
      <c r="CV53" s="290">
        <f t="shared" si="31"/>
        <v>137573</v>
      </c>
      <c r="CW53" s="290">
        <f t="shared" si="32"/>
        <v>1448</v>
      </c>
      <c r="CX53" s="290">
        <f t="shared" si="33"/>
        <v>9914</v>
      </c>
      <c r="CY53" s="290">
        <f t="shared" si="34"/>
        <v>3</v>
      </c>
      <c r="CZ53" s="290">
        <f t="shared" si="35"/>
        <v>56</v>
      </c>
      <c r="DA53" s="289">
        <f t="shared" si="36"/>
        <v>8826</v>
      </c>
      <c r="DB53" s="290">
        <f aca="true" t="shared" si="218" ref="DB53:DG53">BL53</f>
        <v>0</v>
      </c>
      <c r="DC53" s="290">
        <f t="shared" si="218"/>
        <v>6790</v>
      </c>
      <c r="DD53" s="290">
        <f t="shared" si="218"/>
        <v>231</v>
      </c>
      <c r="DE53" s="290">
        <f t="shared" si="218"/>
        <v>586</v>
      </c>
      <c r="DF53" s="290">
        <f t="shared" si="218"/>
        <v>8</v>
      </c>
      <c r="DG53" s="290">
        <f t="shared" si="218"/>
        <v>1211</v>
      </c>
      <c r="DH53" s="289">
        <v>7</v>
      </c>
      <c r="DI53" s="289">
        <f t="shared" si="38"/>
        <v>364</v>
      </c>
      <c r="DJ53" s="289">
        <v>76</v>
      </c>
      <c r="DK53" s="289">
        <v>278</v>
      </c>
      <c r="DL53" s="289">
        <v>6</v>
      </c>
      <c r="DM53" s="289">
        <v>4</v>
      </c>
    </row>
    <row r="54" spans="1:117" s="288" customFormat="1" ht="12" customHeight="1">
      <c r="A54" s="285" t="s">
        <v>790</v>
      </c>
      <c r="B54" s="286" t="s">
        <v>791</v>
      </c>
      <c r="C54" s="305" t="s">
        <v>542</v>
      </c>
      <c r="D54" s="289">
        <f aca="true" t="shared" si="219" ref="D54:AI54">SUM(D7:D53)</f>
        <v>41586482.95</v>
      </c>
      <c r="E54" s="290">
        <f t="shared" si="219"/>
        <v>27196016.67</v>
      </c>
      <c r="F54" s="290">
        <f t="shared" si="219"/>
        <v>1719203</v>
      </c>
      <c r="G54" s="289">
        <f t="shared" si="219"/>
        <v>952850</v>
      </c>
      <c r="H54" s="289">
        <f t="shared" si="219"/>
        <v>766118</v>
      </c>
      <c r="I54" s="289">
        <f t="shared" si="219"/>
        <v>235</v>
      </c>
      <c r="J54" s="290">
        <f t="shared" si="219"/>
        <v>19730443.59</v>
      </c>
      <c r="K54" s="289">
        <f t="shared" si="219"/>
        <v>6151647</v>
      </c>
      <c r="L54" s="289">
        <f t="shared" si="219"/>
        <v>13529320.59</v>
      </c>
      <c r="M54" s="289">
        <f t="shared" si="219"/>
        <v>49476</v>
      </c>
      <c r="N54" s="290">
        <f t="shared" si="219"/>
        <v>1027363.15</v>
      </c>
      <c r="O54" s="289">
        <f t="shared" si="219"/>
        <v>247485</v>
      </c>
      <c r="P54" s="289">
        <f t="shared" si="219"/>
        <v>775019.15</v>
      </c>
      <c r="Q54" s="289">
        <f t="shared" si="219"/>
        <v>4859</v>
      </c>
      <c r="R54" s="290">
        <f t="shared" si="219"/>
        <v>4205600.75</v>
      </c>
      <c r="S54" s="289">
        <f t="shared" si="219"/>
        <v>909397</v>
      </c>
      <c r="T54" s="289">
        <f t="shared" si="219"/>
        <v>3291077.75</v>
      </c>
      <c r="U54" s="289">
        <f t="shared" si="219"/>
        <v>5126</v>
      </c>
      <c r="V54" s="290">
        <f t="shared" si="219"/>
        <v>51743.89</v>
      </c>
      <c r="W54" s="289">
        <f t="shared" si="219"/>
        <v>16180</v>
      </c>
      <c r="X54" s="289">
        <f t="shared" si="219"/>
        <v>35509.89</v>
      </c>
      <c r="Y54" s="289">
        <f t="shared" si="219"/>
        <v>54</v>
      </c>
      <c r="Z54" s="290">
        <f t="shared" si="219"/>
        <v>461662.29000000004</v>
      </c>
      <c r="AA54" s="289">
        <f t="shared" si="219"/>
        <v>166337</v>
      </c>
      <c r="AB54" s="289">
        <f t="shared" si="219"/>
        <v>290314.29000000004</v>
      </c>
      <c r="AC54" s="289">
        <f t="shared" si="219"/>
        <v>5011</v>
      </c>
      <c r="AD54" s="290">
        <f t="shared" si="219"/>
        <v>10670663.89</v>
      </c>
      <c r="AE54" s="290">
        <f t="shared" si="219"/>
        <v>969525</v>
      </c>
      <c r="AF54" s="289">
        <f t="shared" si="219"/>
        <v>8572</v>
      </c>
      <c r="AG54" s="289">
        <f t="shared" si="219"/>
        <v>31289</v>
      </c>
      <c r="AH54" s="289">
        <f t="shared" si="219"/>
        <v>929664</v>
      </c>
      <c r="AI54" s="290">
        <f t="shared" si="219"/>
        <v>9117870.07</v>
      </c>
      <c r="AJ54" s="289">
        <f aca="true" t="shared" si="220" ref="AJ54:BO54">SUM(AJ7:AJ53)</f>
        <v>25796</v>
      </c>
      <c r="AK54" s="289">
        <f t="shared" si="220"/>
        <v>84109</v>
      </c>
      <c r="AL54" s="289">
        <f t="shared" si="220"/>
        <v>9007965.07</v>
      </c>
      <c r="AM54" s="290">
        <f t="shared" si="220"/>
        <v>149987.82</v>
      </c>
      <c r="AN54" s="289">
        <f t="shared" si="220"/>
        <v>5351</v>
      </c>
      <c r="AO54" s="289">
        <f t="shared" si="220"/>
        <v>3100</v>
      </c>
      <c r="AP54" s="289">
        <f t="shared" si="220"/>
        <v>141536.82</v>
      </c>
      <c r="AQ54" s="290">
        <f t="shared" si="220"/>
        <v>370202</v>
      </c>
      <c r="AR54" s="289">
        <f t="shared" si="220"/>
        <v>3550</v>
      </c>
      <c r="AS54" s="289">
        <f t="shared" si="220"/>
        <v>12587</v>
      </c>
      <c r="AT54" s="289">
        <f t="shared" si="220"/>
        <v>354065</v>
      </c>
      <c r="AU54" s="290">
        <f t="shared" si="220"/>
        <v>13745</v>
      </c>
      <c r="AV54" s="289">
        <f t="shared" si="220"/>
        <v>334</v>
      </c>
      <c r="AW54" s="289">
        <f t="shared" si="220"/>
        <v>10186</v>
      </c>
      <c r="AX54" s="289">
        <f t="shared" si="220"/>
        <v>3225</v>
      </c>
      <c r="AY54" s="290">
        <f t="shared" si="220"/>
        <v>49334</v>
      </c>
      <c r="AZ54" s="289">
        <f t="shared" si="220"/>
        <v>1183</v>
      </c>
      <c r="BA54" s="289">
        <f t="shared" si="220"/>
        <v>2000</v>
      </c>
      <c r="BB54" s="289">
        <f t="shared" si="220"/>
        <v>46151</v>
      </c>
      <c r="BC54" s="289">
        <f t="shared" si="220"/>
        <v>3719802.39</v>
      </c>
      <c r="BD54" s="289">
        <f t="shared" si="220"/>
        <v>1344794.1400000001</v>
      </c>
      <c r="BE54" s="289">
        <f t="shared" si="220"/>
        <v>25704</v>
      </c>
      <c r="BF54" s="289">
        <f t="shared" si="220"/>
        <v>610278.02</v>
      </c>
      <c r="BG54" s="289">
        <f t="shared" si="220"/>
        <v>211956.29</v>
      </c>
      <c r="BH54" s="289">
        <f t="shared" si="220"/>
        <v>153788</v>
      </c>
      <c r="BI54" s="289">
        <f t="shared" si="220"/>
        <v>21352</v>
      </c>
      <c r="BJ54" s="289">
        <f t="shared" si="220"/>
        <v>321715.83</v>
      </c>
      <c r="BK54" s="289">
        <f t="shared" si="220"/>
        <v>2375008.25</v>
      </c>
      <c r="BL54" s="289">
        <f t="shared" si="220"/>
        <v>233155</v>
      </c>
      <c r="BM54" s="289">
        <f t="shared" si="220"/>
        <v>1592337.53</v>
      </c>
      <c r="BN54" s="289">
        <f t="shared" si="220"/>
        <v>174459.72</v>
      </c>
      <c r="BO54" s="289">
        <f t="shared" si="220"/>
        <v>173211</v>
      </c>
      <c r="BP54" s="289">
        <f aca="true" t="shared" si="221" ref="BP54:CU54">SUM(BP7:BP53)</f>
        <v>23399</v>
      </c>
      <c r="BQ54" s="289">
        <f t="shared" si="221"/>
        <v>178446</v>
      </c>
      <c r="BR54" s="290">
        <f t="shared" si="221"/>
        <v>28540810.81</v>
      </c>
      <c r="BS54" s="290">
        <f t="shared" si="221"/>
        <v>1744907</v>
      </c>
      <c r="BT54" s="290">
        <f t="shared" si="221"/>
        <v>20340721.61</v>
      </c>
      <c r="BU54" s="290">
        <f t="shared" si="221"/>
        <v>1239319.44</v>
      </c>
      <c r="BV54" s="290">
        <f t="shared" si="221"/>
        <v>4359388.75</v>
      </c>
      <c r="BW54" s="290">
        <f t="shared" si="221"/>
        <v>73095.89</v>
      </c>
      <c r="BX54" s="290">
        <f t="shared" si="221"/>
        <v>783378.12</v>
      </c>
      <c r="BY54" s="289">
        <f t="shared" si="221"/>
        <v>27196016.67</v>
      </c>
      <c r="BZ54" s="290">
        <f t="shared" si="221"/>
        <v>1719203</v>
      </c>
      <c r="CA54" s="290">
        <f t="shared" si="221"/>
        <v>19730443.59</v>
      </c>
      <c r="CB54" s="290">
        <f t="shared" si="221"/>
        <v>1027363.15</v>
      </c>
      <c r="CC54" s="290">
        <f t="shared" si="221"/>
        <v>4205600.75</v>
      </c>
      <c r="CD54" s="290">
        <f t="shared" si="221"/>
        <v>51743.89</v>
      </c>
      <c r="CE54" s="290">
        <f t="shared" si="221"/>
        <v>461662.29000000004</v>
      </c>
      <c r="CF54" s="289">
        <f t="shared" si="221"/>
        <v>1344794.1400000001</v>
      </c>
      <c r="CG54" s="290">
        <f t="shared" si="221"/>
        <v>25704</v>
      </c>
      <c r="CH54" s="290">
        <f t="shared" si="221"/>
        <v>610278.02</v>
      </c>
      <c r="CI54" s="290">
        <f t="shared" si="221"/>
        <v>211956.29</v>
      </c>
      <c r="CJ54" s="290">
        <f t="shared" si="221"/>
        <v>153788</v>
      </c>
      <c r="CK54" s="290">
        <f t="shared" si="221"/>
        <v>21352</v>
      </c>
      <c r="CL54" s="290">
        <f t="shared" si="221"/>
        <v>321715.83</v>
      </c>
      <c r="CM54" s="290">
        <f t="shared" si="221"/>
        <v>13045672.14</v>
      </c>
      <c r="CN54" s="290">
        <f t="shared" si="221"/>
        <v>1202680</v>
      </c>
      <c r="CO54" s="290">
        <f t="shared" si="221"/>
        <v>10710207.6</v>
      </c>
      <c r="CP54" s="290">
        <f t="shared" si="221"/>
        <v>324447.54000000004</v>
      </c>
      <c r="CQ54" s="290">
        <f t="shared" si="221"/>
        <v>543413</v>
      </c>
      <c r="CR54" s="290">
        <f t="shared" si="221"/>
        <v>37144</v>
      </c>
      <c r="CS54" s="290">
        <f t="shared" si="221"/>
        <v>227780</v>
      </c>
      <c r="CT54" s="289">
        <f t="shared" si="221"/>
        <v>10670663.89</v>
      </c>
      <c r="CU54" s="290">
        <f t="shared" si="221"/>
        <v>969525</v>
      </c>
      <c r="CV54" s="290">
        <f aca="true" t="shared" si="222" ref="CV54:DM54">SUM(CV7:CV53)</f>
        <v>9117870.07</v>
      </c>
      <c r="CW54" s="290">
        <f t="shared" si="222"/>
        <v>149987.82</v>
      </c>
      <c r="CX54" s="290">
        <f t="shared" si="222"/>
        <v>370202</v>
      </c>
      <c r="CY54" s="290">
        <f t="shared" si="222"/>
        <v>13745</v>
      </c>
      <c r="CZ54" s="290">
        <f t="shared" si="222"/>
        <v>49334</v>
      </c>
      <c r="DA54" s="289">
        <f t="shared" si="222"/>
        <v>2375008.25</v>
      </c>
      <c r="DB54" s="290">
        <f t="shared" si="222"/>
        <v>233155</v>
      </c>
      <c r="DC54" s="290">
        <f t="shared" si="222"/>
        <v>1592337.53</v>
      </c>
      <c r="DD54" s="290">
        <f t="shared" si="222"/>
        <v>174459.72</v>
      </c>
      <c r="DE54" s="290">
        <f t="shared" si="222"/>
        <v>173211</v>
      </c>
      <c r="DF54" s="290">
        <f t="shared" si="222"/>
        <v>23399</v>
      </c>
      <c r="DG54" s="290">
        <f t="shared" si="222"/>
        <v>178446</v>
      </c>
      <c r="DH54" s="289">
        <f t="shared" si="222"/>
        <v>21690</v>
      </c>
      <c r="DI54" s="289">
        <f t="shared" si="222"/>
        <v>12562</v>
      </c>
      <c r="DJ54" s="289">
        <f t="shared" si="222"/>
        <v>1378</v>
      </c>
      <c r="DK54" s="289">
        <f t="shared" si="222"/>
        <v>3822</v>
      </c>
      <c r="DL54" s="289">
        <f t="shared" si="222"/>
        <v>5157</v>
      </c>
      <c r="DM54" s="289">
        <f t="shared" si="222"/>
        <v>2205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ゴシック,標準"&amp;14ごみ搬入量の状況（平成27年度実績）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44" width="9.8984375" style="309" customWidth="1"/>
    <col min="145" max="16384" width="9" style="311" customWidth="1"/>
  </cols>
  <sheetData>
    <row r="1" spans="1:3" s="292" customFormat="1" ht="17.25">
      <c r="A1" s="301" t="s">
        <v>797</v>
      </c>
      <c r="B1" s="302"/>
      <c r="C1" s="302"/>
    </row>
    <row r="2" spans="1:144" s="178" customFormat="1" ht="25.5" customHeight="1">
      <c r="A2" s="342" t="s">
        <v>216</v>
      </c>
      <c r="B2" s="342" t="s">
        <v>213</v>
      </c>
      <c r="C2" s="345" t="s">
        <v>214</v>
      </c>
      <c r="D2" s="210" t="s">
        <v>261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3"/>
    </row>
    <row r="3" spans="1:144" s="178" customFormat="1" ht="25.5" customHeight="1">
      <c r="A3" s="343"/>
      <c r="B3" s="343"/>
      <c r="C3" s="346"/>
      <c r="D3" s="217"/>
      <c r="E3" s="218" t="s">
        <v>163</v>
      </c>
      <c r="F3" s="211"/>
      <c r="G3" s="211"/>
      <c r="H3" s="211"/>
      <c r="I3" s="211"/>
      <c r="J3" s="211"/>
      <c r="K3" s="211"/>
      <c r="L3" s="211"/>
      <c r="M3" s="206"/>
      <c r="N3" s="211"/>
      <c r="O3" s="211"/>
      <c r="P3" s="211"/>
      <c r="Q3" s="211"/>
      <c r="R3" s="211"/>
      <c r="S3" s="211"/>
      <c r="T3" s="218" t="s">
        <v>164</v>
      </c>
      <c r="U3" s="211"/>
      <c r="V3" s="211"/>
      <c r="W3" s="211"/>
      <c r="X3" s="211"/>
      <c r="Y3" s="211"/>
      <c r="Z3" s="211"/>
      <c r="AA3" s="211"/>
      <c r="AB3" s="206"/>
      <c r="AC3" s="211"/>
      <c r="AD3" s="211"/>
      <c r="AE3" s="211"/>
      <c r="AF3" s="211"/>
      <c r="AG3" s="211"/>
      <c r="AH3" s="211"/>
      <c r="AI3" s="218" t="s">
        <v>165</v>
      </c>
      <c r="AJ3" s="211"/>
      <c r="AK3" s="211"/>
      <c r="AL3" s="211"/>
      <c r="AM3" s="211"/>
      <c r="AN3" s="211"/>
      <c r="AO3" s="211"/>
      <c r="AP3" s="211"/>
      <c r="AQ3" s="206"/>
      <c r="AR3" s="211"/>
      <c r="AS3" s="211"/>
      <c r="AT3" s="211"/>
      <c r="AU3" s="211"/>
      <c r="AV3" s="211"/>
      <c r="AW3" s="211"/>
      <c r="AX3" s="218" t="s">
        <v>166</v>
      </c>
      <c r="AY3" s="211"/>
      <c r="AZ3" s="211"/>
      <c r="BA3" s="211"/>
      <c r="BB3" s="211"/>
      <c r="BC3" s="211"/>
      <c r="BD3" s="211"/>
      <c r="BE3" s="211"/>
      <c r="BF3" s="206"/>
      <c r="BG3" s="211"/>
      <c r="BH3" s="211"/>
      <c r="BI3" s="211"/>
      <c r="BJ3" s="211"/>
      <c r="BK3" s="211"/>
      <c r="BL3" s="211"/>
      <c r="BM3" s="218" t="s">
        <v>167</v>
      </c>
      <c r="BN3" s="211"/>
      <c r="BO3" s="211"/>
      <c r="BP3" s="211"/>
      <c r="BQ3" s="211"/>
      <c r="BR3" s="211"/>
      <c r="BS3" s="211"/>
      <c r="BT3" s="211"/>
      <c r="BU3" s="206"/>
      <c r="BV3" s="211"/>
      <c r="BW3" s="211"/>
      <c r="BX3" s="211"/>
      <c r="BY3" s="211"/>
      <c r="BZ3" s="211"/>
      <c r="CA3" s="211"/>
      <c r="CB3" s="218" t="s">
        <v>168</v>
      </c>
      <c r="CC3" s="211"/>
      <c r="CD3" s="211"/>
      <c r="CE3" s="211"/>
      <c r="CF3" s="211"/>
      <c r="CG3" s="211"/>
      <c r="CH3" s="211"/>
      <c r="CI3" s="211"/>
      <c r="CJ3" s="206"/>
      <c r="CK3" s="211"/>
      <c r="CL3" s="211"/>
      <c r="CM3" s="211"/>
      <c r="CN3" s="211"/>
      <c r="CO3" s="211"/>
      <c r="CP3" s="211"/>
      <c r="CQ3" s="218" t="s">
        <v>169</v>
      </c>
      <c r="CR3" s="211"/>
      <c r="CS3" s="211"/>
      <c r="CT3" s="211"/>
      <c r="CU3" s="211"/>
      <c r="CV3" s="211"/>
      <c r="CW3" s="211"/>
      <c r="CX3" s="211"/>
      <c r="CY3" s="206"/>
      <c r="CZ3" s="211"/>
      <c r="DA3" s="211"/>
      <c r="DB3" s="211"/>
      <c r="DC3" s="211"/>
      <c r="DD3" s="211"/>
      <c r="DE3" s="211"/>
      <c r="DF3" s="218" t="s">
        <v>170</v>
      </c>
      <c r="DG3" s="211"/>
      <c r="DH3" s="211"/>
      <c r="DI3" s="211"/>
      <c r="DJ3" s="211"/>
      <c r="DK3" s="211"/>
      <c r="DL3" s="211"/>
      <c r="DM3" s="211"/>
      <c r="DN3" s="206"/>
      <c r="DO3" s="211"/>
      <c r="DP3" s="211"/>
      <c r="DQ3" s="211"/>
      <c r="DR3" s="211"/>
      <c r="DS3" s="211"/>
      <c r="DT3" s="211"/>
      <c r="DU3" s="218" t="s">
        <v>171</v>
      </c>
      <c r="DV3" s="206"/>
      <c r="DW3" s="206"/>
      <c r="DX3" s="206"/>
      <c r="DY3" s="216"/>
      <c r="DZ3" s="218" t="s">
        <v>172</v>
      </c>
      <c r="EA3" s="211"/>
      <c r="EB3" s="211"/>
      <c r="EC3" s="211"/>
      <c r="ED3" s="211"/>
      <c r="EE3" s="211"/>
      <c r="EF3" s="211"/>
      <c r="EG3" s="211"/>
      <c r="EH3" s="206"/>
      <c r="EI3" s="211"/>
      <c r="EJ3" s="211"/>
      <c r="EK3" s="211"/>
      <c r="EL3" s="211"/>
      <c r="EM3" s="211"/>
      <c r="EN3" s="232"/>
    </row>
    <row r="4" spans="1:144" s="178" customFormat="1" ht="25.5" customHeight="1">
      <c r="A4" s="343"/>
      <c r="B4" s="343"/>
      <c r="C4" s="346"/>
      <c r="D4" s="217"/>
      <c r="E4" s="217"/>
      <c r="F4" s="218" t="s">
        <v>142</v>
      </c>
      <c r="G4" s="211"/>
      <c r="H4" s="211"/>
      <c r="I4" s="211"/>
      <c r="J4" s="211"/>
      <c r="K4" s="211"/>
      <c r="L4" s="211"/>
      <c r="M4" s="218" t="s">
        <v>275</v>
      </c>
      <c r="N4" s="211"/>
      <c r="O4" s="211"/>
      <c r="P4" s="211"/>
      <c r="Q4" s="211"/>
      <c r="R4" s="211"/>
      <c r="S4" s="211"/>
      <c r="T4" s="217"/>
      <c r="U4" s="218" t="s">
        <v>142</v>
      </c>
      <c r="V4" s="211"/>
      <c r="W4" s="211"/>
      <c r="X4" s="211"/>
      <c r="Y4" s="211"/>
      <c r="Z4" s="211"/>
      <c r="AA4" s="211"/>
      <c r="AB4" s="218" t="s">
        <v>275</v>
      </c>
      <c r="AC4" s="211"/>
      <c r="AD4" s="211"/>
      <c r="AE4" s="211"/>
      <c r="AF4" s="211"/>
      <c r="AG4" s="211"/>
      <c r="AH4" s="211"/>
      <c r="AI4" s="217"/>
      <c r="AJ4" s="218" t="s">
        <v>142</v>
      </c>
      <c r="AK4" s="211"/>
      <c r="AL4" s="211"/>
      <c r="AM4" s="211"/>
      <c r="AN4" s="211"/>
      <c r="AO4" s="211"/>
      <c r="AP4" s="211"/>
      <c r="AQ4" s="218" t="s">
        <v>275</v>
      </c>
      <c r="AR4" s="211"/>
      <c r="AS4" s="211"/>
      <c r="AT4" s="211"/>
      <c r="AU4" s="211"/>
      <c r="AV4" s="211"/>
      <c r="AW4" s="211"/>
      <c r="AX4" s="217"/>
      <c r="AY4" s="218" t="s">
        <v>142</v>
      </c>
      <c r="AZ4" s="211"/>
      <c r="BA4" s="211"/>
      <c r="BB4" s="211"/>
      <c r="BC4" s="211"/>
      <c r="BD4" s="211"/>
      <c r="BE4" s="211"/>
      <c r="BF4" s="218" t="s">
        <v>275</v>
      </c>
      <c r="BG4" s="211"/>
      <c r="BH4" s="211"/>
      <c r="BI4" s="211"/>
      <c r="BJ4" s="211"/>
      <c r="BK4" s="211"/>
      <c r="BL4" s="211"/>
      <c r="BM4" s="217"/>
      <c r="BN4" s="218" t="s">
        <v>142</v>
      </c>
      <c r="BO4" s="211"/>
      <c r="BP4" s="211"/>
      <c r="BQ4" s="211"/>
      <c r="BR4" s="211"/>
      <c r="BS4" s="211"/>
      <c r="BT4" s="211"/>
      <c r="BU4" s="218" t="s">
        <v>275</v>
      </c>
      <c r="BV4" s="211"/>
      <c r="BW4" s="211"/>
      <c r="BX4" s="211"/>
      <c r="BY4" s="211"/>
      <c r="BZ4" s="211"/>
      <c r="CA4" s="211"/>
      <c r="CB4" s="217"/>
      <c r="CC4" s="218" t="s">
        <v>142</v>
      </c>
      <c r="CD4" s="211"/>
      <c r="CE4" s="211"/>
      <c r="CF4" s="211"/>
      <c r="CG4" s="211"/>
      <c r="CH4" s="211"/>
      <c r="CI4" s="211"/>
      <c r="CJ4" s="218" t="s">
        <v>275</v>
      </c>
      <c r="CK4" s="211"/>
      <c r="CL4" s="211"/>
      <c r="CM4" s="211"/>
      <c r="CN4" s="211"/>
      <c r="CO4" s="211"/>
      <c r="CP4" s="211"/>
      <c r="CQ4" s="217"/>
      <c r="CR4" s="218" t="s">
        <v>142</v>
      </c>
      <c r="CS4" s="211"/>
      <c r="CT4" s="211"/>
      <c r="CU4" s="211"/>
      <c r="CV4" s="211"/>
      <c r="CW4" s="211"/>
      <c r="CX4" s="211"/>
      <c r="CY4" s="218" t="s">
        <v>275</v>
      </c>
      <c r="CZ4" s="211"/>
      <c r="DA4" s="211"/>
      <c r="DB4" s="211"/>
      <c r="DC4" s="211"/>
      <c r="DD4" s="211"/>
      <c r="DE4" s="211"/>
      <c r="DF4" s="217"/>
      <c r="DG4" s="218" t="s">
        <v>142</v>
      </c>
      <c r="DH4" s="211"/>
      <c r="DI4" s="211"/>
      <c r="DJ4" s="211"/>
      <c r="DK4" s="211"/>
      <c r="DL4" s="211"/>
      <c r="DM4" s="211"/>
      <c r="DN4" s="218" t="s">
        <v>275</v>
      </c>
      <c r="DO4" s="211"/>
      <c r="DP4" s="211"/>
      <c r="DQ4" s="211"/>
      <c r="DR4" s="211"/>
      <c r="DS4" s="211"/>
      <c r="DT4" s="211"/>
      <c r="DU4" s="217"/>
      <c r="DV4" s="221" t="s">
        <v>173</v>
      </c>
      <c r="DW4" s="216"/>
      <c r="DX4" s="217" t="s">
        <v>20</v>
      </c>
      <c r="DY4" s="216"/>
      <c r="DZ4" s="217"/>
      <c r="EA4" s="218" t="s">
        <v>142</v>
      </c>
      <c r="EB4" s="211"/>
      <c r="EC4" s="211"/>
      <c r="ED4" s="211"/>
      <c r="EE4" s="211"/>
      <c r="EF4" s="211"/>
      <c r="EG4" s="211"/>
      <c r="EH4" s="218" t="s">
        <v>275</v>
      </c>
      <c r="EI4" s="211"/>
      <c r="EJ4" s="211"/>
      <c r="EK4" s="211"/>
      <c r="EL4" s="211"/>
      <c r="EM4" s="211"/>
      <c r="EN4" s="216"/>
    </row>
    <row r="5" spans="1:144" s="178" customFormat="1" ht="25.5" customHeight="1">
      <c r="A5" s="343"/>
      <c r="B5" s="343"/>
      <c r="C5" s="346"/>
      <c r="D5" s="214" t="s">
        <v>179</v>
      </c>
      <c r="E5" s="214" t="s">
        <v>10</v>
      </c>
      <c r="F5" s="214" t="s">
        <v>10</v>
      </c>
      <c r="G5" s="295" t="s">
        <v>21</v>
      </c>
      <c r="H5" s="295" t="s">
        <v>22</v>
      </c>
      <c r="I5" s="295" t="s">
        <v>23</v>
      </c>
      <c r="J5" s="295" t="s">
        <v>18</v>
      </c>
      <c r="K5" s="295" t="s">
        <v>19</v>
      </c>
      <c r="L5" s="295" t="s">
        <v>24</v>
      </c>
      <c r="M5" s="214" t="s">
        <v>10</v>
      </c>
      <c r="N5" s="295" t="s">
        <v>21</v>
      </c>
      <c r="O5" s="295" t="s">
        <v>22</v>
      </c>
      <c r="P5" s="295" t="s">
        <v>23</v>
      </c>
      <c r="Q5" s="295" t="s">
        <v>18</v>
      </c>
      <c r="R5" s="295" t="s">
        <v>19</v>
      </c>
      <c r="S5" s="295" t="s">
        <v>24</v>
      </c>
      <c r="T5" s="214" t="s">
        <v>10</v>
      </c>
      <c r="U5" s="214" t="s">
        <v>10</v>
      </c>
      <c r="V5" s="295" t="s">
        <v>21</v>
      </c>
      <c r="W5" s="295" t="s">
        <v>22</v>
      </c>
      <c r="X5" s="295" t="s">
        <v>23</v>
      </c>
      <c r="Y5" s="295" t="s">
        <v>18</v>
      </c>
      <c r="Z5" s="295" t="s">
        <v>19</v>
      </c>
      <c r="AA5" s="295" t="s">
        <v>24</v>
      </c>
      <c r="AB5" s="214" t="s">
        <v>10</v>
      </c>
      <c r="AC5" s="295" t="s">
        <v>21</v>
      </c>
      <c r="AD5" s="295" t="s">
        <v>22</v>
      </c>
      <c r="AE5" s="295" t="s">
        <v>23</v>
      </c>
      <c r="AF5" s="295" t="s">
        <v>18</v>
      </c>
      <c r="AG5" s="295" t="s">
        <v>19</v>
      </c>
      <c r="AH5" s="295" t="s">
        <v>24</v>
      </c>
      <c r="AI5" s="214" t="s">
        <v>10</v>
      </c>
      <c r="AJ5" s="214" t="s">
        <v>10</v>
      </c>
      <c r="AK5" s="295" t="s">
        <v>21</v>
      </c>
      <c r="AL5" s="295" t="s">
        <v>22</v>
      </c>
      <c r="AM5" s="295" t="s">
        <v>23</v>
      </c>
      <c r="AN5" s="295" t="s">
        <v>18</v>
      </c>
      <c r="AO5" s="295" t="s">
        <v>19</v>
      </c>
      <c r="AP5" s="295" t="s">
        <v>24</v>
      </c>
      <c r="AQ5" s="214" t="s">
        <v>10</v>
      </c>
      <c r="AR5" s="295" t="s">
        <v>21</v>
      </c>
      <c r="AS5" s="295" t="s">
        <v>22</v>
      </c>
      <c r="AT5" s="295" t="s">
        <v>23</v>
      </c>
      <c r="AU5" s="295" t="s">
        <v>18</v>
      </c>
      <c r="AV5" s="295" t="s">
        <v>19</v>
      </c>
      <c r="AW5" s="295" t="s">
        <v>24</v>
      </c>
      <c r="AX5" s="214" t="s">
        <v>10</v>
      </c>
      <c r="AY5" s="214" t="s">
        <v>10</v>
      </c>
      <c r="AZ5" s="295" t="s">
        <v>21</v>
      </c>
      <c r="BA5" s="295" t="s">
        <v>22</v>
      </c>
      <c r="BB5" s="295" t="s">
        <v>23</v>
      </c>
      <c r="BC5" s="295" t="s">
        <v>18</v>
      </c>
      <c r="BD5" s="295" t="s">
        <v>19</v>
      </c>
      <c r="BE5" s="295" t="s">
        <v>24</v>
      </c>
      <c r="BF5" s="214" t="s">
        <v>10</v>
      </c>
      <c r="BG5" s="295" t="s">
        <v>21</v>
      </c>
      <c r="BH5" s="295" t="s">
        <v>22</v>
      </c>
      <c r="BI5" s="295" t="s">
        <v>23</v>
      </c>
      <c r="BJ5" s="295" t="s">
        <v>18</v>
      </c>
      <c r="BK5" s="295" t="s">
        <v>19</v>
      </c>
      <c r="BL5" s="295" t="s">
        <v>24</v>
      </c>
      <c r="BM5" s="214" t="s">
        <v>10</v>
      </c>
      <c r="BN5" s="214" t="s">
        <v>10</v>
      </c>
      <c r="BO5" s="295" t="s">
        <v>21</v>
      </c>
      <c r="BP5" s="295" t="s">
        <v>22</v>
      </c>
      <c r="BQ5" s="295" t="s">
        <v>23</v>
      </c>
      <c r="BR5" s="295" t="s">
        <v>18</v>
      </c>
      <c r="BS5" s="295" t="s">
        <v>19</v>
      </c>
      <c r="BT5" s="295" t="s">
        <v>24</v>
      </c>
      <c r="BU5" s="214" t="s">
        <v>10</v>
      </c>
      <c r="BV5" s="295" t="s">
        <v>21</v>
      </c>
      <c r="BW5" s="295" t="s">
        <v>22</v>
      </c>
      <c r="BX5" s="295" t="s">
        <v>23</v>
      </c>
      <c r="BY5" s="295" t="s">
        <v>18</v>
      </c>
      <c r="BZ5" s="295" t="s">
        <v>19</v>
      </c>
      <c r="CA5" s="295" t="s">
        <v>24</v>
      </c>
      <c r="CB5" s="214" t="s">
        <v>10</v>
      </c>
      <c r="CC5" s="214" t="s">
        <v>10</v>
      </c>
      <c r="CD5" s="295" t="s">
        <v>21</v>
      </c>
      <c r="CE5" s="295" t="s">
        <v>22</v>
      </c>
      <c r="CF5" s="295" t="s">
        <v>23</v>
      </c>
      <c r="CG5" s="295" t="s">
        <v>18</v>
      </c>
      <c r="CH5" s="295" t="s">
        <v>19</v>
      </c>
      <c r="CI5" s="295" t="s">
        <v>24</v>
      </c>
      <c r="CJ5" s="214" t="s">
        <v>10</v>
      </c>
      <c r="CK5" s="295" t="s">
        <v>21</v>
      </c>
      <c r="CL5" s="295" t="s">
        <v>22</v>
      </c>
      <c r="CM5" s="295" t="s">
        <v>23</v>
      </c>
      <c r="CN5" s="295" t="s">
        <v>18</v>
      </c>
      <c r="CO5" s="295" t="s">
        <v>19</v>
      </c>
      <c r="CP5" s="295" t="s">
        <v>24</v>
      </c>
      <c r="CQ5" s="214" t="s">
        <v>10</v>
      </c>
      <c r="CR5" s="214" t="s">
        <v>10</v>
      </c>
      <c r="CS5" s="233" t="s">
        <v>21</v>
      </c>
      <c r="CT5" s="233" t="s">
        <v>22</v>
      </c>
      <c r="CU5" s="233" t="s">
        <v>23</v>
      </c>
      <c r="CV5" s="233" t="s">
        <v>18</v>
      </c>
      <c r="CW5" s="233" t="s">
        <v>19</v>
      </c>
      <c r="CX5" s="233" t="s">
        <v>24</v>
      </c>
      <c r="CY5" s="214" t="s">
        <v>10</v>
      </c>
      <c r="CZ5" s="233" t="s">
        <v>21</v>
      </c>
      <c r="DA5" s="233" t="s">
        <v>22</v>
      </c>
      <c r="DB5" s="233" t="s">
        <v>23</v>
      </c>
      <c r="DC5" s="233" t="s">
        <v>18</v>
      </c>
      <c r="DD5" s="233" t="s">
        <v>19</v>
      </c>
      <c r="DE5" s="233" t="s">
        <v>24</v>
      </c>
      <c r="DF5" s="214" t="s">
        <v>10</v>
      </c>
      <c r="DG5" s="214" t="s">
        <v>10</v>
      </c>
      <c r="DH5" s="295" t="s">
        <v>21</v>
      </c>
      <c r="DI5" s="295" t="s">
        <v>22</v>
      </c>
      <c r="DJ5" s="295" t="s">
        <v>23</v>
      </c>
      <c r="DK5" s="295" t="s">
        <v>18</v>
      </c>
      <c r="DL5" s="295" t="s">
        <v>19</v>
      </c>
      <c r="DM5" s="295" t="s">
        <v>24</v>
      </c>
      <c r="DN5" s="214" t="s">
        <v>10</v>
      </c>
      <c r="DO5" s="295" t="s">
        <v>21</v>
      </c>
      <c r="DP5" s="295" t="s">
        <v>22</v>
      </c>
      <c r="DQ5" s="295" t="s">
        <v>23</v>
      </c>
      <c r="DR5" s="295" t="s">
        <v>18</v>
      </c>
      <c r="DS5" s="295" t="s">
        <v>19</v>
      </c>
      <c r="DT5" s="295" t="s">
        <v>24</v>
      </c>
      <c r="DU5" s="214" t="s">
        <v>10</v>
      </c>
      <c r="DV5" s="295" t="s">
        <v>18</v>
      </c>
      <c r="DW5" s="295" t="s">
        <v>19</v>
      </c>
      <c r="DX5" s="295" t="s">
        <v>18</v>
      </c>
      <c r="DY5" s="295" t="s">
        <v>19</v>
      </c>
      <c r="DZ5" s="214" t="s">
        <v>10</v>
      </c>
      <c r="EA5" s="214" t="s">
        <v>10</v>
      </c>
      <c r="EB5" s="295" t="s">
        <v>21</v>
      </c>
      <c r="EC5" s="295" t="s">
        <v>22</v>
      </c>
      <c r="ED5" s="295" t="s">
        <v>23</v>
      </c>
      <c r="EE5" s="295" t="s">
        <v>18</v>
      </c>
      <c r="EF5" s="295" t="s">
        <v>19</v>
      </c>
      <c r="EG5" s="295" t="s">
        <v>24</v>
      </c>
      <c r="EH5" s="214" t="s">
        <v>10</v>
      </c>
      <c r="EI5" s="295" t="s">
        <v>21</v>
      </c>
      <c r="EJ5" s="295" t="s">
        <v>22</v>
      </c>
      <c r="EK5" s="295" t="s">
        <v>23</v>
      </c>
      <c r="EL5" s="295" t="s">
        <v>18</v>
      </c>
      <c r="EM5" s="297" t="s">
        <v>19</v>
      </c>
      <c r="EN5" s="297" t="s">
        <v>24</v>
      </c>
    </row>
    <row r="6" spans="1:144" s="182" customFormat="1" ht="13.5">
      <c r="A6" s="343"/>
      <c r="B6" s="344"/>
      <c r="C6" s="346"/>
      <c r="D6" s="228" t="s">
        <v>25</v>
      </c>
      <c r="E6" s="228" t="s">
        <v>25</v>
      </c>
      <c r="F6" s="228" t="s">
        <v>25</v>
      </c>
      <c r="G6" s="228" t="s">
        <v>25</v>
      </c>
      <c r="H6" s="228" t="s">
        <v>25</v>
      </c>
      <c r="I6" s="228" t="s">
        <v>25</v>
      </c>
      <c r="J6" s="228" t="s">
        <v>25</v>
      </c>
      <c r="K6" s="228" t="s">
        <v>25</v>
      </c>
      <c r="L6" s="228" t="s">
        <v>25</v>
      </c>
      <c r="M6" s="228" t="s">
        <v>25</v>
      </c>
      <c r="N6" s="228" t="s">
        <v>25</v>
      </c>
      <c r="O6" s="228" t="s">
        <v>25</v>
      </c>
      <c r="P6" s="228" t="s">
        <v>25</v>
      </c>
      <c r="Q6" s="228" t="s">
        <v>25</v>
      </c>
      <c r="R6" s="228" t="s">
        <v>25</v>
      </c>
      <c r="S6" s="228" t="s">
        <v>25</v>
      </c>
      <c r="T6" s="228" t="s">
        <v>25</v>
      </c>
      <c r="U6" s="228" t="s">
        <v>25</v>
      </c>
      <c r="V6" s="228" t="s">
        <v>25</v>
      </c>
      <c r="W6" s="228" t="s">
        <v>25</v>
      </c>
      <c r="X6" s="228" t="s">
        <v>25</v>
      </c>
      <c r="Y6" s="228" t="s">
        <v>25</v>
      </c>
      <c r="Z6" s="228" t="s">
        <v>25</v>
      </c>
      <c r="AA6" s="228" t="s">
        <v>25</v>
      </c>
      <c r="AB6" s="228" t="s">
        <v>25</v>
      </c>
      <c r="AC6" s="228" t="s">
        <v>25</v>
      </c>
      <c r="AD6" s="228" t="s">
        <v>25</v>
      </c>
      <c r="AE6" s="228" t="s">
        <v>25</v>
      </c>
      <c r="AF6" s="228" t="s">
        <v>25</v>
      </c>
      <c r="AG6" s="228" t="s">
        <v>25</v>
      </c>
      <c r="AH6" s="228" t="s">
        <v>25</v>
      </c>
      <c r="AI6" s="228" t="s">
        <v>25</v>
      </c>
      <c r="AJ6" s="228" t="s">
        <v>25</v>
      </c>
      <c r="AK6" s="228" t="s">
        <v>25</v>
      </c>
      <c r="AL6" s="228" t="s">
        <v>25</v>
      </c>
      <c r="AM6" s="228" t="s">
        <v>25</v>
      </c>
      <c r="AN6" s="228" t="s">
        <v>25</v>
      </c>
      <c r="AO6" s="228" t="s">
        <v>25</v>
      </c>
      <c r="AP6" s="228" t="s">
        <v>25</v>
      </c>
      <c r="AQ6" s="228" t="s">
        <v>25</v>
      </c>
      <c r="AR6" s="228" t="s">
        <v>25</v>
      </c>
      <c r="AS6" s="228" t="s">
        <v>25</v>
      </c>
      <c r="AT6" s="228" t="s">
        <v>25</v>
      </c>
      <c r="AU6" s="228" t="s">
        <v>25</v>
      </c>
      <c r="AV6" s="228" t="s">
        <v>25</v>
      </c>
      <c r="AW6" s="228" t="s">
        <v>25</v>
      </c>
      <c r="AX6" s="228" t="s">
        <v>25</v>
      </c>
      <c r="AY6" s="228" t="s">
        <v>25</v>
      </c>
      <c r="AZ6" s="228" t="s">
        <v>25</v>
      </c>
      <c r="BA6" s="228" t="s">
        <v>25</v>
      </c>
      <c r="BB6" s="228" t="s">
        <v>25</v>
      </c>
      <c r="BC6" s="228" t="s">
        <v>25</v>
      </c>
      <c r="BD6" s="228" t="s">
        <v>25</v>
      </c>
      <c r="BE6" s="228" t="s">
        <v>25</v>
      </c>
      <c r="BF6" s="228" t="s">
        <v>25</v>
      </c>
      <c r="BG6" s="228" t="s">
        <v>25</v>
      </c>
      <c r="BH6" s="228" t="s">
        <v>25</v>
      </c>
      <c r="BI6" s="228" t="s">
        <v>25</v>
      </c>
      <c r="BJ6" s="228" t="s">
        <v>25</v>
      </c>
      <c r="BK6" s="228" t="s">
        <v>25</v>
      </c>
      <c r="BL6" s="228" t="s">
        <v>25</v>
      </c>
      <c r="BM6" s="228" t="s">
        <v>25</v>
      </c>
      <c r="BN6" s="228" t="s">
        <v>25</v>
      </c>
      <c r="BO6" s="228" t="s">
        <v>25</v>
      </c>
      <c r="BP6" s="228" t="s">
        <v>25</v>
      </c>
      <c r="BQ6" s="228" t="s">
        <v>25</v>
      </c>
      <c r="BR6" s="228" t="s">
        <v>25</v>
      </c>
      <c r="BS6" s="228" t="s">
        <v>25</v>
      </c>
      <c r="BT6" s="228" t="s">
        <v>25</v>
      </c>
      <c r="BU6" s="228" t="s">
        <v>25</v>
      </c>
      <c r="BV6" s="228" t="s">
        <v>25</v>
      </c>
      <c r="BW6" s="228" t="s">
        <v>25</v>
      </c>
      <c r="BX6" s="228" t="s">
        <v>25</v>
      </c>
      <c r="BY6" s="228" t="s">
        <v>25</v>
      </c>
      <c r="BZ6" s="228" t="s">
        <v>25</v>
      </c>
      <c r="CA6" s="228" t="s">
        <v>25</v>
      </c>
      <c r="CB6" s="228" t="s">
        <v>25</v>
      </c>
      <c r="CC6" s="228" t="s">
        <v>25</v>
      </c>
      <c r="CD6" s="228" t="s">
        <v>25</v>
      </c>
      <c r="CE6" s="228" t="s">
        <v>25</v>
      </c>
      <c r="CF6" s="228" t="s">
        <v>25</v>
      </c>
      <c r="CG6" s="228" t="s">
        <v>25</v>
      </c>
      <c r="CH6" s="228" t="s">
        <v>25</v>
      </c>
      <c r="CI6" s="228" t="s">
        <v>25</v>
      </c>
      <c r="CJ6" s="228" t="s">
        <v>25</v>
      </c>
      <c r="CK6" s="228" t="s">
        <v>25</v>
      </c>
      <c r="CL6" s="228" t="s">
        <v>25</v>
      </c>
      <c r="CM6" s="228" t="s">
        <v>25</v>
      </c>
      <c r="CN6" s="228" t="s">
        <v>25</v>
      </c>
      <c r="CO6" s="228" t="s">
        <v>25</v>
      </c>
      <c r="CP6" s="228" t="s">
        <v>25</v>
      </c>
      <c r="CQ6" s="228" t="s">
        <v>25</v>
      </c>
      <c r="CR6" s="228" t="s">
        <v>25</v>
      </c>
      <c r="CS6" s="228" t="s">
        <v>25</v>
      </c>
      <c r="CT6" s="228" t="s">
        <v>25</v>
      </c>
      <c r="CU6" s="228" t="s">
        <v>25</v>
      </c>
      <c r="CV6" s="228" t="s">
        <v>25</v>
      </c>
      <c r="CW6" s="228" t="s">
        <v>25</v>
      </c>
      <c r="CX6" s="228" t="s">
        <v>25</v>
      </c>
      <c r="CY6" s="228" t="s">
        <v>25</v>
      </c>
      <c r="CZ6" s="228" t="s">
        <v>25</v>
      </c>
      <c r="DA6" s="228" t="s">
        <v>25</v>
      </c>
      <c r="DB6" s="228" t="s">
        <v>25</v>
      </c>
      <c r="DC6" s="228" t="s">
        <v>25</v>
      </c>
      <c r="DD6" s="228" t="s">
        <v>25</v>
      </c>
      <c r="DE6" s="228" t="s">
        <v>25</v>
      </c>
      <c r="DF6" s="228" t="s">
        <v>25</v>
      </c>
      <c r="DG6" s="228" t="s">
        <v>25</v>
      </c>
      <c r="DH6" s="228" t="s">
        <v>25</v>
      </c>
      <c r="DI6" s="228" t="s">
        <v>25</v>
      </c>
      <c r="DJ6" s="228" t="s">
        <v>25</v>
      </c>
      <c r="DK6" s="228" t="s">
        <v>25</v>
      </c>
      <c r="DL6" s="228" t="s">
        <v>25</v>
      </c>
      <c r="DM6" s="228" t="s">
        <v>25</v>
      </c>
      <c r="DN6" s="228" t="s">
        <v>25</v>
      </c>
      <c r="DO6" s="228" t="s">
        <v>25</v>
      </c>
      <c r="DP6" s="228" t="s">
        <v>25</v>
      </c>
      <c r="DQ6" s="228" t="s">
        <v>25</v>
      </c>
      <c r="DR6" s="228" t="s">
        <v>25</v>
      </c>
      <c r="DS6" s="228" t="s">
        <v>25</v>
      </c>
      <c r="DT6" s="228" t="s">
        <v>25</v>
      </c>
      <c r="DU6" s="228" t="s">
        <v>25</v>
      </c>
      <c r="DV6" s="228" t="s">
        <v>25</v>
      </c>
      <c r="DW6" s="228" t="s">
        <v>25</v>
      </c>
      <c r="DX6" s="228" t="s">
        <v>25</v>
      </c>
      <c r="DY6" s="228" t="s">
        <v>25</v>
      </c>
      <c r="DZ6" s="228" t="s">
        <v>25</v>
      </c>
      <c r="EA6" s="228" t="s">
        <v>25</v>
      </c>
      <c r="EB6" s="228" t="s">
        <v>25</v>
      </c>
      <c r="EC6" s="228" t="s">
        <v>25</v>
      </c>
      <c r="ED6" s="228" t="s">
        <v>25</v>
      </c>
      <c r="EE6" s="228" t="s">
        <v>25</v>
      </c>
      <c r="EF6" s="228" t="s">
        <v>25</v>
      </c>
      <c r="EG6" s="228" t="s">
        <v>25</v>
      </c>
      <c r="EH6" s="228" t="s">
        <v>25</v>
      </c>
      <c r="EI6" s="228" t="s">
        <v>25</v>
      </c>
      <c r="EJ6" s="228" t="s">
        <v>25</v>
      </c>
      <c r="EK6" s="228" t="s">
        <v>25</v>
      </c>
      <c r="EL6" s="228" t="s">
        <v>25</v>
      </c>
      <c r="EM6" s="228" t="s">
        <v>25</v>
      </c>
      <c r="EN6" s="228" t="s">
        <v>25</v>
      </c>
    </row>
    <row r="7" spans="1:144" s="288" customFormat="1" ht="12" customHeight="1">
      <c r="A7" s="285" t="s">
        <v>620</v>
      </c>
      <c r="B7" s="286" t="s">
        <v>621</v>
      </c>
      <c r="C7" s="305" t="s">
        <v>542</v>
      </c>
      <c r="D7" s="290">
        <f aca="true" t="shared" si="0" ref="D7:D53">SUM(E7,T7,AI7,AX7,BM7,CB7,CQ7,DF7,DU7,DZ7)</f>
        <v>1804592</v>
      </c>
      <c r="E7" s="290">
        <v>1132466</v>
      </c>
      <c r="F7" s="290">
        <v>1043958</v>
      </c>
      <c r="G7" s="290">
        <v>0</v>
      </c>
      <c r="H7" s="290">
        <v>1040059</v>
      </c>
      <c r="I7" s="290">
        <v>1056</v>
      </c>
      <c r="J7" s="290">
        <v>71</v>
      </c>
      <c r="K7" s="290">
        <v>1498</v>
      </c>
      <c r="L7" s="290">
        <v>1274</v>
      </c>
      <c r="M7" s="290">
        <f aca="true" t="shared" si="1" ref="M7:M53">SUM(N7:S7)</f>
        <v>88508</v>
      </c>
      <c r="N7" s="290">
        <v>1566</v>
      </c>
      <c r="O7" s="290">
        <v>83065</v>
      </c>
      <c r="P7" s="290">
        <v>712</v>
      </c>
      <c r="Q7" s="290">
        <v>0</v>
      </c>
      <c r="R7" s="290">
        <v>515</v>
      </c>
      <c r="S7" s="290">
        <v>2650</v>
      </c>
      <c r="T7" s="290">
        <f aca="true" t="shared" si="2" ref="T7:T53">SUM(U7,AB7)</f>
        <v>131980</v>
      </c>
      <c r="U7" s="290">
        <f aca="true" t="shared" si="3" ref="U7:U53">SUM(V7:AA7)</f>
        <v>80291</v>
      </c>
      <c r="V7" s="290">
        <v>10624</v>
      </c>
      <c r="W7" s="290">
        <v>78</v>
      </c>
      <c r="X7" s="290">
        <v>43218</v>
      </c>
      <c r="Y7" s="290">
        <v>63</v>
      </c>
      <c r="Z7" s="290">
        <v>3069</v>
      </c>
      <c r="AA7" s="290">
        <v>23239</v>
      </c>
      <c r="AB7" s="290">
        <f aca="true" t="shared" si="4" ref="AB7:AB53">SUM(AC7:AH7)</f>
        <v>51689</v>
      </c>
      <c r="AC7" s="290">
        <v>3726</v>
      </c>
      <c r="AD7" s="290">
        <v>0</v>
      </c>
      <c r="AE7" s="290">
        <v>18051</v>
      </c>
      <c r="AF7" s="290">
        <v>24</v>
      </c>
      <c r="AG7" s="290">
        <v>136</v>
      </c>
      <c r="AH7" s="290">
        <v>29752</v>
      </c>
      <c r="AI7" s="290">
        <f aca="true" t="shared" si="5" ref="AI7:AI53">SUM(AJ7,AQ7)</f>
        <v>28657</v>
      </c>
      <c r="AJ7" s="290">
        <f aca="true" t="shared" si="6" ref="AJ7:AJ53">SUM(AK7:AP7)</f>
        <v>22666</v>
      </c>
      <c r="AK7" s="290">
        <v>0</v>
      </c>
      <c r="AL7" s="290">
        <v>0</v>
      </c>
      <c r="AM7" s="290">
        <v>388</v>
      </c>
      <c r="AN7" s="290">
        <v>21739</v>
      </c>
      <c r="AO7" s="290">
        <v>539</v>
      </c>
      <c r="AP7" s="290">
        <v>0</v>
      </c>
      <c r="AQ7" s="290">
        <v>5991</v>
      </c>
      <c r="AR7" s="290">
        <v>0</v>
      </c>
      <c r="AS7" s="290">
        <v>0</v>
      </c>
      <c r="AT7" s="290">
        <v>41</v>
      </c>
      <c r="AU7" s="290">
        <v>5898</v>
      </c>
      <c r="AV7" s="290">
        <v>52</v>
      </c>
      <c r="AW7" s="290">
        <v>0</v>
      </c>
      <c r="AX7" s="290">
        <v>0</v>
      </c>
      <c r="AY7" s="290">
        <v>0</v>
      </c>
      <c r="AZ7" s="290">
        <v>0</v>
      </c>
      <c r="BA7" s="290">
        <v>0</v>
      </c>
      <c r="BB7" s="290">
        <v>0</v>
      </c>
      <c r="BC7" s="290">
        <v>0</v>
      </c>
      <c r="BD7" s="290">
        <v>0</v>
      </c>
      <c r="BE7" s="290">
        <v>0</v>
      </c>
      <c r="BF7" s="290">
        <v>0</v>
      </c>
      <c r="BG7" s="290">
        <v>0</v>
      </c>
      <c r="BH7" s="290">
        <v>0</v>
      </c>
      <c r="BI7" s="290">
        <v>0</v>
      </c>
      <c r="BJ7" s="290">
        <v>0</v>
      </c>
      <c r="BK7" s="290">
        <v>0</v>
      </c>
      <c r="BL7" s="290">
        <v>0</v>
      </c>
      <c r="BM7" s="290">
        <v>17660</v>
      </c>
      <c r="BN7" s="290">
        <v>15008</v>
      </c>
      <c r="BO7" s="290">
        <v>0</v>
      </c>
      <c r="BP7" s="290">
        <v>0</v>
      </c>
      <c r="BQ7" s="290">
        <v>0</v>
      </c>
      <c r="BR7" s="290">
        <v>11527</v>
      </c>
      <c r="BS7" s="290">
        <v>3481</v>
      </c>
      <c r="BT7" s="290">
        <v>0</v>
      </c>
      <c r="BU7" s="290">
        <v>2652</v>
      </c>
      <c r="BV7" s="290">
        <v>0</v>
      </c>
      <c r="BW7" s="290">
        <v>0</v>
      </c>
      <c r="BX7" s="290">
        <v>0</v>
      </c>
      <c r="BY7" s="290">
        <v>1897</v>
      </c>
      <c r="BZ7" s="290">
        <v>755</v>
      </c>
      <c r="CA7" s="290">
        <v>0</v>
      </c>
      <c r="CB7" s="290">
        <v>26144</v>
      </c>
      <c r="CC7" s="290">
        <v>21660</v>
      </c>
      <c r="CD7" s="290">
        <v>1391</v>
      </c>
      <c r="CE7" s="290">
        <v>5544</v>
      </c>
      <c r="CF7" s="290">
        <v>171</v>
      </c>
      <c r="CG7" s="290">
        <v>14463</v>
      </c>
      <c r="CH7" s="290">
        <v>1</v>
      </c>
      <c r="CI7" s="290">
        <v>90</v>
      </c>
      <c r="CJ7" s="290">
        <v>4484</v>
      </c>
      <c r="CK7" s="290">
        <v>152</v>
      </c>
      <c r="CL7" s="290">
        <v>958</v>
      </c>
      <c r="CM7" s="290">
        <v>137</v>
      </c>
      <c r="CN7" s="290">
        <v>2925</v>
      </c>
      <c r="CO7" s="290">
        <v>0</v>
      </c>
      <c r="CP7" s="290">
        <v>312</v>
      </c>
      <c r="CQ7" s="290">
        <v>255513</v>
      </c>
      <c r="CR7" s="290">
        <v>247695</v>
      </c>
      <c r="CS7" s="290">
        <v>1405</v>
      </c>
      <c r="CT7" s="290">
        <v>1745</v>
      </c>
      <c r="CU7" s="290">
        <v>2202</v>
      </c>
      <c r="CV7" s="290">
        <v>240121</v>
      </c>
      <c r="CW7" s="290">
        <v>698</v>
      </c>
      <c r="CX7" s="290">
        <v>1524</v>
      </c>
      <c r="CY7" s="290">
        <v>7818</v>
      </c>
      <c r="CZ7" s="290">
        <v>223</v>
      </c>
      <c r="DA7" s="290">
        <v>149</v>
      </c>
      <c r="DB7" s="290">
        <v>1123</v>
      </c>
      <c r="DC7" s="290">
        <v>5551</v>
      </c>
      <c r="DD7" s="290">
        <v>99</v>
      </c>
      <c r="DE7" s="290">
        <v>673</v>
      </c>
      <c r="DF7" s="290">
        <v>16117</v>
      </c>
      <c r="DG7" s="290">
        <v>15282</v>
      </c>
      <c r="DH7" s="290">
        <v>0</v>
      </c>
      <c r="DI7" s="290">
        <v>220</v>
      </c>
      <c r="DJ7" s="290">
        <v>3764</v>
      </c>
      <c r="DK7" s="290">
        <v>1702</v>
      </c>
      <c r="DL7" s="290">
        <v>9556</v>
      </c>
      <c r="DM7" s="290">
        <v>40</v>
      </c>
      <c r="DN7" s="290">
        <v>835</v>
      </c>
      <c r="DO7" s="290">
        <v>0</v>
      </c>
      <c r="DP7" s="290">
        <v>0</v>
      </c>
      <c r="DQ7" s="290">
        <v>470</v>
      </c>
      <c r="DR7" s="290">
        <v>124</v>
      </c>
      <c r="DS7" s="290">
        <v>91</v>
      </c>
      <c r="DT7" s="290">
        <v>150</v>
      </c>
      <c r="DU7" s="290">
        <v>31483</v>
      </c>
      <c r="DV7" s="290">
        <v>20937</v>
      </c>
      <c r="DW7" s="290">
        <v>183</v>
      </c>
      <c r="DX7" s="290">
        <v>10326</v>
      </c>
      <c r="DY7" s="290">
        <v>37</v>
      </c>
      <c r="DZ7" s="290">
        <v>164572</v>
      </c>
      <c r="EA7" s="290">
        <v>91861</v>
      </c>
      <c r="EB7" s="290">
        <v>36707</v>
      </c>
      <c r="EC7" s="290">
        <v>9414</v>
      </c>
      <c r="ED7" s="290">
        <v>40512</v>
      </c>
      <c r="EE7" s="290">
        <v>277</v>
      </c>
      <c r="EF7" s="290">
        <v>2027</v>
      </c>
      <c r="EG7" s="290">
        <v>2924</v>
      </c>
      <c r="EH7" s="290">
        <v>72711</v>
      </c>
      <c r="EI7" s="290">
        <v>13658</v>
      </c>
      <c r="EJ7" s="290">
        <v>6233</v>
      </c>
      <c r="EK7" s="290">
        <v>47596</v>
      </c>
      <c r="EL7" s="290">
        <v>151</v>
      </c>
      <c r="EM7" s="290">
        <v>2938</v>
      </c>
      <c r="EN7" s="290">
        <v>2135</v>
      </c>
    </row>
    <row r="8" spans="1:144" s="288" customFormat="1" ht="12" customHeight="1">
      <c r="A8" s="285" t="s">
        <v>598</v>
      </c>
      <c r="B8" s="286" t="s">
        <v>590</v>
      </c>
      <c r="C8" s="305" t="s">
        <v>542</v>
      </c>
      <c r="D8" s="290">
        <f t="shared" si="0"/>
        <v>490993</v>
      </c>
      <c r="E8" s="290">
        <v>406883</v>
      </c>
      <c r="F8" s="290">
        <v>381708</v>
      </c>
      <c r="G8" s="290">
        <v>0</v>
      </c>
      <c r="H8" s="290">
        <v>381623</v>
      </c>
      <c r="I8" s="290">
        <v>0</v>
      </c>
      <c r="J8" s="290">
        <v>75</v>
      </c>
      <c r="K8" s="290">
        <v>0</v>
      </c>
      <c r="L8" s="290">
        <v>10</v>
      </c>
      <c r="M8" s="290">
        <f t="shared" si="1"/>
        <v>25175</v>
      </c>
      <c r="N8" s="290">
        <v>0</v>
      </c>
      <c r="O8" s="290">
        <v>24504</v>
      </c>
      <c r="P8" s="290">
        <v>0</v>
      </c>
      <c r="Q8" s="290">
        <v>0</v>
      </c>
      <c r="R8" s="290">
        <v>617</v>
      </c>
      <c r="S8" s="290">
        <v>54</v>
      </c>
      <c r="T8" s="290">
        <f t="shared" si="2"/>
        <v>23634</v>
      </c>
      <c r="U8" s="290">
        <f t="shared" si="3"/>
        <v>17639</v>
      </c>
      <c r="V8" s="290">
        <v>0</v>
      </c>
      <c r="W8" s="290">
        <v>0</v>
      </c>
      <c r="X8" s="290">
        <v>12583</v>
      </c>
      <c r="Y8" s="290">
        <v>1</v>
      </c>
      <c r="Z8" s="290">
        <v>0</v>
      </c>
      <c r="AA8" s="290">
        <v>5055</v>
      </c>
      <c r="AB8" s="290">
        <f t="shared" si="4"/>
        <v>5995</v>
      </c>
      <c r="AC8" s="290">
        <v>0</v>
      </c>
      <c r="AD8" s="290">
        <v>49</v>
      </c>
      <c r="AE8" s="290">
        <v>1781</v>
      </c>
      <c r="AF8" s="290">
        <v>44</v>
      </c>
      <c r="AG8" s="290">
        <v>0</v>
      </c>
      <c r="AH8" s="290">
        <v>4121</v>
      </c>
      <c r="AI8" s="290">
        <f t="shared" si="5"/>
        <v>762</v>
      </c>
      <c r="AJ8" s="290">
        <f t="shared" si="6"/>
        <v>762</v>
      </c>
      <c r="AK8" s="290">
        <v>0</v>
      </c>
      <c r="AL8" s="290">
        <v>762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  <c r="AT8" s="290">
        <v>0</v>
      </c>
      <c r="AU8" s="290">
        <v>0</v>
      </c>
      <c r="AV8" s="290">
        <v>0</v>
      </c>
      <c r="AW8" s="290">
        <v>0</v>
      </c>
      <c r="AX8" s="290">
        <v>0</v>
      </c>
      <c r="AY8" s="290">
        <v>0</v>
      </c>
      <c r="AZ8" s="290">
        <v>0</v>
      </c>
      <c r="BA8" s="290">
        <v>0</v>
      </c>
      <c r="BB8" s="290">
        <v>0</v>
      </c>
      <c r="BC8" s="290">
        <v>0</v>
      </c>
      <c r="BD8" s="290">
        <v>0</v>
      </c>
      <c r="BE8" s="290">
        <v>0</v>
      </c>
      <c r="BF8" s="290">
        <v>0</v>
      </c>
      <c r="BG8" s="290">
        <v>0</v>
      </c>
      <c r="BH8" s="290">
        <v>0</v>
      </c>
      <c r="BI8" s="290">
        <v>0</v>
      </c>
      <c r="BJ8" s="290">
        <v>0</v>
      </c>
      <c r="BK8" s="290">
        <v>0</v>
      </c>
      <c r="BL8" s="290">
        <v>0</v>
      </c>
      <c r="BM8" s="290">
        <v>0</v>
      </c>
      <c r="BN8" s="290">
        <v>0</v>
      </c>
      <c r="BO8" s="290">
        <v>0</v>
      </c>
      <c r="BP8" s="290">
        <v>0</v>
      </c>
      <c r="BQ8" s="290">
        <v>0</v>
      </c>
      <c r="BR8" s="290">
        <v>0</v>
      </c>
      <c r="BS8" s="290">
        <v>0</v>
      </c>
      <c r="BT8" s="290">
        <v>0</v>
      </c>
      <c r="BU8" s="290">
        <v>0</v>
      </c>
      <c r="BV8" s="290">
        <v>0</v>
      </c>
      <c r="BW8" s="290">
        <v>0</v>
      </c>
      <c r="BX8" s="290">
        <v>0</v>
      </c>
      <c r="BY8" s="290">
        <v>0</v>
      </c>
      <c r="BZ8" s="290">
        <v>0</v>
      </c>
      <c r="CA8" s="290">
        <v>0</v>
      </c>
      <c r="CB8" s="290">
        <v>32</v>
      </c>
      <c r="CC8" s="290">
        <v>32</v>
      </c>
      <c r="CD8" s="290">
        <v>0</v>
      </c>
      <c r="CE8" s="290">
        <v>0</v>
      </c>
      <c r="CF8" s="290">
        <v>0</v>
      </c>
      <c r="CG8" s="290">
        <v>32</v>
      </c>
      <c r="CH8" s="290">
        <v>0</v>
      </c>
      <c r="CI8" s="290">
        <v>0</v>
      </c>
      <c r="CJ8" s="290">
        <v>0</v>
      </c>
      <c r="CK8" s="290">
        <v>0</v>
      </c>
      <c r="CL8" s="290">
        <v>0</v>
      </c>
      <c r="CM8" s="290">
        <v>0</v>
      </c>
      <c r="CN8" s="290">
        <v>0</v>
      </c>
      <c r="CO8" s="290">
        <v>0</v>
      </c>
      <c r="CP8" s="290">
        <v>0</v>
      </c>
      <c r="CQ8" s="290">
        <v>37901</v>
      </c>
      <c r="CR8" s="290">
        <v>34679</v>
      </c>
      <c r="CS8" s="290">
        <v>0</v>
      </c>
      <c r="CT8" s="290">
        <v>110</v>
      </c>
      <c r="CU8" s="290">
        <v>5353</v>
      </c>
      <c r="CV8" s="290">
        <v>28352</v>
      </c>
      <c r="CW8" s="290">
        <v>78</v>
      </c>
      <c r="CX8" s="290">
        <v>786</v>
      </c>
      <c r="CY8" s="290">
        <v>3222</v>
      </c>
      <c r="CZ8" s="290">
        <v>0</v>
      </c>
      <c r="DA8" s="290">
        <v>32</v>
      </c>
      <c r="DB8" s="290">
        <v>1777</v>
      </c>
      <c r="DC8" s="290">
        <v>336</v>
      </c>
      <c r="DD8" s="290">
        <v>2</v>
      </c>
      <c r="DE8" s="290">
        <v>1075</v>
      </c>
      <c r="DF8" s="290">
        <v>43</v>
      </c>
      <c r="DG8" s="290">
        <v>34</v>
      </c>
      <c r="DH8" s="290">
        <v>0</v>
      </c>
      <c r="DI8" s="290">
        <v>0</v>
      </c>
      <c r="DJ8" s="290">
        <v>0</v>
      </c>
      <c r="DK8" s="290">
        <v>0</v>
      </c>
      <c r="DL8" s="290">
        <v>0</v>
      </c>
      <c r="DM8" s="290">
        <v>34</v>
      </c>
      <c r="DN8" s="290">
        <v>9</v>
      </c>
      <c r="DO8" s="290">
        <v>0</v>
      </c>
      <c r="DP8" s="290">
        <v>0</v>
      </c>
      <c r="DQ8" s="290">
        <v>0</v>
      </c>
      <c r="DR8" s="290">
        <v>0</v>
      </c>
      <c r="DS8" s="290">
        <v>0</v>
      </c>
      <c r="DT8" s="290">
        <v>9</v>
      </c>
      <c r="DU8" s="290">
        <v>10589</v>
      </c>
      <c r="DV8" s="290">
        <v>10147</v>
      </c>
      <c r="DW8" s="290">
        <v>4</v>
      </c>
      <c r="DX8" s="290">
        <v>436</v>
      </c>
      <c r="DY8" s="290">
        <v>2</v>
      </c>
      <c r="DZ8" s="290">
        <v>11149</v>
      </c>
      <c r="EA8" s="290">
        <v>5949</v>
      </c>
      <c r="EB8" s="290">
        <v>0</v>
      </c>
      <c r="EC8" s="290">
        <v>1352</v>
      </c>
      <c r="ED8" s="290">
        <v>4376</v>
      </c>
      <c r="EE8" s="290">
        <v>0</v>
      </c>
      <c r="EF8" s="290">
        <v>0</v>
      </c>
      <c r="EG8" s="290">
        <v>221</v>
      </c>
      <c r="EH8" s="290">
        <v>5200</v>
      </c>
      <c r="EI8" s="290">
        <v>0</v>
      </c>
      <c r="EJ8" s="290">
        <v>7</v>
      </c>
      <c r="EK8" s="290">
        <v>4575</v>
      </c>
      <c r="EL8" s="290">
        <v>0</v>
      </c>
      <c r="EM8" s="290">
        <v>0</v>
      </c>
      <c r="EN8" s="290">
        <v>618</v>
      </c>
    </row>
    <row r="9" spans="1:144" s="288" customFormat="1" ht="12" customHeight="1">
      <c r="A9" s="285" t="s">
        <v>626</v>
      </c>
      <c r="B9" s="286" t="s">
        <v>627</v>
      </c>
      <c r="C9" s="305" t="s">
        <v>542</v>
      </c>
      <c r="D9" s="290">
        <f t="shared" si="0"/>
        <v>419440</v>
      </c>
      <c r="E9" s="290">
        <v>349199</v>
      </c>
      <c r="F9" s="290">
        <v>320688</v>
      </c>
      <c r="G9" s="290">
        <v>12243</v>
      </c>
      <c r="H9" s="290">
        <v>308239</v>
      </c>
      <c r="I9" s="290">
        <v>0</v>
      </c>
      <c r="J9" s="290">
        <v>0</v>
      </c>
      <c r="K9" s="290">
        <v>36</v>
      </c>
      <c r="L9" s="290">
        <v>170</v>
      </c>
      <c r="M9" s="290">
        <f t="shared" si="1"/>
        <v>28511</v>
      </c>
      <c r="N9" s="290">
        <v>0</v>
      </c>
      <c r="O9" s="290">
        <v>27494</v>
      </c>
      <c r="P9" s="290">
        <v>22</v>
      </c>
      <c r="Q9" s="290">
        <v>0</v>
      </c>
      <c r="R9" s="290">
        <v>44</v>
      </c>
      <c r="S9" s="290">
        <v>951</v>
      </c>
      <c r="T9" s="290">
        <f t="shared" si="2"/>
        <v>18144</v>
      </c>
      <c r="U9" s="290">
        <f t="shared" si="3"/>
        <v>12366</v>
      </c>
      <c r="V9" s="290">
        <v>0</v>
      </c>
      <c r="W9" s="290">
        <v>0</v>
      </c>
      <c r="X9" s="290">
        <v>10069</v>
      </c>
      <c r="Y9" s="290">
        <v>338</v>
      </c>
      <c r="Z9" s="290">
        <v>0</v>
      </c>
      <c r="AA9" s="290">
        <v>1959</v>
      </c>
      <c r="AB9" s="290">
        <f t="shared" si="4"/>
        <v>5778</v>
      </c>
      <c r="AC9" s="290">
        <v>0</v>
      </c>
      <c r="AD9" s="290">
        <v>0</v>
      </c>
      <c r="AE9" s="290">
        <v>3774</v>
      </c>
      <c r="AF9" s="290">
        <v>13</v>
      </c>
      <c r="AG9" s="290">
        <v>0</v>
      </c>
      <c r="AH9" s="290">
        <v>1991</v>
      </c>
      <c r="AI9" s="290">
        <f t="shared" si="5"/>
        <v>4321</v>
      </c>
      <c r="AJ9" s="290">
        <f t="shared" si="6"/>
        <v>4182</v>
      </c>
      <c r="AK9" s="290">
        <v>0</v>
      </c>
      <c r="AL9" s="290">
        <v>0</v>
      </c>
      <c r="AM9" s="290">
        <v>0</v>
      </c>
      <c r="AN9" s="290">
        <v>4182</v>
      </c>
      <c r="AO9" s="290">
        <v>0</v>
      </c>
      <c r="AP9" s="290">
        <v>0</v>
      </c>
      <c r="AQ9" s="290">
        <v>139</v>
      </c>
      <c r="AR9" s="290">
        <v>0</v>
      </c>
      <c r="AS9" s="290">
        <v>0</v>
      </c>
      <c r="AT9" s="290">
        <v>0</v>
      </c>
      <c r="AU9" s="290">
        <v>139</v>
      </c>
      <c r="AV9" s="290">
        <v>0</v>
      </c>
      <c r="AW9" s="290">
        <v>0</v>
      </c>
      <c r="AX9" s="290">
        <v>0</v>
      </c>
      <c r="AY9" s="290">
        <v>0</v>
      </c>
      <c r="AZ9" s="290">
        <v>0</v>
      </c>
      <c r="BA9" s="290">
        <v>0</v>
      </c>
      <c r="BB9" s="290">
        <v>0</v>
      </c>
      <c r="BC9" s="290">
        <v>0</v>
      </c>
      <c r="BD9" s="290">
        <v>0</v>
      </c>
      <c r="BE9" s="290">
        <v>0</v>
      </c>
      <c r="BF9" s="290">
        <v>0</v>
      </c>
      <c r="BG9" s="290">
        <v>0</v>
      </c>
      <c r="BH9" s="290">
        <v>0</v>
      </c>
      <c r="BI9" s="290">
        <v>0</v>
      </c>
      <c r="BJ9" s="290">
        <v>0</v>
      </c>
      <c r="BK9" s="290">
        <v>0</v>
      </c>
      <c r="BL9" s="290">
        <v>0</v>
      </c>
      <c r="BM9" s="290">
        <v>179</v>
      </c>
      <c r="BN9" s="290">
        <v>128</v>
      </c>
      <c r="BO9" s="290">
        <v>0</v>
      </c>
      <c r="BP9" s="290">
        <v>0</v>
      </c>
      <c r="BQ9" s="290">
        <v>0</v>
      </c>
      <c r="BR9" s="290">
        <v>128</v>
      </c>
      <c r="BS9" s="290">
        <v>0</v>
      </c>
      <c r="BT9" s="290">
        <v>0</v>
      </c>
      <c r="BU9" s="290">
        <v>51</v>
      </c>
      <c r="BV9" s="290">
        <v>0</v>
      </c>
      <c r="BW9" s="290">
        <v>0</v>
      </c>
      <c r="BX9" s="290">
        <v>0</v>
      </c>
      <c r="BY9" s="290">
        <v>51</v>
      </c>
      <c r="BZ9" s="290">
        <v>0</v>
      </c>
      <c r="CA9" s="290">
        <v>0</v>
      </c>
      <c r="CB9" s="290">
        <v>13</v>
      </c>
      <c r="CC9" s="290">
        <v>13</v>
      </c>
      <c r="CD9" s="290">
        <v>0</v>
      </c>
      <c r="CE9" s="290">
        <v>0</v>
      </c>
      <c r="CF9" s="290">
        <v>0</v>
      </c>
      <c r="CG9" s="290">
        <v>13</v>
      </c>
      <c r="CH9" s="290">
        <v>0</v>
      </c>
      <c r="CI9" s="290">
        <v>0</v>
      </c>
      <c r="CJ9" s="290">
        <v>0</v>
      </c>
      <c r="CK9" s="290">
        <v>0</v>
      </c>
      <c r="CL9" s="290">
        <v>0</v>
      </c>
      <c r="CM9" s="290">
        <v>0</v>
      </c>
      <c r="CN9" s="290">
        <v>0</v>
      </c>
      <c r="CO9" s="290">
        <v>0</v>
      </c>
      <c r="CP9" s="290">
        <v>0</v>
      </c>
      <c r="CQ9" s="290">
        <v>28139</v>
      </c>
      <c r="CR9" s="290">
        <v>26157</v>
      </c>
      <c r="CS9" s="290">
        <v>0</v>
      </c>
      <c r="CT9" s="290">
        <v>0</v>
      </c>
      <c r="CU9" s="290">
        <v>2446</v>
      </c>
      <c r="CV9" s="290">
        <v>22300</v>
      </c>
      <c r="CW9" s="290">
        <v>0</v>
      </c>
      <c r="CX9" s="290">
        <v>1411</v>
      </c>
      <c r="CY9" s="290">
        <v>1982</v>
      </c>
      <c r="CZ9" s="290">
        <v>0</v>
      </c>
      <c r="DA9" s="290">
        <v>0</v>
      </c>
      <c r="DB9" s="290">
        <v>667</v>
      </c>
      <c r="DC9" s="290">
        <v>756</v>
      </c>
      <c r="DD9" s="290">
        <v>79</v>
      </c>
      <c r="DE9" s="290">
        <v>480</v>
      </c>
      <c r="DF9" s="290">
        <v>77</v>
      </c>
      <c r="DG9" s="290">
        <v>72</v>
      </c>
      <c r="DH9" s="290">
        <v>0</v>
      </c>
      <c r="DI9" s="290">
        <v>0</v>
      </c>
      <c r="DJ9" s="290">
        <v>67</v>
      </c>
      <c r="DK9" s="290">
        <v>0</v>
      </c>
      <c r="DL9" s="290">
        <v>0</v>
      </c>
      <c r="DM9" s="290">
        <v>5</v>
      </c>
      <c r="DN9" s="290">
        <v>5</v>
      </c>
      <c r="DO9" s="290">
        <v>0</v>
      </c>
      <c r="DP9" s="290">
        <v>0</v>
      </c>
      <c r="DQ9" s="290">
        <v>4</v>
      </c>
      <c r="DR9" s="290">
        <v>0</v>
      </c>
      <c r="DS9" s="290">
        <v>0</v>
      </c>
      <c r="DT9" s="290">
        <v>1</v>
      </c>
      <c r="DU9" s="290">
        <v>17628</v>
      </c>
      <c r="DV9" s="290">
        <v>16177</v>
      </c>
      <c r="DW9" s="290">
        <v>24</v>
      </c>
      <c r="DX9" s="290">
        <v>1425</v>
      </c>
      <c r="DY9" s="290">
        <v>2</v>
      </c>
      <c r="DZ9" s="290">
        <v>1740</v>
      </c>
      <c r="EA9" s="290">
        <v>1077</v>
      </c>
      <c r="EB9" s="290">
        <v>0</v>
      </c>
      <c r="EC9" s="290">
        <v>0</v>
      </c>
      <c r="ED9" s="290">
        <v>1051</v>
      </c>
      <c r="EE9" s="290">
        <v>0</v>
      </c>
      <c r="EF9" s="290">
        <v>3</v>
      </c>
      <c r="EG9" s="290">
        <v>23</v>
      </c>
      <c r="EH9" s="290">
        <v>663</v>
      </c>
      <c r="EI9" s="290">
        <v>0</v>
      </c>
      <c r="EJ9" s="290">
        <v>0</v>
      </c>
      <c r="EK9" s="290">
        <v>635</v>
      </c>
      <c r="EL9" s="290">
        <v>0</v>
      </c>
      <c r="EM9" s="290">
        <v>28</v>
      </c>
      <c r="EN9" s="290">
        <v>0</v>
      </c>
    </row>
    <row r="10" spans="1:144" s="288" customFormat="1" ht="12" customHeight="1">
      <c r="A10" s="285" t="s">
        <v>566</v>
      </c>
      <c r="B10" s="286" t="s">
        <v>628</v>
      </c>
      <c r="C10" s="305" t="s">
        <v>542</v>
      </c>
      <c r="D10" s="290">
        <f t="shared" si="0"/>
        <v>814573</v>
      </c>
      <c r="E10" s="290">
        <v>653392</v>
      </c>
      <c r="F10" s="290">
        <v>625401</v>
      </c>
      <c r="G10" s="290">
        <v>0</v>
      </c>
      <c r="H10" s="290">
        <v>625401</v>
      </c>
      <c r="I10" s="290">
        <v>0</v>
      </c>
      <c r="J10" s="290">
        <v>0</v>
      </c>
      <c r="K10" s="290">
        <v>0</v>
      </c>
      <c r="L10" s="290">
        <v>0</v>
      </c>
      <c r="M10" s="290">
        <f t="shared" si="1"/>
        <v>27991</v>
      </c>
      <c r="N10" s="290">
        <v>0</v>
      </c>
      <c r="O10" s="290">
        <v>27801</v>
      </c>
      <c r="P10" s="290">
        <v>0</v>
      </c>
      <c r="Q10" s="290">
        <v>106</v>
      </c>
      <c r="R10" s="290">
        <v>0</v>
      </c>
      <c r="S10" s="290">
        <v>84</v>
      </c>
      <c r="T10" s="290">
        <f t="shared" si="2"/>
        <v>54412</v>
      </c>
      <c r="U10" s="290">
        <f t="shared" si="3"/>
        <v>25278</v>
      </c>
      <c r="V10" s="290">
        <v>0</v>
      </c>
      <c r="W10" s="290">
        <v>56</v>
      </c>
      <c r="X10" s="290">
        <v>7065</v>
      </c>
      <c r="Y10" s="290">
        <v>8076</v>
      </c>
      <c r="Z10" s="290">
        <v>9</v>
      </c>
      <c r="AA10" s="290">
        <v>10072</v>
      </c>
      <c r="AB10" s="290">
        <f t="shared" si="4"/>
        <v>29134</v>
      </c>
      <c r="AC10" s="290">
        <v>0</v>
      </c>
      <c r="AD10" s="290">
        <v>0</v>
      </c>
      <c r="AE10" s="290">
        <v>1309</v>
      </c>
      <c r="AF10" s="290">
        <v>438</v>
      </c>
      <c r="AG10" s="290">
        <v>0</v>
      </c>
      <c r="AH10" s="290">
        <v>27387</v>
      </c>
      <c r="AI10" s="290">
        <f t="shared" si="5"/>
        <v>1219</v>
      </c>
      <c r="AJ10" s="290">
        <f t="shared" si="6"/>
        <v>1219</v>
      </c>
      <c r="AK10" s="290">
        <v>0</v>
      </c>
      <c r="AL10" s="290">
        <v>0</v>
      </c>
      <c r="AM10" s="290">
        <v>0</v>
      </c>
      <c r="AN10" s="290">
        <v>1219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  <c r="AT10" s="290">
        <v>0</v>
      </c>
      <c r="AU10" s="290">
        <v>0</v>
      </c>
      <c r="AV10" s="290">
        <v>0</v>
      </c>
      <c r="AW10" s="290">
        <v>0</v>
      </c>
      <c r="AX10" s="290">
        <v>0</v>
      </c>
      <c r="AY10" s="290">
        <v>0</v>
      </c>
      <c r="AZ10" s="290">
        <v>0</v>
      </c>
      <c r="BA10" s="290">
        <v>0</v>
      </c>
      <c r="BB10" s="290">
        <v>0</v>
      </c>
      <c r="BC10" s="290">
        <v>0</v>
      </c>
      <c r="BD10" s="290">
        <v>0</v>
      </c>
      <c r="BE10" s="290">
        <v>0</v>
      </c>
      <c r="BF10" s="290">
        <v>0</v>
      </c>
      <c r="BG10" s="290">
        <v>0</v>
      </c>
      <c r="BH10" s="290">
        <v>0</v>
      </c>
      <c r="BI10" s="290">
        <v>0</v>
      </c>
      <c r="BJ10" s="290">
        <v>0</v>
      </c>
      <c r="BK10" s="290">
        <v>0</v>
      </c>
      <c r="BL10" s="290">
        <v>0</v>
      </c>
      <c r="BM10" s="290">
        <v>99</v>
      </c>
      <c r="BN10" s="290">
        <v>81</v>
      </c>
      <c r="BO10" s="290">
        <v>0</v>
      </c>
      <c r="BP10" s="290">
        <v>0</v>
      </c>
      <c r="BQ10" s="290">
        <v>0</v>
      </c>
      <c r="BR10" s="290">
        <v>81</v>
      </c>
      <c r="BS10" s="290">
        <v>0</v>
      </c>
      <c r="BT10" s="290">
        <v>0</v>
      </c>
      <c r="BU10" s="290">
        <v>18</v>
      </c>
      <c r="BV10" s="290">
        <v>0</v>
      </c>
      <c r="BW10" s="290">
        <v>0</v>
      </c>
      <c r="BX10" s="290">
        <v>0</v>
      </c>
      <c r="BY10" s="290">
        <v>18</v>
      </c>
      <c r="BZ10" s="290">
        <v>0</v>
      </c>
      <c r="CA10" s="290">
        <v>0</v>
      </c>
      <c r="CB10" s="290">
        <v>139</v>
      </c>
      <c r="CC10" s="290">
        <v>139</v>
      </c>
      <c r="CD10" s="290">
        <v>0</v>
      </c>
      <c r="CE10" s="290">
        <v>0</v>
      </c>
      <c r="CF10" s="290">
        <v>0</v>
      </c>
      <c r="CG10" s="290">
        <v>139</v>
      </c>
      <c r="CH10" s="290">
        <v>0</v>
      </c>
      <c r="CI10" s="290">
        <v>0</v>
      </c>
      <c r="CJ10" s="290">
        <v>0</v>
      </c>
      <c r="CK10" s="290">
        <v>0</v>
      </c>
      <c r="CL10" s="290">
        <v>0</v>
      </c>
      <c r="CM10" s="290">
        <v>0</v>
      </c>
      <c r="CN10" s="290">
        <v>0</v>
      </c>
      <c r="CO10" s="290">
        <v>0</v>
      </c>
      <c r="CP10" s="290">
        <v>0</v>
      </c>
      <c r="CQ10" s="290">
        <v>91531</v>
      </c>
      <c r="CR10" s="290">
        <v>90403</v>
      </c>
      <c r="CS10" s="290">
        <v>0</v>
      </c>
      <c r="CT10" s="290">
        <v>0</v>
      </c>
      <c r="CU10" s="290">
        <v>696</v>
      </c>
      <c r="CV10" s="290">
        <v>88844</v>
      </c>
      <c r="CW10" s="290">
        <v>104</v>
      </c>
      <c r="CX10" s="290">
        <v>759</v>
      </c>
      <c r="CY10" s="290">
        <v>1128</v>
      </c>
      <c r="CZ10" s="290">
        <v>0</v>
      </c>
      <c r="DA10" s="290">
        <v>73</v>
      </c>
      <c r="DB10" s="290">
        <v>153</v>
      </c>
      <c r="DC10" s="290">
        <v>261</v>
      </c>
      <c r="DD10" s="290">
        <v>0</v>
      </c>
      <c r="DE10" s="290">
        <v>641</v>
      </c>
      <c r="DF10" s="290">
        <v>0</v>
      </c>
      <c r="DG10" s="290">
        <v>0</v>
      </c>
      <c r="DH10" s="290">
        <v>0</v>
      </c>
      <c r="DI10" s="290">
        <v>0</v>
      </c>
      <c r="DJ10" s="290">
        <v>0</v>
      </c>
      <c r="DK10" s="290">
        <v>0</v>
      </c>
      <c r="DL10" s="290">
        <v>0</v>
      </c>
      <c r="DM10" s="290">
        <v>0</v>
      </c>
      <c r="DN10" s="290">
        <v>0</v>
      </c>
      <c r="DO10" s="290">
        <v>0</v>
      </c>
      <c r="DP10" s="290">
        <v>0</v>
      </c>
      <c r="DQ10" s="290">
        <v>0</v>
      </c>
      <c r="DR10" s="290">
        <v>0</v>
      </c>
      <c r="DS10" s="290">
        <v>0</v>
      </c>
      <c r="DT10" s="290">
        <v>0</v>
      </c>
      <c r="DU10" s="290">
        <v>7895</v>
      </c>
      <c r="DV10" s="290">
        <v>7721</v>
      </c>
      <c r="DW10" s="290">
        <v>77</v>
      </c>
      <c r="DX10" s="290">
        <v>97</v>
      </c>
      <c r="DY10" s="290">
        <v>0</v>
      </c>
      <c r="DZ10" s="290">
        <v>5886</v>
      </c>
      <c r="EA10" s="290">
        <v>4179</v>
      </c>
      <c r="EB10" s="290">
        <v>0</v>
      </c>
      <c r="EC10" s="290">
        <v>0</v>
      </c>
      <c r="ED10" s="290">
        <v>3880</v>
      </c>
      <c r="EE10" s="290">
        <v>0</v>
      </c>
      <c r="EF10" s="290">
        <v>255</v>
      </c>
      <c r="EG10" s="290">
        <v>44</v>
      </c>
      <c r="EH10" s="290">
        <v>1707</v>
      </c>
      <c r="EI10" s="290">
        <v>0</v>
      </c>
      <c r="EJ10" s="290">
        <v>0</v>
      </c>
      <c r="EK10" s="290">
        <v>1644</v>
      </c>
      <c r="EL10" s="290">
        <v>0</v>
      </c>
      <c r="EM10" s="290">
        <v>49</v>
      </c>
      <c r="EN10" s="290">
        <v>14</v>
      </c>
    </row>
    <row r="11" spans="1:144" s="288" customFormat="1" ht="12" customHeight="1">
      <c r="A11" s="285" t="s">
        <v>570</v>
      </c>
      <c r="B11" s="286" t="s">
        <v>624</v>
      </c>
      <c r="C11" s="305" t="s">
        <v>542</v>
      </c>
      <c r="D11" s="290">
        <f t="shared" si="0"/>
        <v>375792</v>
      </c>
      <c r="E11" s="290">
        <v>311165</v>
      </c>
      <c r="F11" s="290">
        <v>290252</v>
      </c>
      <c r="G11" s="290">
        <v>97689</v>
      </c>
      <c r="H11" s="290">
        <v>192336</v>
      </c>
      <c r="I11" s="290">
        <v>0</v>
      </c>
      <c r="J11" s="290">
        <v>180</v>
      </c>
      <c r="K11" s="290">
        <v>1</v>
      </c>
      <c r="L11" s="290">
        <v>46</v>
      </c>
      <c r="M11" s="290">
        <f t="shared" si="1"/>
        <v>20913</v>
      </c>
      <c r="N11" s="290">
        <v>3805</v>
      </c>
      <c r="O11" s="290">
        <v>15903</v>
      </c>
      <c r="P11" s="290">
        <v>0</v>
      </c>
      <c r="Q11" s="290">
        <v>35</v>
      </c>
      <c r="R11" s="290">
        <v>105</v>
      </c>
      <c r="S11" s="290">
        <v>1065</v>
      </c>
      <c r="T11" s="290">
        <f t="shared" si="2"/>
        <v>16783</v>
      </c>
      <c r="U11" s="290">
        <f t="shared" si="3"/>
        <v>8895</v>
      </c>
      <c r="V11" s="290">
        <v>0</v>
      </c>
      <c r="W11" s="290">
        <v>405</v>
      </c>
      <c r="X11" s="290">
        <v>5036</v>
      </c>
      <c r="Y11" s="290">
        <v>1120</v>
      </c>
      <c r="Z11" s="290">
        <v>9</v>
      </c>
      <c r="AA11" s="290">
        <v>2325</v>
      </c>
      <c r="AB11" s="290">
        <f t="shared" si="4"/>
        <v>7888</v>
      </c>
      <c r="AC11" s="290">
        <v>0</v>
      </c>
      <c r="AD11" s="290">
        <v>0</v>
      </c>
      <c r="AE11" s="290">
        <v>3034</v>
      </c>
      <c r="AF11" s="290">
        <v>19</v>
      </c>
      <c r="AG11" s="290">
        <v>20</v>
      </c>
      <c r="AH11" s="290">
        <v>4815</v>
      </c>
      <c r="AI11" s="290">
        <f t="shared" si="5"/>
        <v>2326</v>
      </c>
      <c r="AJ11" s="290">
        <f t="shared" si="6"/>
        <v>107</v>
      </c>
      <c r="AK11" s="290">
        <v>0</v>
      </c>
      <c r="AL11" s="290">
        <v>0</v>
      </c>
      <c r="AM11" s="290">
        <v>0</v>
      </c>
      <c r="AN11" s="290">
        <v>107</v>
      </c>
      <c r="AO11" s="290">
        <v>0</v>
      </c>
      <c r="AP11" s="290">
        <v>0</v>
      </c>
      <c r="AQ11" s="290">
        <v>2219</v>
      </c>
      <c r="AR11" s="290">
        <v>0</v>
      </c>
      <c r="AS11" s="290">
        <v>1667</v>
      </c>
      <c r="AT11" s="290">
        <v>0</v>
      </c>
      <c r="AU11" s="290">
        <v>552</v>
      </c>
      <c r="AV11" s="290">
        <v>0</v>
      </c>
      <c r="AW11" s="290">
        <v>0</v>
      </c>
      <c r="AX11" s="290">
        <v>0</v>
      </c>
      <c r="AY11" s="290">
        <v>0</v>
      </c>
      <c r="AZ11" s="290">
        <v>0</v>
      </c>
      <c r="BA11" s="290">
        <v>0</v>
      </c>
      <c r="BB11" s="290">
        <v>0</v>
      </c>
      <c r="BC11" s="290">
        <v>0</v>
      </c>
      <c r="BD11" s="290">
        <v>0</v>
      </c>
      <c r="BE11" s="290">
        <v>0</v>
      </c>
      <c r="BF11" s="290">
        <v>0</v>
      </c>
      <c r="BG11" s="290">
        <v>0</v>
      </c>
      <c r="BH11" s="290">
        <v>0</v>
      </c>
      <c r="BI11" s="290">
        <v>0</v>
      </c>
      <c r="BJ11" s="290">
        <v>0</v>
      </c>
      <c r="BK11" s="290">
        <v>0</v>
      </c>
      <c r="BL11" s="290">
        <v>0</v>
      </c>
      <c r="BM11" s="290">
        <v>0</v>
      </c>
      <c r="BN11" s="290">
        <v>0</v>
      </c>
      <c r="BO11" s="290">
        <v>0</v>
      </c>
      <c r="BP11" s="290">
        <v>0</v>
      </c>
      <c r="BQ11" s="290">
        <v>0</v>
      </c>
      <c r="BR11" s="290">
        <v>0</v>
      </c>
      <c r="BS11" s="290">
        <v>0</v>
      </c>
      <c r="BT11" s="290">
        <v>0</v>
      </c>
      <c r="BU11" s="290">
        <v>0</v>
      </c>
      <c r="BV11" s="290">
        <v>0</v>
      </c>
      <c r="BW11" s="290">
        <v>0</v>
      </c>
      <c r="BX11" s="290">
        <v>0</v>
      </c>
      <c r="BY11" s="290">
        <v>0</v>
      </c>
      <c r="BZ11" s="290">
        <v>0</v>
      </c>
      <c r="CA11" s="290">
        <v>0</v>
      </c>
      <c r="CB11" s="290">
        <v>56</v>
      </c>
      <c r="CC11" s="290">
        <v>5</v>
      </c>
      <c r="CD11" s="290">
        <v>0</v>
      </c>
      <c r="CE11" s="290">
        <v>0</v>
      </c>
      <c r="CF11" s="290">
        <v>0</v>
      </c>
      <c r="CG11" s="290">
        <v>5</v>
      </c>
      <c r="CH11" s="290">
        <v>0</v>
      </c>
      <c r="CI11" s="290">
        <v>0</v>
      </c>
      <c r="CJ11" s="290">
        <v>51</v>
      </c>
      <c r="CK11" s="290">
        <v>0</v>
      </c>
      <c r="CL11" s="290">
        <v>0</v>
      </c>
      <c r="CM11" s="290">
        <v>0</v>
      </c>
      <c r="CN11" s="290">
        <v>1</v>
      </c>
      <c r="CO11" s="290">
        <v>0</v>
      </c>
      <c r="CP11" s="290">
        <v>50</v>
      </c>
      <c r="CQ11" s="290">
        <v>20286</v>
      </c>
      <c r="CR11" s="290">
        <v>18990</v>
      </c>
      <c r="CS11" s="290">
        <v>0</v>
      </c>
      <c r="CT11" s="290">
        <v>0</v>
      </c>
      <c r="CU11" s="290">
        <v>1452</v>
      </c>
      <c r="CV11" s="290">
        <v>16849</v>
      </c>
      <c r="CW11" s="290">
        <v>376</v>
      </c>
      <c r="CX11" s="290">
        <v>313</v>
      </c>
      <c r="CY11" s="290">
        <v>1296</v>
      </c>
      <c r="CZ11" s="290">
        <v>0</v>
      </c>
      <c r="DA11" s="290">
        <v>0</v>
      </c>
      <c r="DB11" s="290">
        <v>365</v>
      </c>
      <c r="DC11" s="290">
        <v>133</v>
      </c>
      <c r="DD11" s="290">
        <v>0</v>
      </c>
      <c r="DE11" s="290">
        <v>798</v>
      </c>
      <c r="DF11" s="290">
        <v>2773</v>
      </c>
      <c r="DG11" s="290">
        <v>2773</v>
      </c>
      <c r="DH11" s="290">
        <v>0</v>
      </c>
      <c r="DI11" s="290">
        <v>0</v>
      </c>
      <c r="DJ11" s="290">
        <v>32</v>
      </c>
      <c r="DK11" s="290">
        <v>2741</v>
      </c>
      <c r="DL11" s="290">
        <v>0</v>
      </c>
      <c r="DM11" s="290">
        <v>0</v>
      </c>
      <c r="DN11" s="290">
        <v>0</v>
      </c>
      <c r="DO11" s="290">
        <v>0</v>
      </c>
      <c r="DP11" s="290">
        <v>0</v>
      </c>
      <c r="DQ11" s="290">
        <v>0</v>
      </c>
      <c r="DR11" s="290">
        <v>0</v>
      </c>
      <c r="DS11" s="290">
        <v>0</v>
      </c>
      <c r="DT11" s="290">
        <v>0</v>
      </c>
      <c r="DU11" s="290">
        <v>18200</v>
      </c>
      <c r="DV11" s="290">
        <v>18029</v>
      </c>
      <c r="DW11" s="290">
        <v>0</v>
      </c>
      <c r="DX11" s="290">
        <v>171</v>
      </c>
      <c r="DY11" s="290">
        <v>0</v>
      </c>
      <c r="DZ11" s="290">
        <v>4203</v>
      </c>
      <c r="EA11" s="290">
        <v>1974</v>
      </c>
      <c r="EB11" s="290">
        <v>449</v>
      </c>
      <c r="EC11" s="290">
        <v>0</v>
      </c>
      <c r="ED11" s="290">
        <v>1464</v>
      </c>
      <c r="EE11" s="290">
        <v>0</v>
      </c>
      <c r="EF11" s="290">
        <v>0</v>
      </c>
      <c r="EG11" s="290">
        <v>61</v>
      </c>
      <c r="EH11" s="290">
        <v>2229</v>
      </c>
      <c r="EI11" s="290">
        <v>18</v>
      </c>
      <c r="EJ11" s="290">
        <v>3</v>
      </c>
      <c r="EK11" s="290">
        <v>1578</v>
      </c>
      <c r="EL11" s="290">
        <v>0</v>
      </c>
      <c r="EM11" s="290">
        <v>335</v>
      </c>
      <c r="EN11" s="290">
        <v>295</v>
      </c>
    </row>
    <row r="12" spans="1:144" s="288" customFormat="1" ht="12" customHeight="1">
      <c r="A12" s="285" t="s">
        <v>551</v>
      </c>
      <c r="B12" s="286" t="s">
        <v>571</v>
      </c>
      <c r="C12" s="305" t="s">
        <v>542</v>
      </c>
      <c r="D12" s="290">
        <f t="shared" si="0"/>
        <v>351755</v>
      </c>
      <c r="E12" s="290">
        <v>302086</v>
      </c>
      <c r="F12" s="290">
        <v>281036</v>
      </c>
      <c r="G12" s="290">
        <v>0</v>
      </c>
      <c r="H12" s="290">
        <v>280943</v>
      </c>
      <c r="I12" s="290">
        <v>0</v>
      </c>
      <c r="J12" s="290">
        <v>0</v>
      </c>
      <c r="K12" s="290">
        <v>27</v>
      </c>
      <c r="L12" s="290">
        <v>66</v>
      </c>
      <c r="M12" s="290">
        <f t="shared" si="1"/>
        <v>21050</v>
      </c>
      <c r="N12" s="290">
        <v>0</v>
      </c>
      <c r="O12" s="290">
        <v>21050</v>
      </c>
      <c r="P12" s="290">
        <v>0</v>
      </c>
      <c r="Q12" s="290">
        <v>0</v>
      </c>
      <c r="R12" s="290">
        <v>0</v>
      </c>
      <c r="S12" s="290">
        <v>0</v>
      </c>
      <c r="T12" s="290">
        <f t="shared" si="2"/>
        <v>15312</v>
      </c>
      <c r="U12" s="290">
        <f t="shared" si="3"/>
        <v>9000</v>
      </c>
      <c r="V12" s="290">
        <v>0</v>
      </c>
      <c r="W12" s="290">
        <v>0</v>
      </c>
      <c r="X12" s="290">
        <v>7591</v>
      </c>
      <c r="Y12" s="290">
        <v>0</v>
      </c>
      <c r="Z12" s="290">
        <v>115</v>
      </c>
      <c r="AA12" s="290">
        <v>1294</v>
      </c>
      <c r="AB12" s="290">
        <f t="shared" si="4"/>
        <v>6312</v>
      </c>
      <c r="AC12" s="290">
        <v>0</v>
      </c>
      <c r="AD12" s="290">
        <v>0</v>
      </c>
      <c r="AE12" s="290">
        <v>2603</v>
      </c>
      <c r="AF12" s="290">
        <v>0</v>
      </c>
      <c r="AG12" s="290">
        <v>6</v>
      </c>
      <c r="AH12" s="290">
        <v>3703</v>
      </c>
      <c r="AI12" s="290">
        <f t="shared" si="5"/>
        <v>2784</v>
      </c>
      <c r="AJ12" s="290">
        <f t="shared" si="6"/>
        <v>1471</v>
      </c>
      <c r="AK12" s="290">
        <v>0</v>
      </c>
      <c r="AL12" s="290">
        <v>0</v>
      </c>
      <c r="AM12" s="290">
        <v>0</v>
      </c>
      <c r="AN12" s="290">
        <v>1471</v>
      </c>
      <c r="AO12" s="290">
        <v>0</v>
      </c>
      <c r="AP12" s="290">
        <v>0</v>
      </c>
      <c r="AQ12" s="290">
        <v>1313</v>
      </c>
      <c r="AR12" s="290">
        <v>0</v>
      </c>
      <c r="AS12" s="290">
        <v>0</v>
      </c>
      <c r="AT12" s="290">
        <v>0</v>
      </c>
      <c r="AU12" s="290">
        <v>1313</v>
      </c>
      <c r="AV12" s="290">
        <v>0</v>
      </c>
      <c r="AW12" s="290">
        <v>0</v>
      </c>
      <c r="AX12" s="290">
        <v>3</v>
      </c>
      <c r="AY12" s="290">
        <v>3</v>
      </c>
      <c r="AZ12" s="290">
        <v>0</v>
      </c>
      <c r="BA12" s="290">
        <v>0</v>
      </c>
      <c r="BB12" s="290">
        <v>0</v>
      </c>
      <c r="BC12" s="290">
        <v>3</v>
      </c>
      <c r="BD12" s="290">
        <v>0</v>
      </c>
      <c r="BE12" s="290">
        <v>0</v>
      </c>
      <c r="BF12" s="290">
        <v>0</v>
      </c>
      <c r="BG12" s="290">
        <v>0</v>
      </c>
      <c r="BH12" s="290">
        <v>0</v>
      </c>
      <c r="BI12" s="290">
        <v>0</v>
      </c>
      <c r="BJ12" s="290">
        <v>0</v>
      </c>
      <c r="BK12" s="290">
        <v>0</v>
      </c>
      <c r="BL12" s="290">
        <v>0</v>
      </c>
      <c r="BM12" s="290">
        <v>0</v>
      </c>
      <c r="BN12" s="290">
        <v>0</v>
      </c>
      <c r="BO12" s="290">
        <v>0</v>
      </c>
      <c r="BP12" s="290">
        <v>0</v>
      </c>
      <c r="BQ12" s="290">
        <v>0</v>
      </c>
      <c r="BR12" s="290">
        <v>0</v>
      </c>
      <c r="BS12" s="290">
        <v>0</v>
      </c>
      <c r="BT12" s="290">
        <v>0</v>
      </c>
      <c r="BU12" s="290">
        <v>0</v>
      </c>
      <c r="BV12" s="290">
        <v>0</v>
      </c>
      <c r="BW12" s="290">
        <v>0</v>
      </c>
      <c r="BX12" s="290">
        <v>0</v>
      </c>
      <c r="BY12" s="290">
        <v>0</v>
      </c>
      <c r="BZ12" s="290">
        <v>0</v>
      </c>
      <c r="CA12" s="290">
        <v>0</v>
      </c>
      <c r="CB12" s="290">
        <v>35</v>
      </c>
      <c r="CC12" s="290">
        <v>35</v>
      </c>
      <c r="CD12" s="290">
        <v>0</v>
      </c>
      <c r="CE12" s="290">
        <v>0</v>
      </c>
      <c r="CF12" s="290">
        <v>0</v>
      </c>
      <c r="CG12" s="290">
        <v>1</v>
      </c>
      <c r="CH12" s="290">
        <v>34</v>
      </c>
      <c r="CI12" s="290">
        <v>0</v>
      </c>
      <c r="CJ12" s="290">
        <v>0</v>
      </c>
      <c r="CK12" s="290">
        <v>0</v>
      </c>
      <c r="CL12" s="290">
        <v>0</v>
      </c>
      <c r="CM12" s="290">
        <v>0</v>
      </c>
      <c r="CN12" s="290">
        <v>0</v>
      </c>
      <c r="CO12" s="290">
        <v>0</v>
      </c>
      <c r="CP12" s="290">
        <v>0</v>
      </c>
      <c r="CQ12" s="290">
        <v>20443</v>
      </c>
      <c r="CR12" s="290">
        <v>18851</v>
      </c>
      <c r="CS12" s="290">
        <v>0</v>
      </c>
      <c r="CT12" s="290">
        <v>0</v>
      </c>
      <c r="CU12" s="290">
        <v>2441</v>
      </c>
      <c r="CV12" s="290">
        <v>16201</v>
      </c>
      <c r="CW12" s="290">
        <v>0</v>
      </c>
      <c r="CX12" s="290">
        <v>209</v>
      </c>
      <c r="CY12" s="290">
        <v>1592</v>
      </c>
      <c r="CZ12" s="290">
        <v>0</v>
      </c>
      <c r="DA12" s="290">
        <v>0</v>
      </c>
      <c r="DB12" s="290">
        <v>1064</v>
      </c>
      <c r="DC12" s="290">
        <v>225</v>
      </c>
      <c r="DD12" s="290">
        <v>0</v>
      </c>
      <c r="DE12" s="290">
        <v>303</v>
      </c>
      <c r="DF12" s="290">
        <v>902</v>
      </c>
      <c r="DG12" s="290">
        <v>832</v>
      </c>
      <c r="DH12" s="290">
        <v>0</v>
      </c>
      <c r="DI12" s="290">
        <v>0</v>
      </c>
      <c r="DJ12" s="290">
        <v>832</v>
      </c>
      <c r="DK12" s="290">
        <v>0</v>
      </c>
      <c r="DL12" s="290">
        <v>0</v>
      </c>
      <c r="DM12" s="290">
        <v>0</v>
      </c>
      <c r="DN12" s="290">
        <v>70</v>
      </c>
      <c r="DO12" s="290">
        <v>0</v>
      </c>
      <c r="DP12" s="290">
        <v>0</v>
      </c>
      <c r="DQ12" s="290">
        <v>70</v>
      </c>
      <c r="DR12" s="290">
        <v>0</v>
      </c>
      <c r="DS12" s="290">
        <v>0</v>
      </c>
      <c r="DT12" s="290">
        <v>0</v>
      </c>
      <c r="DU12" s="290">
        <v>7689</v>
      </c>
      <c r="DV12" s="290">
        <v>6619</v>
      </c>
      <c r="DW12" s="290">
        <v>13</v>
      </c>
      <c r="DX12" s="290">
        <v>721</v>
      </c>
      <c r="DY12" s="290">
        <v>336</v>
      </c>
      <c r="DZ12" s="290">
        <v>2501</v>
      </c>
      <c r="EA12" s="290">
        <v>1336</v>
      </c>
      <c r="EB12" s="290">
        <v>0</v>
      </c>
      <c r="EC12" s="290">
        <v>0</v>
      </c>
      <c r="ED12" s="290">
        <v>1052</v>
      </c>
      <c r="EE12" s="290">
        <v>0</v>
      </c>
      <c r="EF12" s="290">
        <v>275</v>
      </c>
      <c r="EG12" s="290">
        <v>9</v>
      </c>
      <c r="EH12" s="290">
        <v>1165</v>
      </c>
      <c r="EI12" s="290">
        <v>0</v>
      </c>
      <c r="EJ12" s="290">
        <v>0</v>
      </c>
      <c r="EK12" s="290">
        <v>1164</v>
      </c>
      <c r="EL12" s="290">
        <v>0</v>
      </c>
      <c r="EM12" s="290">
        <v>1</v>
      </c>
      <c r="EN12" s="290">
        <v>0</v>
      </c>
    </row>
    <row r="13" spans="1:144" s="288" customFormat="1" ht="12" customHeight="1">
      <c r="A13" s="285" t="s">
        <v>663</v>
      </c>
      <c r="B13" s="286" t="s">
        <v>664</v>
      </c>
      <c r="C13" s="305" t="s">
        <v>659</v>
      </c>
      <c r="D13" s="290">
        <f t="shared" si="0"/>
        <v>733176</v>
      </c>
      <c r="E13" s="290">
        <v>634479</v>
      </c>
      <c r="F13" s="290">
        <v>555486</v>
      </c>
      <c r="G13" s="290">
        <v>0</v>
      </c>
      <c r="H13" s="290">
        <v>553519</v>
      </c>
      <c r="I13" s="290">
        <v>12</v>
      </c>
      <c r="J13" s="290">
        <v>673</v>
      </c>
      <c r="K13" s="290">
        <v>1</v>
      </c>
      <c r="L13" s="290">
        <v>1281</v>
      </c>
      <c r="M13" s="290">
        <f t="shared" si="1"/>
        <v>78993</v>
      </c>
      <c r="N13" s="290">
        <v>0</v>
      </c>
      <c r="O13" s="290">
        <v>76720</v>
      </c>
      <c r="P13" s="290">
        <v>10</v>
      </c>
      <c r="Q13" s="290">
        <v>15</v>
      </c>
      <c r="R13" s="290">
        <v>0</v>
      </c>
      <c r="S13" s="290">
        <v>2248</v>
      </c>
      <c r="T13" s="290">
        <f t="shared" si="2"/>
        <v>39726</v>
      </c>
      <c r="U13" s="290">
        <f t="shared" si="3"/>
        <v>32037</v>
      </c>
      <c r="V13" s="290">
        <v>0</v>
      </c>
      <c r="W13" s="290">
        <v>82</v>
      </c>
      <c r="X13" s="290">
        <v>17536</v>
      </c>
      <c r="Y13" s="290">
        <v>9690</v>
      </c>
      <c r="Z13" s="290">
        <v>34</v>
      </c>
      <c r="AA13" s="290">
        <v>4695</v>
      </c>
      <c r="AB13" s="290">
        <f t="shared" si="4"/>
        <v>7689</v>
      </c>
      <c r="AC13" s="290">
        <v>0</v>
      </c>
      <c r="AD13" s="290">
        <v>21</v>
      </c>
      <c r="AE13" s="290">
        <v>4582</v>
      </c>
      <c r="AF13" s="290">
        <v>90</v>
      </c>
      <c r="AG13" s="290">
        <v>4</v>
      </c>
      <c r="AH13" s="290">
        <v>2992</v>
      </c>
      <c r="AI13" s="290">
        <f t="shared" si="5"/>
        <v>257</v>
      </c>
      <c r="AJ13" s="290">
        <f t="shared" si="6"/>
        <v>257</v>
      </c>
      <c r="AK13" s="290">
        <v>0</v>
      </c>
      <c r="AL13" s="290">
        <v>98</v>
      </c>
      <c r="AM13" s="290">
        <v>0</v>
      </c>
      <c r="AN13" s="290">
        <v>159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  <c r="AT13" s="290">
        <v>0</v>
      </c>
      <c r="AU13" s="290">
        <v>0</v>
      </c>
      <c r="AV13" s="290">
        <v>0</v>
      </c>
      <c r="AW13" s="290">
        <v>0</v>
      </c>
      <c r="AX13" s="290">
        <v>0</v>
      </c>
      <c r="AY13" s="290">
        <v>0</v>
      </c>
      <c r="AZ13" s="290">
        <v>0</v>
      </c>
      <c r="BA13" s="290">
        <v>0</v>
      </c>
      <c r="BB13" s="290">
        <v>0</v>
      </c>
      <c r="BC13" s="290">
        <v>0</v>
      </c>
      <c r="BD13" s="290">
        <v>0</v>
      </c>
      <c r="BE13" s="290">
        <v>0</v>
      </c>
      <c r="BF13" s="290">
        <v>0</v>
      </c>
      <c r="BG13" s="290">
        <v>0</v>
      </c>
      <c r="BH13" s="290">
        <v>0</v>
      </c>
      <c r="BI13" s="290">
        <v>0</v>
      </c>
      <c r="BJ13" s="290">
        <v>0</v>
      </c>
      <c r="BK13" s="290">
        <v>0</v>
      </c>
      <c r="BL13" s="290">
        <v>0</v>
      </c>
      <c r="BM13" s="290">
        <v>0</v>
      </c>
      <c r="BN13" s="290">
        <v>0</v>
      </c>
      <c r="BO13" s="290">
        <v>0</v>
      </c>
      <c r="BP13" s="290">
        <v>0</v>
      </c>
      <c r="BQ13" s="290">
        <v>0</v>
      </c>
      <c r="BR13" s="290">
        <v>0</v>
      </c>
      <c r="BS13" s="290">
        <v>0</v>
      </c>
      <c r="BT13" s="290">
        <v>0</v>
      </c>
      <c r="BU13" s="290">
        <v>0</v>
      </c>
      <c r="BV13" s="290">
        <v>0</v>
      </c>
      <c r="BW13" s="290">
        <v>0</v>
      </c>
      <c r="BX13" s="290">
        <v>0</v>
      </c>
      <c r="BY13" s="290">
        <v>0</v>
      </c>
      <c r="BZ13" s="290">
        <v>0</v>
      </c>
      <c r="CA13" s="290">
        <v>0</v>
      </c>
      <c r="CB13" s="290">
        <v>68</v>
      </c>
      <c r="CC13" s="290">
        <v>57</v>
      </c>
      <c r="CD13" s="290">
        <v>0</v>
      </c>
      <c r="CE13" s="290">
        <v>0</v>
      </c>
      <c r="CF13" s="290">
        <v>0</v>
      </c>
      <c r="CG13" s="290">
        <v>57</v>
      </c>
      <c r="CH13" s="290">
        <v>0</v>
      </c>
      <c r="CI13" s="290">
        <v>0</v>
      </c>
      <c r="CJ13" s="290">
        <v>11</v>
      </c>
      <c r="CK13" s="290">
        <v>0</v>
      </c>
      <c r="CL13" s="290">
        <v>0</v>
      </c>
      <c r="CM13" s="290">
        <v>0</v>
      </c>
      <c r="CN13" s="290">
        <v>11</v>
      </c>
      <c r="CO13" s="290">
        <v>0</v>
      </c>
      <c r="CP13" s="290">
        <v>0</v>
      </c>
      <c r="CQ13" s="290">
        <v>28334</v>
      </c>
      <c r="CR13" s="290">
        <v>27035</v>
      </c>
      <c r="CS13" s="290">
        <v>0</v>
      </c>
      <c r="CT13" s="290">
        <v>549</v>
      </c>
      <c r="CU13" s="290">
        <v>1795</v>
      </c>
      <c r="CV13" s="290">
        <v>24630</v>
      </c>
      <c r="CW13" s="290">
        <v>34</v>
      </c>
      <c r="CX13" s="290">
        <v>27</v>
      </c>
      <c r="CY13" s="290">
        <v>1299</v>
      </c>
      <c r="CZ13" s="290">
        <v>0</v>
      </c>
      <c r="DA13" s="290">
        <v>5</v>
      </c>
      <c r="DB13" s="290">
        <v>363</v>
      </c>
      <c r="DC13" s="290">
        <v>731</v>
      </c>
      <c r="DD13" s="290">
        <v>0</v>
      </c>
      <c r="DE13" s="290">
        <v>200</v>
      </c>
      <c r="DF13" s="290">
        <v>235</v>
      </c>
      <c r="DG13" s="290">
        <v>224</v>
      </c>
      <c r="DH13" s="290">
        <v>0</v>
      </c>
      <c r="DI13" s="290">
        <v>48</v>
      </c>
      <c r="DJ13" s="290">
        <v>4</v>
      </c>
      <c r="DK13" s="290">
        <v>172</v>
      </c>
      <c r="DL13" s="290">
        <v>0</v>
      </c>
      <c r="DM13" s="290">
        <v>0</v>
      </c>
      <c r="DN13" s="290">
        <v>11</v>
      </c>
      <c r="DO13" s="290">
        <v>0</v>
      </c>
      <c r="DP13" s="290">
        <v>1</v>
      </c>
      <c r="DQ13" s="290">
        <v>4</v>
      </c>
      <c r="DR13" s="290">
        <v>6</v>
      </c>
      <c r="DS13" s="290">
        <v>0</v>
      </c>
      <c r="DT13" s="290">
        <v>0</v>
      </c>
      <c r="DU13" s="290">
        <v>26649</v>
      </c>
      <c r="DV13" s="290">
        <v>25965</v>
      </c>
      <c r="DW13" s="290">
        <v>24</v>
      </c>
      <c r="DX13" s="290">
        <v>654</v>
      </c>
      <c r="DY13" s="290">
        <v>6</v>
      </c>
      <c r="DZ13" s="290">
        <v>3428</v>
      </c>
      <c r="EA13" s="290">
        <v>2876</v>
      </c>
      <c r="EB13" s="290">
        <v>0</v>
      </c>
      <c r="EC13" s="290">
        <v>0</v>
      </c>
      <c r="ED13" s="290">
        <v>2660</v>
      </c>
      <c r="EE13" s="290">
        <v>0</v>
      </c>
      <c r="EF13" s="290">
        <v>0</v>
      </c>
      <c r="EG13" s="290">
        <v>216</v>
      </c>
      <c r="EH13" s="290">
        <v>552</v>
      </c>
      <c r="EI13" s="290">
        <v>0</v>
      </c>
      <c r="EJ13" s="290">
        <v>0</v>
      </c>
      <c r="EK13" s="290">
        <v>545</v>
      </c>
      <c r="EL13" s="290">
        <v>0</v>
      </c>
      <c r="EM13" s="290">
        <v>0</v>
      </c>
      <c r="EN13" s="290">
        <v>7</v>
      </c>
    </row>
    <row r="14" spans="1:144" s="288" customFormat="1" ht="12" customHeight="1">
      <c r="A14" s="285" t="s">
        <v>552</v>
      </c>
      <c r="B14" s="286" t="s">
        <v>568</v>
      </c>
      <c r="C14" s="305" t="s">
        <v>542</v>
      </c>
      <c r="D14" s="290">
        <f t="shared" si="0"/>
        <v>1051728</v>
      </c>
      <c r="E14" s="290">
        <v>803087</v>
      </c>
      <c r="F14" s="290">
        <v>743905</v>
      </c>
      <c r="G14" s="290">
        <v>13102</v>
      </c>
      <c r="H14" s="290">
        <v>727422</v>
      </c>
      <c r="I14" s="290">
        <v>2216</v>
      </c>
      <c r="J14" s="290">
        <v>0</v>
      </c>
      <c r="K14" s="290">
        <v>0</v>
      </c>
      <c r="L14" s="290">
        <v>1165</v>
      </c>
      <c r="M14" s="290">
        <f t="shared" si="1"/>
        <v>59182</v>
      </c>
      <c r="N14" s="290">
        <v>9311</v>
      </c>
      <c r="O14" s="290">
        <v>48058</v>
      </c>
      <c r="P14" s="290">
        <v>138</v>
      </c>
      <c r="Q14" s="290">
        <v>0</v>
      </c>
      <c r="R14" s="290">
        <v>0</v>
      </c>
      <c r="S14" s="290">
        <v>1675</v>
      </c>
      <c r="T14" s="290">
        <f t="shared" si="2"/>
        <v>40565</v>
      </c>
      <c r="U14" s="290">
        <f t="shared" si="3"/>
        <v>27332</v>
      </c>
      <c r="V14" s="290">
        <v>437</v>
      </c>
      <c r="W14" s="290">
        <v>0</v>
      </c>
      <c r="X14" s="290">
        <v>19412</v>
      </c>
      <c r="Y14" s="290">
        <v>2506</v>
      </c>
      <c r="Z14" s="290">
        <v>15</v>
      </c>
      <c r="AA14" s="290">
        <v>4962</v>
      </c>
      <c r="AB14" s="290">
        <f t="shared" si="4"/>
        <v>13233</v>
      </c>
      <c r="AC14" s="290">
        <v>310</v>
      </c>
      <c r="AD14" s="290">
        <v>0</v>
      </c>
      <c r="AE14" s="290">
        <v>3846</v>
      </c>
      <c r="AF14" s="290">
        <v>230</v>
      </c>
      <c r="AG14" s="290">
        <v>0</v>
      </c>
      <c r="AH14" s="290">
        <v>8847</v>
      </c>
      <c r="AI14" s="290">
        <f t="shared" si="5"/>
        <v>2900</v>
      </c>
      <c r="AJ14" s="290">
        <f t="shared" si="6"/>
        <v>1391</v>
      </c>
      <c r="AK14" s="290">
        <v>0</v>
      </c>
      <c r="AL14" s="290">
        <v>0</v>
      </c>
      <c r="AM14" s="290">
        <v>0</v>
      </c>
      <c r="AN14" s="290">
        <v>1391</v>
      </c>
      <c r="AO14" s="290">
        <v>0</v>
      </c>
      <c r="AP14" s="290">
        <v>0</v>
      </c>
      <c r="AQ14" s="290">
        <v>1509</v>
      </c>
      <c r="AR14" s="290">
        <v>0</v>
      </c>
      <c r="AS14" s="290">
        <v>395</v>
      </c>
      <c r="AT14" s="290">
        <v>0</v>
      </c>
      <c r="AU14" s="290">
        <v>1114</v>
      </c>
      <c r="AV14" s="290">
        <v>0</v>
      </c>
      <c r="AW14" s="290">
        <v>0</v>
      </c>
      <c r="AX14" s="290">
        <v>0</v>
      </c>
      <c r="AY14" s="290">
        <v>0</v>
      </c>
      <c r="AZ14" s="290">
        <v>0</v>
      </c>
      <c r="BA14" s="290">
        <v>0</v>
      </c>
      <c r="BB14" s="290">
        <v>0</v>
      </c>
      <c r="BC14" s="290">
        <v>0</v>
      </c>
      <c r="BD14" s="290">
        <v>0</v>
      </c>
      <c r="BE14" s="290">
        <v>0</v>
      </c>
      <c r="BF14" s="290">
        <v>0</v>
      </c>
      <c r="BG14" s="290">
        <v>0</v>
      </c>
      <c r="BH14" s="290">
        <v>0</v>
      </c>
      <c r="BI14" s="290">
        <v>0</v>
      </c>
      <c r="BJ14" s="290">
        <v>0</v>
      </c>
      <c r="BK14" s="290">
        <v>0</v>
      </c>
      <c r="BL14" s="290">
        <v>0</v>
      </c>
      <c r="BM14" s="290">
        <v>0</v>
      </c>
      <c r="BN14" s="290">
        <v>0</v>
      </c>
      <c r="BO14" s="290">
        <v>0</v>
      </c>
      <c r="BP14" s="290">
        <v>0</v>
      </c>
      <c r="BQ14" s="290">
        <v>0</v>
      </c>
      <c r="BR14" s="290">
        <v>0</v>
      </c>
      <c r="BS14" s="290">
        <v>0</v>
      </c>
      <c r="BT14" s="290">
        <v>0</v>
      </c>
      <c r="BU14" s="290">
        <v>0</v>
      </c>
      <c r="BV14" s="290">
        <v>0</v>
      </c>
      <c r="BW14" s="290">
        <v>0</v>
      </c>
      <c r="BX14" s="290">
        <v>0</v>
      </c>
      <c r="BY14" s="290">
        <v>0</v>
      </c>
      <c r="BZ14" s="290">
        <v>0</v>
      </c>
      <c r="CA14" s="290">
        <v>0</v>
      </c>
      <c r="CB14" s="290">
        <v>39451</v>
      </c>
      <c r="CC14" s="290">
        <v>37280</v>
      </c>
      <c r="CD14" s="290">
        <v>0</v>
      </c>
      <c r="CE14" s="290">
        <v>37221</v>
      </c>
      <c r="CF14" s="290">
        <v>0</v>
      </c>
      <c r="CG14" s="290">
        <v>59</v>
      </c>
      <c r="CH14" s="290">
        <v>0</v>
      </c>
      <c r="CI14" s="290">
        <v>0</v>
      </c>
      <c r="CJ14" s="290">
        <v>2171</v>
      </c>
      <c r="CK14" s="290">
        <v>0</v>
      </c>
      <c r="CL14" s="290">
        <v>2171</v>
      </c>
      <c r="CM14" s="290">
        <v>0</v>
      </c>
      <c r="CN14" s="290">
        <v>0</v>
      </c>
      <c r="CO14" s="290">
        <v>0</v>
      </c>
      <c r="CP14" s="290">
        <v>0</v>
      </c>
      <c r="CQ14" s="290">
        <v>64682</v>
      </c>
      <c r="CR14" s="290">
        <v>58291</v>
      </c>
      <c r="CS14" s="290">
        <v>5</v>
      </c>
      <c r="CT14" s="290">
        <v>0</v>
      </c>
      <c r="CU14" s="290">
        <v>19008</v>
      </c>
      <c r="CV14" s="290">
        <v>37877</v>
      </c>
      <c r="CW14" s="290">
        <v>213</v>
      </c>
      <c r="CX14" s="290">
        <v>1188</v>
      </c>
      <c r="CY14" s="290">
        <v>6391</v>
      </c>
      <c r="CZ14" s="290">
        <v>0</v>
      </c>
      <c r="DA14" s="290">
        <v>0</v>
      </c>
      <c r="DB14" s="290">
        <v>1782</v>
      </c>
      <c r="DC14" s="290">
        <v>1594</v>
      </c>
      <c r="DD14" s="290">
        <v>477</v>
      </c>
      <c r="DE14" s="290">
        <v>2538</v>
      </c>
      <c r="DF14" s="290">
        <v>396</v>
      </c>
      <c r="DG14" s="290">
        <v>150</v>
      </c>
      <c r="DH14" s="290">
        <v>0</v>
      </c>
      <c r="DI14" s="290">
        <v>0</v>
      </c>
      <c r="DJ14" s="290">
        <v>95</v>
      </c>
      <c r="DK14" s="290">
        <v>0</v>
      </c>
      <c r="DL14" s="290">
        <v>14</v>
      </c>
      <c r="DM14" s="290">
        <v>41</v>
      </c>
      <c r="DN14" s="290">
        <v>246</v>
      </c>
      <c r="DO14" s="290">
        <v>0</v>
      </c>
      <c r="DP14" s="290">
        <v>0</v>
      </c>
      <c r="DQ14" s="290">
        <v>59</v>
      </c>
      <c r="DR14" s="290">
        <v>0</v>
      </c>
      <c r="DS14" s="290">
        <v>0</v>
      </c>
      <c r="DT14" s="290">
        <v>187</v>
      </c>
      <c r="DU14" s="290">
        <v>99531</v>
      </c>
      <c r="DV14" s="290">
        <v>92557</v>
      </c>
      <c r="DW14" s="290">
        <v>315</v>
      </c>
      <c r="DX14" s="290">
        <v>6637</v>
      </c>
      <c r="DY14" s="290">
        <v>22</v>
      </c>
      <c r="DZ14" s="290">
        <v>1116</v>
      </c>
      <c r="EA14" s="290">
        <v>869</v>
      </c>
      <c r="EB14" s="290">
        <v>0</v>
      </c>
      <c r="EC14" s="290">
        <v>0</v>
      </c>
      <c r="ED14" s="290">
        <v>831</v>
      </c>
      <c r="EE14" s="290">
        <v>0</v>
      </c>
      <c r="EF14" s="290">
        <v>0</v>
      </c>
      <c r="EG14" s="290">
        <v>38</v>
      </c>
      <c r="EH14" s="290">
        <v>247</v>
      </c>
      <c r="EI14" s="290">
        <v>0</v>
      </c>
      <c r="EJ14" s="290">
        <v>0</v>
      </c>
      <c r="EK14" s="290">
        <v>247</v>
      </c>
      <c r="EL14" s="290">
        <v>0</v>
      </c>
      <c r="EM14" s="290">
        <v>0</v>
      </c>
      <c r="EN14" s="290">
        <v>0</v>
      </c>
    </row>
    <row r="15" spans="1:144" s="288" customFormat="1" ht="12" customHeight="1">
      <c r="A15" s="285" t="s">
        <v>599</v>
      </c>
      <c r="B15" s="286" t="s">
        <v>638</v>
      </c>
      <c r="C15" s="305" t="s">
        <v>542</v>
      </c>
      <c r="D15" s="290">
        <f t="shared" si="0"/>
        <v>651045</v>
      </c>
      <c r="E15" s="290">
        <v>538014</v>
      </c>
      <c r="F15" s="290">
        <v>496745</v>
      </c>
      <c r="G15" s="290">
        <v>0</v>
      </c>
      <c r="H15" s="290">
        <v>496185</v>
      </c>
      <c r="I15" s="290">
        <v>0</v>
      </c>
      <c r="J15" s="290">
        <v>226</v>
      </c>
      <c r="K15" s="290">
        <v>3</v>
      </c>
      <c r="L15" s="290">
        <v>331</v>
      </c>
      <c r="M15" s="290">
        <f t="shared" si="1"/>
        <v>41269</v>
      </c>
      <c r="N15" s="290">
        <v>0</v>
      </c>
      <c r="O15" s="290">
        <v>40564</v>
      </c>
      <c r="P15" s="290">
        <v>0</v>
      </c>
      <c r="Q15" s="290">
        <v>18</v>
      </c>
      <c r="R15" s="290">
        <v>0</v>
      </c>
      <c r="S15" s="290">
        <v>687</v>
      </c>
      <c r="T15" s="290">
        <f t="shared" si="2"/>
        <v>27873</v>
      </c>
      <c r="U15" s="290">
        <f t="shared" si="3"/>
        <v>17753</v>
      </c>
      <c r="V15" s="290">
        <v>0</v>
      </c>
      <c r="W15" s="290">
        <v>0</v>
      </c>
      <c r="X15" s="290">
        <v>13263</v>
      </c>
      <c r="Y15" s="290">
        <v>4056</v>
      </c>
      <c r="Z15" s="290">
        <v>0</v>
      </c>
      <c r="AA15" s="290">
        <v>434</v>
      </c>
      <c r="AB15" s="290">
        <f t="shared" si="4"/>
        <v>10120</v>
      </c>
      <c r="AC15" s="290">
        <v>0</v>
      </c>
      <c r="AD15" s="290">
        <v>0</v>
      </c>
      <c r="AE15" s="290">
        <v>4856</v>
      </c>
      <c r="AF15" s="290">
        <v>74</v>
      </c>
      <c r="AG15" s="290">
        <v>7</v>
      </c>
      <c r="AH15" s="290">
        <v>5183</v>
      </c>
      <c r="AI15" s="290">
        <f t="shared" si="5"/>
        <v>3309</v>
      </c>
      <c r="AJ15" s="290">
        <f t="shared" si="6"/>
        <v>1020</v>
      </c>
      <c r="AK15" s="290">
        <v>0</v>
      </c>
      <c r="AL15" s="290">
        <v>0</v>
      </c>
      <c r="AM15" s="290">
        <v>0</v>
      </c>
      <c r="AN15" s="290">
        <v>1020</v>
      </c>
      <c r="AO15" s="290">
        <v>0</v>
      </c>
      <c r="AP15" s="290">
        <v>0</v>
      </c>
      <c r="AQ15" s="290">
        <v>2289</v>
      </c>
      <c r="AR15" s="290">
        <v>0</v>
      </c>
      <c r="AS15" s="290">
        <v>0</v>
      </c>
      <c r="AT15" s="290">
        <v>0</v>
      </c>
      <c r="AU15" s="290">
        <v>2289</v>
      </c>
      <c r="AV15" s="290">
        <v>0</v>
      </c>
      <c r="AW15" s="290">
        <v>0</v>
      </c>
      <c r="AX15" s="290">
        <v>0</v>
      </c>
      <c r="AY15" s="290">
        <v>0</v>
      </c>
      <c r="AZ15" s="290">
        <v>0</v>
      </c>
      <c r="BA15" s="290">
        <v>0</v>
      </c>
      <c r="BB15" s="290">
        <v>0</v>
      </c>
      <c r="BC15" s="290">
        <v>0</v>
      </c>
      <c r="BD15" s="290">
        <v>0</v>
      </c>
      <c r="BE15" s="290">
        <v>0</v>
      </c>
      <c r="BF15" s="290">
        <v>0</v>
      </c>
      <c r="BG15" s="290">
        <v>0</v>
      </c>
      <c r="BH15" s="290">
        <v>0</v>
      </c>
      <c r="BI15" s="290">
        <v>0</v>
      </c>
      <c r="BJ15" s="290">
        <v>0</v>
      </c>
      <c r="BK15" s="290">
        <v>0</v>
      </c>
      <c r="BL15" s="290">
        <v>0</v>
      </c>
      <c r="BM15" s="290">
        <v>0</v>
      </c>
      <c r="BN15" s="290">
        <v>0</v>
      </c>
      <c r="BO15" s="290">
        <v>0</v>
      </c>
      <c r="BP15" s="290">
        <v>0</v>
      </c>
      <c r="BQ15" s="290">
        <v>0</v>
      </c>
      <c r="BR15" s="290">
        <v>0</v>
      </c>
      <c r="BS15" s="290">
        <v>0</v>
      </c>
      <c r="BT15" s="290">
        <v>0</v>
      </c>
      <c r="BU15" s="290">
        <v>0</v>
      </c>
      <c r="BV15" s="290">
        <v>0</v>
      </c>
      <c r="BW15" s="290">
        <v>0</v>
      </c>
      <c r="BX15" s="290">
        <v>0</v>
      </c>
      <c r="BY15" s="290">
        <v>0</v>
      </c>
      <c r="BZ15" s="290">
        <v>0</v>
      </c>
      <c r="CA15" s="290">
        <v>0</v>
      </c>
      <c r="CB15" s="290">
        <v>5</v>
      </c>
      <c r="CC15" s="290">
        <v>0</v>
      </c>
      <c r="CD15" s="290">
        <v>0</v>
      </c>
      <c r="CE15" s="290">
        <v>0</v>
      </c>
      <c r="CF15" s="290">
        <v>0</v>
      </c>
      <c r="CG15" s="290">
        <v>0</v>
      </c>
      <c r="CH15" s="290">
        <v>0</v>
      </c>
      <c r="CI15" s="290">
        <v>0</v>
      </c>
      <c r="CJ15" s="290">
        <v>5</v>
      </c>
      <c r="CK15" s="290">
        <v>0</v>
      </c>
      <c r="CL15" s="290">
        <v>0</v>
      </c>
      <c r="CM15" s="290">
        <v>0</v>
      </c>
      <c r="CN15" s="290">
        <v>5</v>
      </c>
      <c r="CO15" s="290">
        <v>0</v>
      </c>
      <c r="CP15" s="290">
        <v>0</v>
      </c>
      <c r="CQ15" s="290">
        <v>51330</v>
      </c>
      <c r="CR15" s="290">
        <v>47056</v>
      </c>
      <c r="CS15" s="290">
        <v>0</v>
      </c>
      <c r="CT15" s="290">
        <v>0</v>
      </c>
      <c r="CU15" s="290">
        <v>8698</v>
      </c>
      <c r="CV15" s="290">
        <v>33831</v>
      </c>
      <c r="CW15" s="290">
        <v>3286</v>
      </c>
      <c r="CX15" s="290">
        <v>1241</v>
      </c>
      <c r="CY15" s="290">
        <v>4274</v>
      </c>
      <c r="CZ15" s="290">
        <v>0</v>
      </c>
      <c r="DA15" s="290">
        <v>0</v>
      </c>
      <c r="DB15" s="290">
        <v>997</v>
      </c>
      <c r="DC15" s="290">
        <v>1189</v>
      </c>
      <c r="DD15" s="290">
        <v>12</v>
      </c>
      <c r="DE15" s="290">
        <v>2076</v>
      </c>
      <c r="DF15" s="290">
        <v>285</v>
      </c>
      <c r="DG15" s="290">
        <v>249</v>
      </c>
      <c r="DH15" s="290">
        <v>0</v>
      </c>
      <c r="DI15" s="290">
        <v>0</v>
      </c>
      <c r="DJ15" s="290">
        <v>225</v>
      </c>
      <c r="DK15" s="290">
        <v>6</v>
      </c>
      <c r="DL15" s="290">
        <v>18</v>
      </c>
      <c r="DM15" s="290">
        <v>0</v>
      </c>
      <c r="DN15" s="290">
        <v>36</v>
      </c>
      <c r="DO15" s="290">
        <v>0</v>
      </c>
      <c r="DP15" s="290">
        <v>0</v>
      </c>
      <c r="DQ15" s="290">
        <v>36</v>
      </c>
      <c r="DR15" s="290">
        <v>0</v>
      </c>
      <c r="DS15" s="290">
        <v>0</v>
      </c>
      <c r="DT15" s="290">
        <v>0</v>
      </c>
      <c r="DU15" s="290">
        <v>30229</v>
      </c>
      <c r="DV15" s="290">
        <v>27597</v>
      </c>
      <c r="DW15" s="290">
        <v>44</v>
      </c>
      <c r="DX15" s="290">
        <v>2519</v>
      </c>
      <c r="DY15" s="290">
        <v>69</v>
      </c>
      <c r="DZ15" s="290">
        <v>0</v>
      </c>
      <c r="EA15" s="290">
        <v>0</v>
      </c>
      <c r="EB15" s="290">
        <v>0</v>
      </c>
      <c r="EC15" s="290">
        <v>0</v>
      </c>
      <c r="ED15" s="290">
        <v>0</v>
      </c>
      <c r="EE15" s="290">
        <v>0</v>
      </c>
      <c r="EF15" s="290">
        <v>0</v>
      </c>
      <c r="EG15" s="290">
        <v>0</v>
      </c>
      <c r="EH15" s="290">
        <v>0</v>
      </c>
      <c r="EI15" s="290">
        <v>0</v>
      </c>
      <c r="EJ15" s="290">
        <v>0</v>
      </c>
      <c r="EK15" s="290">
        <v>0</v>
      </c>
      <c r="EL15" s="290">
        <v>0</v>
      </c>
      <c r="EM15" s="290">
        <v>0</v>
      </c>
      <c r="EN15" s="290">
        <v>0</v>
      </c>
    </row>
    <row r="16" spans="1:144" s="288" customFormat="1" ht="12" customHeight="1">
      <c r="A16" s="285" t="s">
        <v>594</v>
      </c>
      <c r="B16" s="286" t="s">
        <v>595</v>
      </c>
      <c r="C16" s="305" t="s">
        <v>542</v>
      </c>
      <c r="D16" s="290">
        <f t="shared" si="0"/>
        <v>717292</v>
      </c>
      <c r="E16" s="290">
        <v>611548</v>
      </c>
      <c r="F16" s="290">
        <v>546320</v>
      </c>
      <c r="G16" s="290">
        <v>0</v>
      </c>
      <c r="H16" s="290">
        <v>546098</v>
      </c>
      <c r="I16" s="290">
        <v>0</v>
      </c>
      <c r="J16" s="290">
        <v>0</v>
      </c>
      <c r="K16" s="290">
        <v>0</v>
      </c>
      <c r="L16" s="290">
        <v>222</v>
      </c>
      <c r="M16" s="290">
        <f t="shared" si="1"/>
        <v>65228</v>
      </c>
      <c r="N16" s="290">
        <v>0</v>
      </c>
      <c r="O16" s="290">
        <v>64887</v>
      </c>
      <c r="P16" s="290">
        <v>0</v>
      </c>
      <c r="Q16" s="290">
        <v>0</v>
      </c>
      <c r="R16" s="290">
        <v>0</v>
      </c>
      <c r="S16" s="290">
        <v>341</v>
      </c>
      <c r="T16" s="290">
        <f t="shared" si="2"/>
        <v>45654</v>
      </c>
      <c r="U16" s="290">
        <f t="shared" si="3"/>
        <v>34444</v>
      </c>
      <c r="V16" s="290">
        <v>0</v>
      </c>
      <c r="W16" s="290">
        <v>0</v>
      </c>
      <c r="X16" s="290">
        <v>18710</v>
      </c>
      <c r="Y16" s="290">
        <v>10476</v>
      </c>
      <c r="Z16" s="290">
        <v>125</v>
      </c>
      <c r="AA16" s="290">
        <v>5133</v>
      </c>
      <c r="AB16" s="290">
        <f t="shared" si="4"/>
        <v>11210</v>
      </c>
      <c r="AC16" s="290">
        <v>0</v>
      </c>
      <c r="AD16" s="290">
        <v>91</v>
      </c>
      <c r="AE16" s="290">
        <v>4228</v>
      </c>
      <c r="AF16" s="290">
        <v>341</v>
      </c>
      <c r="AG16" s="290">
        <v>0</v>
      </c>
      <c r="AH16" s="290">
        <v>6550</v>
      </c>
      <c r="AI16" s="290">
        <f t="shared" si="5"/>
        <v>661</v>
      </c>
      <c r="AJ16" s="290">
        <f t="shared" si="6"/>
        <v>627</v>
      </c>
      <c r="AK16" s="290">
        <v>0</v>
      </c>
      <c r="AL16" s="290">
        <v>561</v>
      </c>
      <c r="AM16" s="290">
        <v>0</v>
      </c>
      <c r="AN16" s="290">
        <v>66</v>
      </c>
      <c r="AO16" s="290">
        <v>0</v>
      </c>
      <c r="AP16" s="290">
        <v>0</v>
      </c>
      <c r="AQ16" s="290">
        <v>34</v>
      </c>
      <c r="AR16" s="290">
        <v>0</v>
      </c>
      <c r="AS16" s="290">
        <v>32</v>
      </c>
      <c r="AT16" s="290">
        <v>0</v>
      </c>
      <c r="AU16" s="290">
        <v>2</v>
      </c>
      <c r="AV16" s="290">
        <v>0</v>
      </c>
      <c r="AW16" s="290">
        <v>0</v>
      </c>
      <c r="AX16" s="290">
        <v>8</v>
      </c>
      <c r="AY16" s="290">
        <v>0</v>
      </c>
      <c r="AZ16" s="290">
        <v>0</v>
      </c>
      <c r="BA16" s="290">
        <v>0</v>
      </c>
      <c r="BB16" s="290">
        <v>0</v>
      </c>
      <c r="BC16" s="290">
        <v>0</v>
      </c>
      <c r="BD16" s="290">
        <v>0</v>
      </c>
      <c r="BE16" s="290">
        <v>0</v>
      </c>
      <c r="BF16" s="290">
        <v>8</v>
      </c>
      <c r="BG16" s="290">
        <v>0</v>
      </c>
      <c r="BH16" s="290">
        <v>0</v>
      </c>
      <c r="BI16" s="290">
        <v>0</v>
      </c>
      <c r="BJ16" s="290">
        <v>8</v>
      </c>
      <c r="BK16" s="290">
        <v>0</v>
      </c>
      <c r="BL16" s="290">
        <v>0</v>
      </c>
      <c r="BM16" s="290">
        <v>0</v>
      </c>
      <c r="BN16" s="290">
        <v>0</v>
      </c>
      <c r="BO16" s="290">
        <v>0</v>
      </c>
      <c r="BP16" s="290">
        <v>0</v>
      </c>
      <c r="BQ16" s="290">
        <v>0</v>
      </c>
      <c r="BR16" s="290">
        <v>0</v>
      </c>
      <c r="BS16" s="290">
        <v>0</v>
      </c>
      <c r="BT16" s="290">
        <v>0</v>
      </c>
      <c r="BU16" s="290">
        <v>0</v>
      </c>
      <c r="BV16" s="290">
        <v>0</v>
      </c>
      <c r="BW16" s="290">
        <v>0</v>
      </c>
      <c r="BX16" s="290">
        <v>0</v>
      </c>
      <c r="BY16" s="290">
        <v>0</v>
      </c>
      <c r="BZ16" s="290">
        <v>0</v>
      </c>
      <c r="CA16" s="290">
        <v>0</v>
      </c>
      <c r="CB16" s="290">
        <v>7053</v>
      </c>
      <c r="CC16" s="290">
        <v>6544</v>
      </c>
      <c r="CD16" s="290">
        <v>0</v>
      </c>
      <c r="CE16" s="290">
        <v>6538</v>
      </c>
      <c r="CF16" s="290">
        <v>0</v>
      </c>
      <c r="CG16" s="290">
        <v>6</v>
      </c>
      <c r="CH16" s="290">
        <v>0</v>
      </c>
      <c r="CI16" s="290">
        <v>0</v>
      </c>
      <c r="CJ16" s="290">
        <v>509</v>
      </c>
      <c r="CK16" s="290">
        <v>0</v>
      </c>
      <c r="CL16" s="290">
        <v>493</v>
      </c>
      <c r="CM16" s="290">
        <v>0</v>
      </c>
      <c r="CN16" s="290">
        <v>0</v>
      </c>
      <c r="CO16" s="290">
        <v>16</v>
      </c>
      <c r="CP16" s="290">
        <v>0</v>
      </c>
      <c r="CQ16" s="290">
        <v>22753</v>
      </c>
      <c r="CR16" s="290">
        <v>15536</v>
      </c>
      <c r="CS16" s="290">
        <v>0</v>
      </c>
      <c r="CT16" s="290">
        <v>0</v>
      </c>
      <c r="CU16" s="290">
        <v>1538</v>
      </c>
      <c r="CV16" s="290">
        <v>12443</v>
      </c>
      <c r="CW16" s="290">
        <v>266</v>
      </c>
      <c r="CX16" s="290">
        <v>1289</v>
      </c>
      <c r="CY16" s="290">
        <v>7217</v>
      </c>
      <c r="CZ16" s="290">
        <v>0</v>
      </c>
      <c r="DA16" s="290">
        <v>0</v>
      </c>
      <c r="DB16" s="290">
        <v>883</v>
      </c>
      <c r="DC16" s="290">
        <v>6315</v>
      </c>
      <c r="DD16" s="290">
        <v>0</v>
      </c>
      <c r="DE16" s="290">
        <v>19</v>
      </c>
      <c r="DF16" s="290">
        <v>463</v>
      </c>
      <c r="DG16" s="290">
        <v>453</v>
      </c>
      <c r="DH16" s="290">
        <v>0</v>
      </c>
      <c r="DI16" s="290">
        <v>0</v>
      </c>
      <c r="DJ16" s="290">
        <v>209</v>
      </c>
      <c r="DK16" s="290">
        <v>0</v>
      </c>
      <c r="DL16" s="290">
        <v>175</v>
      </c>
      <c r="DM16" s="290">
        <v>69</v>
      </c>
      <c r="DN16" s="290">
        <v>10</v>
      </c>
      <c r="DO16" s="290">
        <v>0</v>
      </c>
      <c r="DP16" s="290">
        <v>0</v>
      </c>
      <c r="DQ16" s="290">
        <v>7</v>
      </c>
      <c r="DR16" s="290">
        <v>0</v>
      </c>
      <c r="DS16" s="290">
        <v>0</v>
      </c>
      <c r="DT16" s="290">
        <v>3</v>
      </c>
      <c r="DU16" s="290">
        <v>26784</v>
      </c>
      <c r="DV16" s="290">
        <v>21379</v>
      </c>
      <c r="DW16" s="290">
        <v>50</v>
      </c>
      <c r="DX16" s="290">
        <v>5355</v>
      </c>
      <c r="DY16" s="290">
        <v>0</v>
      </c>
      <c r="DZ16" s="290">
        <v>2368</v>
      </c>
      <c r="EA16" s="290">
        <v>26</v>
      </c>
      <c r="EB16" s="290">
        <v>0</v>
      </c>
      <c r="EC16" s="290">
        <v>0</v>
      </c>
      <c r="ED16" s="290">
        <v>26</v>
      </c>
      <c r="EE16" s="290">
        <v>0</v>
      </c>
      <c r="EF16" s="290">
        <v>0</v>
      </c>
      <c r="EG16" s="290">
        <v>0</v>
      </c>
      <c r="EH16" s="290">
        <v>2342</v>
      </c>
      <c r="EI16" s="290">
        <v>0</v>
      </c>
      <c r="EJ16" s="290">
        <v>0</v>
      </c>
      <c r="EK16" s="290">
        <v>36</v>
      </c>
      <c r="EL16" s="290">
        <v>0</v>
      </c>
      <c r="EM16" s="290">
        <v>2306</v>
      </c>
      <c r="EN16" s="290">
        <v>0</v>
      </c>
    </row>
    <row r="17" spans="1:144" s="288" customFormat="1" ht="12" customHeight="1">
      <c r="A17" s="285" t="s">
        <v>572</v>
      </c>
      <c r="B17" s="286" t="s">
        <v>581</v>
      </c>
      <c r="C17" s="305" t="s">
        <v>542</v>
      </c>
      <c r="D17" s="290">
        <f t="shared" si="0"/>
        <v>2243630</v>
      </c>
      <c r="E17" s="290">
        <v>1816622</v>
      </c>
      <c r="F17" s="290">
        <v>1720464</v>
      </c>
      <c r="G17" s="290">
        <v>140319</v>
      </c>
      <c r="H17" s="290">
        <v>1576736</v>
      </c>
      <c r="I17" s="290">
        <v>1362</v>
      </c>
      <c r="J17" s="290">
        <v>843</v>
      </c>
      <c r="K17" s="290">
        <v>1</v>
      </c>
      <c r="L17" s="290">
        <v>1203</v>
      </c>
      <c r="M17" s="290">
        <f t="shared" si="1"/>
        <v>96158</v>
      </c>
      <c r="N17" s="290">
        <v>7736</v>
      </c>
      <c r="O17" s="290">
        <v>85332</v>
      </c>
      <c r="P17" s="290">
        <v>612</v>
      </c>
      <c r="Q17" s="290">
        <v>271</v>
      </c>
      <c r="R17" s="290">
        <v>19</v>
      </c>
      <c r="S17" s="290">
        <v>2188</v>
      </c>
      <c r="T17" s="290">
        <f t="shared" si="2"/>
        <v>86996</v>
      </c>
      <c r="U17" s="290">
        <f t="shared" si="3"/>
        <v>62908</v>
      </c>
      <c r="V17" s="290">
        <v>0</v>
      </c>
      <c r="W17" s="290">
        <v>0</v>
      </c>
      <c r="X17" s="290">
        <v>47765</v>
      </c>
      <c r="Y17" s="290">
        <v>2065</v>
      </c>
      <c r="Z17" s="290">
        <v>188</v>
      </c>
      <c r="AA17" s="290">
        <v>12890</v>
      </c>
      <c r="AB17" s="290">
        <f t="shared" si="4"/>
        <v>24088</v>
      </c>
      <c r="AC17" s="290">
        <v>0</v>
      </c>
      <c r="AD17" s="290">
        <v>0</v>
      </c>
      <c r="AE17" s="290">
        <v>8127</v>
      </c>
      <c r="AF17" s="290">
        <v>1684</v>
      </c>
      <c r="AG17" s="290">
        <v>4</v>
      </c>
      <c r="AH17" s="290">
        <v>14273</v>
      </c>
      <c r="AI17" s="290">
        <f t="shared" si="5"/>
        <v>1508</v>
      </c>
      <c r="AJ17" s="290">
        <f t="shared" si="6"/>
        <v>751</v>
      </c>
      <c r="AK17" s="290">
        <v>0</v>
      </c>
      <c r="AL17" s="290">
        <v>0</v>
      </c>
      <c r="AM17" s="290">
        <v>0</v>
      </c>
      <c r="AN17" s="290">
        <v>751</v>
      </c>
      <c r="AO17" s="290">
        <v>0</v>
      </c>
      <c r="AP17" s="290">
        <v>0</v>
      </c>
      <c r="AQ17" s="290">
        <v>757</v>
      </c>
      <c r="AR17" s="290">
        <v>0</v>
      </c>
      <c r="AS17" s="290">
        <v>78</v>
      </c>
      <c r="AT17" s="290">
        <v>0</v>
      </c>
      <c r="AU17" s="290">
        <v>679</v>
      </c>
      <c r="AV17" s="290">
        <v>0</v>
      </c>
      <c r="AW17" s="290">
        <v>0</v>
      </c>
      <c r="AX17" s="290">
        <v>0</v>
      </c>
      <c r="AY17" s="290">
        <v>0</v>
      </c>
      <c r="AZ17" s="290">
        <v>0</v>
      </c>
      <c r="BA17" s="290">
        <v>0</v>
      </c>
      <c r="BB17" s="290">
        <v>0</v>
      </c>
      <c r="BC17" s="290">
        <v>0</v>
      </c>
      <c r="BD17" s="290">
        <v>0</v>
      </c>
      <c r="BE17" s="290">
        <v>0</v>
      </c>
      <c r="BF17" s="290">
        <v>0</v>
      </c>
      <c r="BG17" s="290">
        <v>0</v>
      </c>
      <c r="BH17" s="290">
        <v>0</v>
      </c>
      <c r="BI17" s="290">
        <v>0</v>
      </c>
      <c r="BJ17" s="290">
        <v>0</v>
      </c>
      <c r="BK17" s="290">
        <v>0</v>
      </c>
      <c r="BL17" s="290">
        <v>0</v>
      </c>
      <c r="BM17" s="290">
        <v>0</v>
      </c>
      <c r="BN17" s="290">
        <v>0</v>
      </c>
      <c r="BO17" s="290">
        <v>0</v>
      </c>
      <c r="BP17" s="290">
        <v>0</v>
      </c>
      <c r="BQ17" s="290">
        <v>0</v>
      </c>
      <c r="BR17" s="290">
        <v>0</v>
      </c>
      <c r="BS17" s="290">
        <v>0</v>
      </c>
      <c r="BT17" s="290">
        <v>0</v>
      </c>
      <c r="BU17" s="290">
        <v>0</v>
      </c>
      <c r="BV17" s="290">
        <v>0</v>
      </c>
      <c r="BW17" s="290">
        <v>0</v>
      </c>
      <c r="BX17" s="290">
        <v>0</v>
      </c>
      <c r="BY17" s="290">
        <v>0</v>
      </c>
      <c r="BZ17" s="290">
        <v>0</v>
      </c>
      <c r="CA17" s="290">
        <v>0</v>
      </c>
      <c r="CB17" s="290">
        <v>1742</v>
      </c>
      <c r="CC17" s="290">
        <v>1655</v>
      </c>
      <c r="CD17" s="290">
        <v>0</v>
      </c>
      <c r="CE17" s="290">
        <v>0</v>
      </c>
      <c r="CF17" s="290">
        <v>0</v>
      </c>
      <c r="CG17" s="290">
        <v>1655</v>
      </c>
      <c r="CH17" s="290">
        <v>0</v>
      </c>
      <c r="CI17" s="290">
        <v>0</v>
      </c>
      <c r="CJ17" s="290">
        <v>87</v>
      </c>
      <c r="CK17" s="290">
        <v>0</v>
      </c>
      <c r="CL17" s="290">
        <v>0</v>
      </c>
      <c r="CM17" s="290">
        <v>0</v>
      </c>
      <c r="CN17" s="290">
        <v>87</v>
      </c>
      <c r="CO17" s="290">
        <v>0</v>
      </c>
      <c r="CP17" s="290">
        <v>0</v>
      </c>
      <c r="CQ17" s="290">
        <v>179443</v>
      </c>
      <c r="CR17" s="290">
        <v>168329</v>
      </c>
      <c r="CS17" s="290">
        <v>10917</v>
      </c>
      <c r="CT17" s="290">
        <v>4505</v>
      </c>
      <c r="CU17" s="290">
        <v>21789</v>
      </c>
      <c r="CV17" s="290">
        <v>126206</v>
      </c>
      <c r="CW17" s="290">
        <v>1305</v>
      </c>
      <c r="CX17" s="290">
        <v>3607</v>
      </c>
      <c r="CY17" s="290">
        <v>11114</v>
      </c>
      <c r="CZ17" s="290">
        <v>0</v>
      </c>
      <c r="DA17" s="290">
        <v>1821</v>
      </c>
      <c r="DB17" s="290">
        <v>3352</v>
      </c>
      <c r="DC17" s="290">
        <v>3946</v>
      </c>
      <c r="DD17" s="290">
        <v>22</v>
      </c>
      <c r="DE17" s="290">
        <v>1973</v>
      </c>
      <c r="DF17" s="290">
        <v>4447</v>
      </c>
      <c r="DG17" s="290">
        <v>4413</v>
      </c>
      <c r="DH17" s="290">
        <v>0</v>
      </c>
      <c r="DI17" s="290">
        <v>0</v>
      </c>
      <c r="DJ17" s="290">
        <v>3844</v>
      </c>
      <c r="DK17" s="290">
        <v>34</v>
      </c>
      <c r="DL17" s="290">
        <v>17</v>
      </c>
      <c r="DM17" s="290">
        <v>518</v>
      </c>
      <c r="DN17" s="290">
        <v>34</v>
      </c>
      <c r="DO17" s="290">
        <v>0</v>
      </c>
      <c r="DP17" s="290">
        <v>0</v>
      </c>
      <c r="DQ17" s="290">
        <v>0</v>
      </c>
      <c r="DR17" s="290">
        <v>0</v>
      </c>
      <c r="DS17" s="290">
        <v>4</v>
      </c>
      <c r="DT17" s="290">
        <v>30</v>
      </c>
      <c r="DU17" s="290">
        <v>151779</v>
      </c>
      <c r="DV17" s="290">
        <v>147610</v>
      </c>
      <c r="DW17" s="290">
        <v>453</v>
      </c>
      <c r="DX17" s="290">
        <v>3634</v>
      </c>
      <c r="DY17" s="290">
        <v>82</v>
      </c>
      <c r="DZ17" s="290">
        <v>1093</v>
      </c>
      <c r="EA17" s="290">
        <v>748</v>
      </c>
      <c r="EB17" s="290">
        <v>0</v>
      </c>
      <c r="EC17" s="290">
        <v>0</v>
      </c>
      <c r="ED17" s="290">
        <v>739</v>
      </c>
      <c r="EE17" s="290">
        <v>9</v>
      </c>
      <c r="EF17" s="290">
        <v>0</v>
      </c>
      <c r="EG17" s="290">
        <v>0</v>
      </c>
      <c r="EH17" s="290">
        <v>345</v>
      </c>
      <c r="EI17" s="290">
        <v>0</v>
      </c>
      <c r="EJ17" s="290">
        <v>0</v>
      </c>
      <c r="EK17" s="290">
        <v>345</v>
      </c>
      <c r="EL17" s="290">
        <v>0</v>
      </c>
      <c r="EM17" s="290">
        <v>0</v>
      </c>
      <c r="EN17" s="290">
        <v>0</v>
      </c>
    </row>
    <row r="18" spans="1:144" s="288" customFormat="1" ht="12" customHeight="1">
      <c r="A18" s="285" t="s">
        <v>677</v>
      </c>
      <c r="B18" s="286" t="s">
        <v>678</v>
      </c>
      <c r="C18" s="305" t="s">
        <v>679</v>
      </c>
      <c r="D18" s="290">
        <f t="shared" si="0"/>
        <v>2011115.95</v>
      </c>
      <c r="E18" s="290">
        <v>1595979.21</v>
      </c>
      <c r="F18" s="290">
        <v>1519275.66</v>
      </c>
      <c r="G18" s="290">
        <v>0</v>
      </c>
      <c r="H18" s="290">
        <v>1510072.66</v>
      </c>
      <c r="I18" s="290">
        <v>6851</v>
      </c>
      <c r="J18" s="290">
        <v>5</v>
      </c>
      <c r="K18" s="290">
        <v>330</v>
      </c>
      <c r="L18" s="290">
        <v>2017</v>
      </c>
      <c r="M18" s="290">
        <f t="shared" si="1"/>
        <v>76703.55</v>
      </c>
      <c r="N18" s="290">
        <v>0</v>
      </c>
      <c r="O18" s="290">
        <v>72579.55</v>
      </c>
      <c r="P18" s="290">
        <v>33</v>
      </c>
      <c r="Q18" s="290">
        <v>2</v>
      </c>
      <c r="R18" s="290">
        <v>805</v>
      </c>
      <c r="S18" s="290">
        <v>3284</v>
      </c>
      <c r="T18" s="290">
        <f t="shared" si="2"/>
        <v>110588.73999999999</v>
      </c>
      <c r="U18" s="290">
        <f t="shared" si="3"/>
        <v>80532.9</v>
      </c>
      <c r="V18" s="290">
        <v>0</v>
      </c>
      <c r="W18" s="290">
        <v>0</v>
      </c>
      <c r="X18" s="290">
        <v>41206.97</v>
      </c>
      <c r="Y18" s="290">
        <v>20528.75</v>
      </c>
      <c r="Z18" s="290">
        <v>439.89</v>
      </c>
      <c r="AA18" s="290">
        <v>18357.29</v>
      </c>
      <c r="AB18" s="290">
        <f t="shared" si="4"/>
        <v>30055.840000000004</v>
      </c>
      <c r="AC18" s="290">
        <v>0</v>
      </c>
      <c r="AD18" s="290">
        <v>0</v>
      </c>
      <c r="AE18" s="290">
        <v>8485.01</v>
      </c>
      <c r="AF18" s="290">
        <v>7</v>
      </c>
      <c r="AG18" s="290">
        <v>0</v>
      </c>
      <c r="AH18" s="290">
        <v>21563.83</v>
      </c>
      <c r="AI18" s="290">
        <f t="shared" si="5"/>
        <v>6500</v>
      </c>
      <c r="AJ18" s="290">
        <f t="shared" si="6"/>
        <v>2886</v>
      </c>
      <c r="AK18" s="290">
        <v>0</v>
      </c>
      <c r="AL18" s="290">
        <v>0</v>
      </c>
      <c r="AM18" s="290">
        <v>0</v>
      </c>
      <c r="AN18" s="290">
        <v>2886</v>
      </c>
      <c r="AO18" s="290">
        <v>0</v>
      </c>
      <c r="AP18" s="290">
        <v>0</v>
      </c>
      <c r="AQ18" s="290">
        <v>3614</v>
      </c>
      <c r="AR18" s="290">
        <v>0</v>
      </c>
      <c r="AS18" s="290">
        <v>0</v>
      </c>
      <c r="AT18" s="290">
        <v>0</v>
      </c>
      <c r="AU18" s="290">
        <v>3457</v>
      </c>
      <c r="AV18" s="290">
        <v>157</v>
      </c>
      <c r="AW18" s="290">
        <v>0</v>
      </c>
      <c r="AX18" s="290">
        <v>65</v>
      </c>
      <c r="AY18" s="290">
        <v>65</v>
      </c>
      <c r="AZ18" s="290">
        <v>0</v>
      </c>
      <c r="BA18" s="290">
        <v>0</v>
      </c>
      <c r="BB18" s="290">
        <v>0</v>
      </c>
      <c r="BC18" s="290">
        <v>65</v>
      </c>
      <c r="BD18" s="290">
        <v>0</v>
      </c>
      <c r="BE18" s="290">
        <v>0</v>
      </c>
      <c r="BF18" s="290">
        <v>0</v>
      </c>
      <c r="BG18" s="290">
        <v>0</v>
      </c>
      <c r="BH18" s="290">
        <v>0</v>
      </c>
      <c r="BI18" s="290">
        <v>0</v>
      </c>
      <c r="BJ18" s="290">
        <v>0</v>
      </c>
      <c r="BK18" s="290">
        <v>0</v>
      </c>
      <c r="BL18" s="290">
        <v>0</v>
      </c>
      <c r="BM18" s="290">
        <v>80</v>
      </c>
      <c r="BN18" s="290">
        <v>80</v>
      </c>
      <c r="BO18" s="290">
        <v>0</v>
      </c>
      <c r="BP18" s="290">
        <v>0</v>
      </c>
      <c r="BQ18" s="290">
        <v>0</v>
      </c>
      <c r="BR18" s="290">
        <v>80</v>
      </c>
      <c r="BS18" s="290">
        <v>0</v>
      </c>
      <c r="BT18" s="290">
        <v>0</v>
      </c>
      <c r="BU18" s="290">
        <v>0</v>
      </c>
      <c r="BV18" s="290">
        <v>0</v>
      </c>
      <c r="BW18" s="290">
        <v>0</v>
      </c>
      <c r="BX18" s="290">
        <v>0</v>
      </c>
      <c r="BY18" s="290">
        <v>0</v>
      </c>
      <c r="BZ18" s="290">
        <v>0</v>
      </c>
      <c r="CA18" s="290">
        <v>0</v>
      </c>
      <c r="CB18" s="290">
        <v>240</v>
      </c>
      <c r="CC18" s="290">
        <v>240</v>
      </c>
      <c r="CD18" s="290">
        <v>0</v>
      </c>
      <c r="CE18" s="290">
        <v>0</v>
      </c>
      <c r="CF18" s="290">
        <v>0</v>
      </c>
      <c r="CG18" s="290">
        <v>240</v>
      </c>
      <c r="CH18" s="290">
        <v>0</v>
      </c>
      <c r="CI18" s="290">
        <v>0</v>
      </c>
      <c r="CJ18" s="290">
        <v>0</v>
      </c>
      <c r="CK18" s="290">
        <v>0</v>
      </c>
      <c r="CL18" s="290">
        <v>0</v>
      </c>
      <c r="CM18" s="290">
        <v>0</v>
      </c>
      <c r="CN18" s="290">
        <v>0</v>
      </c>
      <c r="CO18" s="290">
        <v>0</v>
      </c>
      <c r="CP18" s="290">
        <v>0</v>
      </c>
      <c r="CQ18" s="290">
        <v>161767</v>
      </c>
      <c r="CR18" s="290">
        <v>150322</v>
      </c>
      <c r="CS18" s="290">
        <v>0</v>
      </c>
      <c r="CT18" s="290">
        <v>17</v>
      </c>
      <c r="CU18" s="290">
        <v>14965</v>
      </c>
      <c r="CV18" s="290">
        <v>131998</v>
      </c>
      <c r="CW18" s="290">
        <v>2034</v>
      </c>
      <c r="CX18" s="290">
        <v>1308</v>
      </c>
      <c r="CY18" s="290">
        <v>11445</v>
      </c>
      <c r="CZ18" s="290">
        <v>0</v>
      </c>
      <c r="DA18" s="290">
        <v>137</v>
      </c>
      <c r="DB18" s="290">
        <v>2308</v>
      </c>
      <c r="DC18" s="290">
        <v>2475</v>
      </c>
      <c r="DD18" s="290">
        <v>3920</v>
      </c>
      <c r="DE18" s="290">
        <v>2605</v>
      </c>
      <c r="DF18" s="290">
        <v>10388</v>
      </c>
      <c r="DG18" s="290">
        <v>7896</v>
      </c>
      <c r="DH18" s="290">
        <v>0</v>
      </c>
      <c r="DI18" s="290">
        <v>3563</v>
      </c>
      <c r="DJ18" s="290">
        <v>430</v>
      </c>
      <c r="DK18" s="290">
        <v>606</v>
      </c>
      <c r="DL18" s="290">
        <v>3271</v>
      </c>
      <c r="DM18" s="290">
        <v>26</v>
      </c>
      <c r="DN18" s="290">
        <v>2492</v>
      </c>
      <c r="DO18" s="290">
        <v>0</v>
      </c>
      <c r="DP18" s="290">
        <v>0</v>
      </c>
      <c r="DQ18" s="290">
        <v>293</v>
      </c>
      <c r="DR18" s="290">
        <v>86</v>
      </c>
      <c r="DS18" s="290">
        <v>2087</v>
      </c>
      <c r="DT18" s="290">
        <v>26</v>
      </c>
      <c r="DU18" s="290">
        <v>122664</v>
      </c>
      <c r="DV18" s="290">
        <v>120899</v>
      </c>
      <c r="DW18" s="290">
        <v>99</v>
      </c>
      <c r="DX18" s="290">
        <v>1638</v>
      </c>
      <c r="DY18" s="290">
        <v>28</v>
      </c>
      <c r="DZ18" s="290">
        <v>2844</v>
      </c>
      <c r="EA18" s="290">
        <v>918</v>
      </c>
      <c r="EB18" s="290">
        <v>0</v>
      </c>
      <c r="EC18" s="290">
        <v>0</v>
      </c>
      <c r="ED18" s="290">
        <v>787</v>
      </c>
      <c r="EE18" s="290">
        <v>54</v>
      </c>
      <c r="EF18" s="290">
        <v>53</v>
      </c>
      <c r="EG18" s="290">
        <v>24</v>
      </c>
      <c r="EH18" s="290">
        <v>1926</v>
      </c>
      <c r="EI18" s="290">
        <v>0</v>
      </c>
      <c r="EJ18" s="290">
        <v>0</v>
      </c>
      <c r="EK18" s="290">
        <v>1910</v>
      </c>
      <c r="EL18" s="290">
        <v>3</v>
      </c>
      <c r="EM18" s="290">
        <v>13</v>
      </c>
      <c r="EN18" s="290">
        <v>0</v>
      </c>
    </row>
    <row r="19" spans="1:144" s="288" customFormat="1" ht="12" customHeight="1">
      <c r="A19" s="285" t="s">
        <v>682</v>
      </c>
      <c r="B19" s="286" t="s">
        <v>683</v>
      </c>
      <c r="C19" s="305" t="s">
        <v>674</v>
      </c>
      <c r="D19" s="290">
        <f t="shared" si="0"/>
        <v>4222617</v>
      </c>
      <c r="E19" s="290">
        <v>3429496</v>
      </c>
      <c r="F19" s="290">
        <v>3331881</v>
      </c>
      <c r="G19" s="290">
        <v>0</v>
      </c>
      <c r="H19" s="290">
        <v>3329777</v>
      </c>
      <c r="I19" s="290">
        <v>0</v>
      </c>
      <c r="J19" s="290">
        <v>231</v>
      </c>
      <c r="K19" s="290">
        <v>4</v>
      </c>
      <c r="L19" s="290">
        <v>1869</v>
      </c>
      <c r="M19" s="290">
        <f t="shared" si="1"/>
        <v>97615</v>
      </c>
      <c r="N19" s="290">
        <v>0</v>
      </c>
      <c r="O19" s="290">
        <v>97017</v>
      </c>
      <c r="P19" s="290">
        <v>0</v>
      </c>
      <c r="Q19" s="290">
        <v>260</v>
      </c>
      <c r="R19" s="290">
        <v>15</v>
      </c>
      <c r="S19" s="290">
        <v>323</v>
      </c>
      <c r="T19" s="290">
        <f t="shared" si="2"/>
        <v>147206</v>
      </c>
      <c r="U19" s="290">
        <f t="shared" si="3"/>
        <v>137569</v>
      </c>
      <c r="V19" s="290">
        <v>0</v>
      </c>
      <c r="W19" s="290">
        <v>0</v>
      </c>
      <c r="X19" s="290">
        <v>44337</v>
      </c>
      <c r="Y19" s="290">
        <v>25356</v>
      </c>
      <c r="Z19" s="290">
        <v>533</v>
      </c>
      <c r="AA19" s="290">
        <v>67343</v>
      </c>
      <c r="AB19" s="290">
        <f t="shared" si="4"/>
        <v>9637</v>
      </c>
      <c r="AC19" s="290">
        <v>0</v>
      </c>
      <c r="AD19" s="290">
        <v>0</v>
      </c>
      <c r="AE19" s="290">
        <v>1299</v>
      </c>
      <c r="AF19" s="290">
        <v>897</v>
      </c>
      <c r="AG19" s="290">
        <v>9</v>
      </c>
      <c r="AH19" s="290">
        <v>7432</v>
      </c>
      <c r="AI19" s="290">
        <f t="shared" si="5"/>
        <v>3138</v>
      </c>
      <c r="AJ19" s="290">
        <f t="shared" si="6"/>
        <v>2060</v>
      </c>
      <c r="AK19" s="290">
        <v>0</v>
      </c>
      <c r="AL19" s="290">
        <v>44</v>
      </c>
      <c r="AM19" s="290">
        <v>0</v>
      </c>
      <c r="AN19" s="290">
        <v>2016</v>
      </c>
      <c r="AO19" s="290">
        <v>0</v>
      </c>
      <c r="AP19" s="290">
        <v>0</v>
      </c>
      <c r="AQ19" s="290">
        <v>1078</v>
      </c>
      <c r="AR19" s="290">
        <v>0</v>
      </c>
      <c r="AS19" s="290">
        <v>0</v>
      </c>
      <c r="AT19" s="290">
        <v>0</v>
      </c>
      <c r="AU19" s="290">
        <v>1078</v>
      </c>
      <c r="AV19" s="290">
        <v>0</v>
      </c>
      <c r="AW19" s="290">
        <v>0</v>
      </c>
      <c r="AX19" s="290">
        <v>0</v>
      </c>
      <c r="AY19" s="290">
        <v>0</v>
      </c>
      <c r="AZ19" s="290">
        <v>0</v>
      </c>
      <c r="BA19" s="290">
        <v>0</v>
      </c>
      <c r="BB19" s="290">
        <v>0</v>
      </c>
      <c r="BC19" s="290">
        <v>0</v>
      </c>
      <c r="BD19" s="290">
        <v>0</v>
      </c>
      <c r="BE19" s="290">
        <v>0</v>
      </c>
      <c r="BF19" s="290">
        <v>0</v>
      </c>
      <c r="BG19" s="290">
        <v>0</v>
      </c>
      <c r="BH19" s="290">
        <v>0</v>
      </c>
      <c r="BI19" s="290">
        <v>0</v>
      </c>
      <c r="BJ19" s="290">
        <v>0</v>
      </c>
      <c r="BK19" s="290">
        <v>0</v>
      </c>
      <c r="BL19" s="290">
        <v>0</v>
      </c>
      <c r="BM19" s="290">
        <v>0</v>
      </c>
      <c r="BN19" s="290">
        <v>0</v>
      </c>
      <c r="BO19" s="290">
        <v>0</v>
      </c>
      <c r="BP19" s="290">
        <v>0</v>
      </c>
      <c r="BQ19" s="290">
        <v>0</v>
      </c>
      <c r="BR19" s="290">
        <v>0</v>
      </c>
      <c r="BS19" s="290">
        <v>0</v>
      </c>
      <c r="BT19" s="290">
        <v>0</v>
      </c>
      <c r="BU19" s="290">
        <v>0</v>
      </c>
      <c r="BV19" s="290">
        <v>0</v>
      </c>
      <c r="BW19" s="290">
        <v>0</v>
      </c>
      <c r="BX19" s="290">
        <v>0</v>
      </c>
      <c r="BY19" s="290">
        <v>0</v>
      </c>
      <c r="BZ19" s="290">
        <v>0</v>
      </c>
      <c r="CA19" s="290">
        <v>0</v>
      </c>
      <c r="CB19" s="290">
        <v>133</v>
      </c>
      <c r="CC19" s="290">
        <v>133</v>
      </c>
      <c r="CD19" s="290">
        <v>0</v>
      </c>
      <c r="CE19" s="290">
        <v>0</v>
      </c>
      <c r="CF19" s="290">
        <v>0</v>
      </c>
      <c r="CG19" s="290">
        <v>133</v>
      </c>
      <c r="CH19" s="290">
        <v>0</v>
      </c>
      <c r="CI19" s="290">
        <v>0</v>
      </c>
      <c r="CJ19" s="290">
        <v>0</v>
      </c>
      <c r="CK19" s="290">
        <v>0</v>
      </c>
      <c r="CL19" s="290">
        <v>0</v>
      </c>
      <c r="CM19" s="290">
        <v>0</v>
      </c>
      <c r="CN19" s="290">
        <v>0</v>
      </c>
      <c r="CO19" s="290">
        <v>0</v>
      </c>
      <c r="CP19" s="290">
        <v>0</v>
      </c>
      <c r="CQ19" s="290">
        <v>195009</v>
      </c>
      <c r="CR19" s="290">
        <v>192011</v>
      </c>
      <c r="CS19" s="290">
        <v>0</v>
      </c>
      <c r="CT19" s="290">
        <v>0</v>
      </c>
      <c r="CU19" s="290">
        <v>68655</v>
      </c>
      <c r="CV19" s="290">
        <v>115390</v>
      </c>
      <c r="CW19" s="290">
        <v>1028</v>
      </c>
      <c r="CX19" s="290">
        <v>6938</v>
      </c>
      <c r="CY19" s="290">
        <v>2998</v>
      </c>
      <c r="CZ19" s="290">
        <v>0</v>
      </c>
      <c r="DA19" s="290">
        <v>238</v>
      </c>
      <c r="DB19" s="290">
        <v>822</v>
      </c>
      <c r="DC19" s="290">
        <v>647</v>
      </c>
      <c r="DD19" s="290">
        <v>1</v>
      </c>
      <c r="DE19" s="290">
        <v>1290</v>
      </c>
      <c r="DF19" s="290">
        <v>1545</v>
      </c>
      <c r="DG19" s="290">
        <v>564</v>
      </c>
      <c r="DH19" s="290">
        <v>0</v>
      </c>
      <c r="DI19" s="290">
        <v>0</v>
      </c>
      <c r="DJ19" s="290">
        <v>324</v>
      </c>
      <c r="DK19" s="290">
        <v>4</v>
      </c>
      <c r="DL19" s="290">
        <v>59</v>
      </c>
      <c r="DM19" s="290">
        <v>177</v>
      </c>
      <c r="DN19" s="290">
        <v>981</v>
      </c>
      <c r="DO19" s="290">
        <v>0</v>
      </c>
      <c r="DP19" s="290">
        <v>34</v>
      </c>
      <c r="DQ19" s="290">
        <v>777</v>
      </c>
      <c r="DR19" s="290">
        <v>24</v>
      </c>
      <c r="DS19" s="290">
        <v>0</v>
      </c>
      <c r="DT19" s="290">
        <v>146</v>
      </c>
      <c r="DU19" s="290">
        <v>441031</v>
      </c>
      <c r="DV19" s="290">
        <v>440845</v>
      </c>
      <c r="DW19" s="290">
        <v>58</v>
      </c>
      <c r="DX19" s="290">
        <v>128</v>
      </c>
      <c r="DY19" s="290">
        <v>0</v>
      </c>
      <c r="DZ19" s="290">
        <v>5059</v>
      </c>
      <c r="EA19" s="290">
        <v>4364</v>
      </c>
      <c r="EB19" s="290">
        <v>0</v>
      </c>
      <c r="EC19" s="290">
        <v>0</v>
      </c>
      <c r="ED19" s="290">
        <v>4364</v>
      </c>
      <c r="EE19" s="290">
        <v>0</v>
      </c>
      <c r="EF19" s="290">
        <v>0</v>
      </c>
      <c r="EG19" s="290">
        <v>0</v>
      </c>
      <c r="EH19" s="290">
        <v>695</v>
      </c>
      <c r="EI19" s="290">
        <v>0</v>
      </c>
      <c r="EJ19" s="290">
        <v>0</v>
      </c>
      <c r="EK19" s="290">
        <v>256</v>
      </c>
      <c r="EL19" s="290">
        <v>0</v>
      </c>
      <c r="EM19" s="290">
        <v>0</v>
      </c>
      <c r="EN19" s="290">
        <v>439</v>
      </c>
    </row>
    <row r="20" spans="1:144" s="288" customFormat="1" ht="12" customHeight="1">
      <c r="A20" s="285" t="s">
        <v>691</v>
      </c>
      <c r="B20" s="286" t="s">
        <v>692</v>
      </c>
      <c r="C20" s="305" t="s">
        <v>674</v>
      </c>
      <c r="D20" s="290">
        <f t="shared" si="0"/>
        <v>2664348</v>
      </c>
      <c r="E20" s="290">
        <v>2164514</v>
      </c>
      <c r="F20" s="290">
        <v>2070221</v>
      </c>
      <c r="G20" s="290">
        <v>483211</v>
      </c>
      <c r="H20" s="290">
        <v>1575261</v>
      </c>
      <c r="I20" s="290">
        <v>670</v>
      </c>
      <c r="J20" s="290">
        <v>3818</v>
      </c>
      <c r="K20" s="290">
        <v>1</v>
      </c>
      <c r="L20" s="290">
        <v>7260</v>
      </c>
      <c r="M20" s="290">
        <f t="shared" si="1"/>
        <v>94293</v>
      </c>
      <c r="N20" s="290">
        <v>9314</v>
      </c>
      <c r="O20" s="290">
        <v>84103</v>
      </c>
      <c r="P20" s="290">
        <v>228</v>
      </c>
      <c r="Q20" s="290">
        <v>43</v>
      </c>
      <c r="R20" s="290">
        <v>466</v>
      </c>
      <c r="S20" s="290">
        <v>139</v>
      </c>
      <c r="T20" s="290">
        <f t="shared" si="2"/>
        <v>83139</v>
      </c>
      <c r="U20" s="290">
        <f t="shared" si="3"/>
        <v>57436</v>
      </c>
      <c r="V20" s="290">
        <v>0</v>
      </c>
      <c r="W20" s="290">
        <v>1736</v>
      </c>
      <c r="X20" s="290">
        <v>24009</v>
      </c>
      <c r="Y20" s="290">
        <v>3643</v>
      </c>
      <c r="Z20" s="290">
        <v>0</v>
      </c>
      <c r="AA20" s="290">
        <v>28048</v>
      </c>
      <c r="AB20" s="290">
        <f t="shared" si="4"/>
        <v>25703</v>
      </c>
      <c r="AC20" s="290">
        <v>0</v>
      </c>
      <c r="AD20" s="290">
        <v>4549</v>
      </c>
      <c r="AE20" s="290">
        <v>7626</v>
      </c>
      <c r="AF20" s="290">
        <v>27</v>
      </c>
      <c r="AG20" s="290">
        <v>0</v>
      </c>
      <c r="AH20" s="290">
        <v>13501</v>
      </c>
      <c r="AI20" s="290">
        <f t="shared" si="5"/>
        <v>17644</v>
      </c>
      <c r="AJ20" s="290">
        <f t="shared" si="6"/>
        <v>10150</v>
      </c>
      <c r="AK20" s="290">
        <v>0</v>
      </c>
      <c r="AL20" s="290">
        <v>1052</v>
      </c>
      <c r="AM20" s="290">
        <v>0</v>
      </c>
      <c r="AN20" s="290">
        <v>9098</v>
      </c>
      <c r="AO20" s="290">
        <v>0</v>
      </c>
      <c r="AP20" s="290">
        <v>0</v>
      </c>
      <c r="AQ20" s="290">
        <v>7494</v>
      </c>
      <c r="AR20" s="290">
        <v>0</v>
      </c>
      <c r="AS20" s="290">
        <v>758</v>
      </c>
      <c r="AT20" s="290">
        <v>56</v>
      </c>
      <c r="AU20" s="290">
        <v>6680</v>
      </c>
      <c r="AV20" s="290">
        <v>0</v>
      </c>
      <c r="AW20" s="290">
        <v>0</v>
      </c>
      <c r="AX20" s="290">
        <v>0</v>
      </c>
      <c r="AY20" s="290">
        <v>0</v>
      </c>
      <c r="AZ20" s="290">
        <v>0</v>
      </c>
      <c r="BA20" s="290">
        <v>0</v>
      </c>
      <c r="BB20" s="290">
        <v>0</v>
      </c>
      <c r="BC20" s="290">
        <v>0</v>
      </c>
      <c r="BD20" s="290">
        <v>0</v>
      </c>
      <c r="BE20" s="290">
        <v>0</v>
      </c>
      <c r="BF20" s="290">
        <v>0</v>
      </c>
      <c r="BG20" s="290">
        <v>0</v>
      </c>
      <c r="BH20" s="290">
        <v>0</v>
      </c>
      <c r="BI20" s="290">
        <v>0</v>
      </c>
      <c r="BJ20" s="290">
        <v>0</v>
      </c>
      <c r="BK20" s="290">
        <v>0</v>
      </c>
      <c r="BL20" s="290">
        <v>0</v>
      </c>
      <c r="BM20" s="290">
        <v>0</v>
      </c>
      <c r="BN20" s="290">
        <v>0</v>
      </c>
      <c r="BO20" s="290">
        <v>0</v>
      </c>
      <c r="BP20" s="290">
        <v>0</v>
      </c>
      <c r="BQ20" s="290">
        <v>0</v>
      </c>
      <c r="BR20" s="290">
        <v>0</v>
      </c>
      <c r="BS20" s="290">
        <v>0</v>
      </c>
      <c r="BT20" s="290">
        <v>0</v>
      </c>
      <c r="BU20" s="290">
        <v>0</v>
      </c>
      <c r="BV20" s="290">
        <v>0</v>
      </c>
      <c r="BW20" s="290">
        <v>0</v>
      </c>
      <c r="BX20" s="290">
        <v>0</v>
      </c>
      <c r="BY20" s="290">
        <v>0</v>
      </c>
      <c r="BZ20" s="290">
        <v>0</v>
      </c>
      <c r="CA20" s="290">
        <v>0</v>
      </c>
      <c r="CB20" s="290">
        <v>3356</v>
      </c>
      <c r="CC20" s="290">
        <v>2247</v>
      </c>
      <c r="CD20" s="290">
        <v>0</v>
      </c>
      <c r="CE20" s="290">
        <v>0</v>
      </c>
      <c r="CF20" s="290">
        <v>21</v>
      </c>
      <c r="CG20" s="290">
        <v>2051</v>
      </c>
      <c r="CH20" s="290">
        <v>0</v>
      </c>
      <c r="CI20" s="290">
        <v>175</v>
      </c>
      <c r="CJ20" s="290">
        <v>1109</v>
      </c>
      <c r="CK20" s="290">
        <v>0</v>
      </c>
      <c r="CL20" s="290">
        <v>0</v>
      </c>
      <c r="CM20" s="290">
        <v>0</v>
      </c>
      <c r="CN20" s="290">
        <v>1105</v>
      </c>
      <c r="CO20" s="290">
        <v>0</v>
      </c>
      <c r="CP20" s="290">
        <v>4</v>
      </c>
      <c r="CQ20" s="290">
        <v>259761</v>
      </c>
      <c r="CR20" s="290">
        <v>258702</v>
      </c>
      <c r="CS20" s="290">
        <v>0</v>
      </c>
      <c r="CT20" s="290">
        <v>7</v>
      </c>
      <c r="CU20" s="290">
        <v>1546</v>
      </c>
      <c r="CV20" s="290">
        <v>256211</v>
      </c>
      <c r="CW20" s="290">
        <v>677</v>
      </c>
      <c r="CX20" s="290">
        <v>261</v>
      </c>
      <c r="CY20" s="290">
        <v>1059</v>
      </c>
      <c r="CZ20" s="290">
        <v>0</v>
      </c>
      <c r="DA20" s="290">
        <v>295</v>
      </c>
      <c r="DB20" s="290">
        <v>116</v>
      </c>
      <c r="DC20" s="290">
        <v>458</v>
      </c>
      <c r="DD20" s="290">
        <v>3</v>
      </c>
      <c r="DE20" s="290">
        <v>187</v>
      </c>
      <c r="DF20" s="290">
        <v>10</v>
      </c>
      <c r="DG20" s="290">
        <v>1</v>
      </c>
      <c r="DH20" s="290">
        <v>0</v>
      </c>
      <c r="DI20" s="290">
        <v>0</v>
      </c>
      <c r="DJ20" s="290">
        <v>0</v>
      </c>
      <c r="DK20" s="290">
        <v>0</v>
      </c>
      <c r="DL20" s="290">
        <v>0</v>
      </c>
      <c r="DM20" s="290">
        <v>1</v>
      </c>
      <c r="DN20" s="290">
        <v>9</v>
      </c>
      <c r="DO20" s="290">
        <v>0</v>
      </c>
      <c r="DP20" s="290">
        <v>0</v>
      </c>
      <c r="DQ20" s="290">
        <v>9</v>
      </c>
      <c r="DR20" s="290">
        <v>0</v>
      </c>
      <c r="DS20" s="290">
        <v>0</v>
      </c>
      <c r="DT20" s="290">
        <v>0</v>
      </c>
      <c r="DU20" s="290">
        <v>122770</v>
      </c>
      <c r="DV20" s="290">
        <v>119132</v>
      </c>
      <c r="DW20" s="290">
        <v>182</v>
      </c>
      <c r="DX20" s="290">
        <v>3456</v>
      </c>
      <c r="DY20" s="290">
        <v>0</v>
      </c>
      <c r="DZ20" s="290">
        <v>13154</v>
      </c>
      <c r="EA20" s="290">
        <v>8942</v>
      </c>
      <c r="EB20" s="290">
        <v>0</v>
      </c>
      <c r="EC20" s="290">
        <v>0</v>
      </c>
      <c r="ED20" s="290">
        <v>8533</v>
      </c>
      <c r="EE20" s="290">
        <v>264</v>
      </c>
      <c r="EF20" s="290">
        <v>0</v>
      </c>
      <c r="EG20" s="290">
        <v>145</v>
      </c>
      <c r="EH20" s="290">
        <v>4212</v>
      </c>
      <c r="EI20" s="290">
        <v>0</v>
      </c>
      <c r="EJ20" s="290">
        <v>0</v>
      </c>
      <c r="EK20" s="290">
        <v>4212</v>
      </c>
      <c r="EL20" s="290">
        <v>0</v>
      </c>
      <c r="EM20" s="290">
        <v>0</v>
      </c>
      <c r="EN20" s="290">
        <v>0</v>
      </c>
    </row>
    <row r="21" spans="1:144" s="288" customFormat="1" ht="12" customHeight="1">
      <c r="A21" s="285" t="s">
        <v>695</v>
      </c>
      <c r="B21" s="286" t="s">
        <v>696</v>
      </c>
      <c r="C21" s="305" t="s">
        <v>697</v>
      </c>
      <c r="D21" s="290">
        <f t="shared" si="0"/>
        <v>836415</v>
      </c>
      <c r="E21" s="290">
        <v>627395</v>
      </c>
      <c r="F21" s="290">
        <v>574750</v>
      </c>
      <c r="G21" s="290">
        <v>0</v>
      </c>
      <c r="H21" s="290">
        <v>573739</v>
      </c>
      <c r="I21" s="290">
        <v>0</v>
      </c>
      <c r="J21" s="290">
        <v>0</v>
      </c>
      <c r="K21" s="290">
        <v>733</v>
      </c>
      <c r="L21" s="290">
        <v>278</v>
      </c>
      <c r="M21" s="290">
        <f t="shared" si="1"/>
        <v>52645</v>
      </c>
      <c r="N21" s="290">
        <v>0</v>
      </c>
      <c r="O21" s="290">
        <v>51076</v>
      </c>
      <c r="P21" s="290">
        <v>4</v>
      </c>
      <c r="Q21" s="290">
        <v>0</v>
      </c>
      <c r="R21" s="290">
        <v>0</v>
      </c>
      <c r="S21" s="290">
        <v>1565</v>
      </c>
      <c r="T21" s="290">
        <f t="shared" si="2"/>
        <v>28839</v>
      </c>
      <c r="U21" s="290">
        <f t="shared" si="3"/>
        <v>19519</v>
      </c>
      <c r="V21" s="290">
        <v>0</v>
      </c>
      <c r="W21" s="290">
        <v>0</v>
      </c>
      <c r="X21" s="290">
        <v>10989</v>
      </c>
      <c r="Y21" s="290">
        <v>2489</v>
      </c>
      <c r="Z21" s="290">
        <v>34</v>
      </c>
      <c r="AA21" s="290">
        <v>6007</v>
      </c>
      <c r="AB21" s="290">
        <f t="shared" si="4"/>
        <v>9320</v>
      </c>
      <c r="AC21" s="290">
        <v>0</v>
      </c>
      <c r="AD21" s="290">
        <v>0</v>
      </c>
      <c r="AE21" s="290">
        <v>1539</v>
      </c>
      <c r="AF21" s="290">
        <v>293</v>
      </c>
      <c r="AG21" s="290">
        <v>0</v>
      </c>
      <c r="AH21" s="290">
        <v>7488</v>
      </c>
      <c r="AI21" s="290">
        <f t="shared" si="5"/>
        <v>8295</v>
      </c>
      <c r="AJ21" s="290">
        <f t="shared" si="6"/>
        <v>5298</v>
      </c>
      <c r="AK21" s="290">
        <v>0</v>
      </c>
      <c r="AL21" s="290">
        <v>0</v>
      </c>
      <c r="AM21" s="290">
        <v>0</v>
      </c>
      <c r="AN21" s="290">
        <v>5298</v>
      </c>
      <c r="AO21" s="290">
        <v>0</v>
      </c>
      <c r="AP21" s="290">
        <v>0</v>
      </c>
      <c r="AQ21" s="290">
        <v>2997</v>
      </c>
      <c r="AR21" s="290">
        <v>0</v>
      </c>
      <c r="AS21" s="290">
        <v>0</v>
      </c>
      <c r="AT21" s="290">
        <v>0</v>
      </c>
      <c r="AU21" s="290">
        <v>2997</v>
      </c>
      <c r="AV21" s="290">
        <v>0</v>
      </c>
      <c r="AW21" s="290">
        <v>0</v>
      </c>
      <c r="AX21" s="290">
        <v>0</v>
      </c>
      <c r="AY21" s="290">
        <v>0</v>
      </c>
      <c r="AZ21" s="290">
        <v>0</v>
      </c>
      <c r="BA21" s="290">
        <v>0</v>
      </c>
      <c r="BB21" s="290">
        <v>0</v>
      </c>
      <c r="BC21" s="290">
        <v>0</v>
      </c>
      <c r="BD21" s="290">
        <v>0</v>
      </c>
      <c r="BE21" s="290">
        <v>0</v>
      </c>
      <c r="BF21" s="290">
        <v>0</v>
      </c>
      <c r="BG21" s="290">
        <v>0</v>
      </c>
      <c r="BH21" s="290">
        <v>0</v>
      </c>
      <c r="BI21" s="290">
        <v>0</v>
      </c>
      <c r="BJ21" s="290">
        <v>0</v>
      </c>
      <c r="BK21" s="290">
        <v>0</v>
      </c>
      <c r="BL21" s="290">
        <v>0</v>
      </c>
      <c r="BM21" s="290">
        <v>20677</v>
      </c>
      <c r="BN21" s="290">
        <v>20657</v>
      </c>
      <c r="BO21" s="290">
        <v>0</v>
      </c>
      <c r="BP21" s="290">
        <v>0</v>
      </c>
      <c r="BQ21" s="290">
        <v>0</v>
      </c>
      <c r="BR21" s="290">
        <v>20657</v>
      </c>
      <c r="BS21" s="290">
        <v>0</v>
      </c>
      <c r="BT21" s="290">
        <v>0</v>
      </c>
      <c r="BU21" s="290">
        <v>20</v>
      </c>
      <c r="BV21" s="290">
        <v>0</v>
      </c>
      <c r="BW21" s="290">
        <v>0</v>
      </c>
      <c r="BX21" s="290">
        <v>0</v>
      </c>
      <c r="BY21" s="290">
        <v>20</v>
      </c>
      <c r="BZ21" s="290">
        <v>0</v>
      </c>
      <c r="CA21" s="290">
        <v>0</v>
      </c>
      <c r="CB21" s="290">
        <v>15</v>
      </c>
      <c r="CC21" s="290">
        <v>15</v>
      </c>
      <c r="CD21" s="290">
        <v>0</v>
      </c>
      <c r="CE21" s="290">
        <v>0</v>
      </c>
      <c r="CF21" s="290">
        <v>0</v>
      </c>
      <c r="CG21" s="290">
        <v>15</v>
      </c>
      <c r="CH21" s="290">
        <v>0</v>
      </c>
      <c r="CI21" s="290">
        <v>0</v>
      </c>
      <c r="CJ21" s="290">
        <v>0</v>
      </c>
      <c r="CK21" s="290">
        <v>0</v>
      </c>
      <c r="CL21" s="290">
        <v>0</v>
      </c>
      <c r="CM21" s="290">
        <v>0</v>
      </c>
      <c r="CN21" s="290">
        <v>0</v>
      </c>
      <c r="CO21" s="290">
        <v>0</v>
      </c>
      <c r="CP21" s="290">
        <v>0</v>
      </c>
      <c r="CQ21" s="290">
        <v>71837</v>
      </c>
      <c r="CR21" s="290">
        <v>67033</v>
      </c>
      <c r="CS21" s="290">
        <v>0</v>
      </c>
      <c r="CT21" s="290">
        <v>75</v>
      </c>
      <c r="CU21" s="290">
        <v>12688</v>
      </c>
      <c r="CV21" s="290">
        <v>54206</v>
      </c>
      <c r="CW21" s="290">
        <v>27</v>
      </c>
      <c r="CX21" s="290">
        <v>37</v>
      </c>
      <c r="CY21" s="290">
        <v>4804</v>
      </c>
      <c r="CZ21" s="290">
        <v>0</v>
      </c>
      <c r="DA21" s="290">
        <v>269</v>
      </c>
      <c r="DB21" s="290">
        <v>1760</v>
      </c>
      <c r="DC21" s="290">
        <v>2681</v>
      </c>
      <c r="DD21" s="290">
        <v>0</v>
      </c>
      <c r="DE21" s="290">
        <v>94</v>
      </c>
      <c r="DF21" s="290">
        <v>131</v>
      </c>
      <c r="DG21" s="290">
        <v>82</v>
      </c>
      <c r="DH21" s="290">
        <v>0</v>
      </c>
      <c r="DI21" s="290">
        <v>0</v>
      </c>
      <c r="DJ21" s="290">
        <v>82</v>
      </c>
      <c r="DK21" s="290">
        <v>0</v>
      </c>
      <c r="DL21" s="290">
        <v>0</v>
      </c>
      <c r="DM21" s="290">
        <v>0</v>
      </c>
      <c r="DN21" s="290">
        <v>49</v>
      </c>
      <c r="DO21" s="290">
        <v>0</v>
      </c>
      <c r="DP21" s="290">
        <v>0</v>
      </c>
      <c r="DQ21" s="290">
        <v>49</v>
      </c>
      <c r="DR21" s="290">
        <v>0</v>
      </c>
      <c r="DS21" s="290">
        <v>0</v>
      </c>
      <c r="DT21" s="290">
        <v>0</v>
      </c>
      <c r="DU21" s="290">
        <v>69026</v>
      </c>
      <c r="DV21" s="290">
        <v>64319</v>
      </c>
      <c r="DW21" s="290">
        <v>33</v>
      </c>
      <c r="DX21" s="290">
        <v>4666</v>
      </c>
      <c r="DY21" s="290">
        <v>8</v>
      </c>
      <c r="DZ21" s="290">
        <v>10200</v>
      </c>
      <c r="EA21" s="290">
        <v>3963</v>
      </c>
      <c r="EB21" s="290">
        <v>0</v>
      </c>
      <c r="EC21" s="290">
        <v>0</v>
      </c>
      <c r="ED21" s="290">
        <v>3954</v>
      </c>
      <c r="EE21" s="290">
        <v>0</v>
      </c>
      <c r="EF21" s="290">
        <v>9</v>
      </c>
      <c r="EG21" s="290">
        <v>0</v>
      </c>
      <c r="EH21" s="290">
        <v>6237</v>
      </c>
      <c r="EI21" s="290">
        <v>0</v>
      </c>
      <c r="EJ21" s="290">
        <v>0</v>
      </c>
      <c r="EK21" s="290">
        <v>5933</v>
      </c>
      <c r="EL21" s="290">
        <v>0</v>
      </c>
      <c r="EM21" s="290">
        <v>304</v>
      </c>
      <c r="EN21" s="290">
        <v>0</v>
      </c>
    </row>
    <row r="22" spans="1:144" s="288" customFormat="1" ht="12" customHeight="1">
      <c r="A22" s="285" t="s">
        <v>632</v>
      </c>
      <c r="B22" s="286" t="s">
        <v>633</v>
      </c>
      <c r="C22" s="305" t="s">
        <v>542</v>
      </c>
      <c r="D22" s="290">
        <f t="shared" si="0"/>
        <v>380201</v>
      </c>
      <c r="E22" s="290">
        <v>301216</v>
      </c>
      <c r="F22" s="290">
        <v>264461</v>
      </c>
      <c r="G22" s="290">
        <v>0</v>
      </c>
      <c r="H22" s="290">
        <v>264058</v>
      </c>
      <c r="I22" s="290">
        <v>403</v>
      </c>
      <c r="J22" s="290">
        <v>0</v>
      </c>
      <c r="K22" s="290">
        <v>0</v>
      </c>
      <c r="L22" s="290">
        <v>0</v>
      </c>
      <c r="M22" s="290">
        <f t="shared" si="1"/>
        <v>36755</v>
      </c>
      <c r="N22" s="290">
        <v>0</v>
      </c>
      <c r="O22" s="290">
        <v>36753</v>
      </c>
      <c r="P22" s="290">
        <v>2</v>
      </c>
      <c r="Q22" s="290">
        <v>0</v>
      </c>
      <c r="R22" s="290">
        <v>0</v>
      </c>
      <c r="S22" s="290">
        <v>0</v>
      </c>
      <c r="T22" s="290">
        <f t="shared" si="2"/>
        <v>16226.629404172</v>
      </c>
      <c r="U22" s="290">
        <f t="shared" si="3"/>
        <v>14622</v>
      </c>
      <c r="V22" s="290">
        <v>0</v>
      </c>
      <c r="W22" s="290">
        <v>0</v>
      </c>
      <c r="X22" s="290">
        <v>13751</v>
      </c>
      <c r="Y22" s="290">
        <v>61</v>
      </c>
      <c r="Z22" s="290">
        <v>12</v>
      </c>
      <c r="AA22" s="290">
        <v>798</v>
      </c>
      <c r="AB22" s="290">
        <f t="shared" si="4"/>
        <v>1604.6294041719993</v>
      </c>
      <c r="AC22" s="290">
        <v>0</v>
      </c>
      <c r="AD22" s="290">
        <v>0</v>
      </c>
      <c r="AE22" s="290">
        <v>731</v>
      </c>
      <c r="AF22" s="290">
        <v>0</v>
      </c>
      <c r="AG22" s="290">
        <v>0</v>
      </c>
      <c r="AH22" s="290">
        <v>873.6294041719992</v>
      </c>
      <c r="AI22" s="290">
        <f t="shared" si="5"/>
        <v>6022.430107526881</v>
      </c>
      <c r="AJ22" s="290">
        <f t="shared" si="6"/>
        <v>760</v>
      </c>
      <c r="AK22" s="290">
        <v>0</v>
      </c>
      <c r="AL22" s="290">
        <v>0</v>
      </c>
      <c r="AM22" s="290">
        <v>0</v>
      </c>
      <c r="AN22" s="290">
        <v>760</v>
      </c>
      <c r="AO22" s="290">
        <v>0</v>
      </c>
      <c r="AP22" s="290">
        <v>0</v>
      </c>
      <c r="AQ22" s="290">
        <v>5262.430107526881</v>
      </c>
      <c r="AR22" s="290">
        <v>0</v>
      </c>
      <c r="AS22" s="290">
        <v>0</v>
      </c>
      <c r="AT22" s="290">
        <v>0</v>
      </c>
      <c r="AU22" s="290">
        <v>5186</v>
      </c>
      <c r="AV22" s="290">
        <v>0</v>
      </c>
      <c r="AW22" s="290">
        <v>76.43010752688171</v>
      </c>
      <c r="AX22" s="290">
        <v>2575</v>
      </c>
      <c r="AY22" s="290">
        <v>0</v>
      </c>
      <c r="AZ22" s="290">
        <v>0</v>
      </c>
      <c r="BA22" s="290">
        <v>0</v>
      </c>
      <c r="BB22" s="290">
        <v>0</v>
      </c>
      <c r="BC22" s="290">
        <v>0</v>
      </c>
      <c r="BD22" s="290">
        <v>0</v>
      </c>
      <c r="BE22" s="290">
        <v>0</v>
      </c>
      <c r="BF22" s="290">
        <v>2575</v>
      </c>
      <c r="BG22" s="290">
        <v>0</v>
      </c>
      <c r="BH22" s="290">
        <v>0</v>
      </c>
      <c r="BI22" s="290">
        <v>0</v>
      </c>
      <c r="BJ22" s="290">
        <v>2575</v>
      </c>
      <c r="BK22" s="290">
        <v>0</v>
      </c>
      <c r="BL22" s="290">
        <v>0</v>
      </c>
      <c r="BM22" s="290">
        <v>4092</v>
      </c>
      <c r="BN22" s="290">
        <v>3650</v>
      </c>
      <c r="BO22" s="290">
        <v>0</v>
      </c>
      <c r="BP22" s="290">
        <v>0</v>
      </c>
      <c r="BQ22" s="290">
        <v>0</v>
      </c>
      <c r="BR22" s="290">
        <v>3650</v>
      </c>
      <c r="BS22" s="290">
        <v>0</v>
      </c>
      <c r="BT22" s="290">
        <v>0</v>
      </c>
      <c r="BU22" s="290">
        <v>442</v>
      </c>
      <c r="BV22" s="290">
        <v>0</v>
      </c>
      <c r="BW22" s="290">
        <v>0</v>
      </c>
      <c r="BX22" s="290">
        <v>0</v>
      </c>
      <c r="BY22" s="290">
        <v>442</v>
      </c>
      <c r="BZ22" s="290">
        <v>0</v>
      </c>
      <c r="CA22" s="290">
        <v>0</v>
      </c>
      <c r="CB22" s="290">
        <v>20144</v>
      </c>
      <c r="CC22" s="290">
        <v>8385</v>
      </c>
      <c r="CD22" s="290">
        <v>0</v>
      </c>
      <c r="CE22" s="290">
        <v>0</v>
      </c>
      <c r="CF22" s="290">
        <v>0</v>
      </c>
      <c r="CG22" s="290">
        <v>8385</v>
      </c>
      <c r="CH22" s="290">
        <v>0</v>
      </c>
      <c r="CI22" s="290">
        <v>0</v>
      </c>
      <c r="CJ22" s="290">
        <v>11759</v>
      </c>
      <c r="CK22" s="290">
        <v>0</v>
      </c>
      <c r="CL22" s="290">
        <v>0</v>
      </c>
      <c r="CM22" s="290">
        <v>0</v>
      </c>
      <c r="CN22" s="290">
        <v>11591</v>
      </c>
      <c r="CO22" s="290">
        <v>0</v>
      </c>
      <c r="CP22" s="290">
        <v>168</v>
      </c>
      <c r="CQ22" s="290">
        <v>14605.94048830112</v>
      </c>
      <c r="CR22" s="290">
        <v>12958</v>
      </c>
      <c r="CS22" s="290">
        <v>0</v>
      </c>
      <c r="CT22" s="290">
        <v>0</v>
      </c>
      <c r="CU22" s="290">
        <v>424</v>
      </c>
      <c r="CV22" s="290">
        <v>12353</v>
      </c>
      <c r="CW22" s="290">
        <v>0</v>
      </c>
      <c r="CX22" s="290">
        <v>181</v>
      </c>
      <c r="CY22" s="290">
        <v>1647.940488301119</v>
      </c>
      <c r="CZ22" s="290">
        <v>190</v>
      </c>
      <c r="DA22" s="290">
        <v>0</v>
      </c>
      <c r="DB22" s="290">
        <v>88</v>
      </c>
      <c r="DC22" s="290">
        <v>270</v>
      </c>
      <c r="DD22" s="290">
        <v>0</v>
      </c>
      <c r="DE22" s="290">
        <v>1099.940488301119</v>
      </c>
      <c r="DF22" s="290">
        <v>560</v>
      </c>
      <c r="DG22" s="290">
        <v>151</v>
      </c>
      <c r="DH22" s="290">
        <v>0</v>
      </c>
      <c r="DI22" s="290">
        <v>0</v>
      </c>
      <c r="DJ22" s="290">
        <v>129</v>
      </c>
      <c r="DK22" s="290">
        <v>0</v>
      </c>
      <c r="DL22" s="290">
        <v>22</v>
      </c>
      <c r="DM22" s="290">
        <v>0</v>
      </c>
      <c r="DN22" s="290">
        <v>409</v>
      </c>
      <c r="DO22" s="290">
        <v>0</v>
      </c>
      <c r="DP22" s="290">
        <v>17</v>
      </c>
      <c r="DQ22" s="290">
        <v>88</v>
      </c>
      <c r="DR22" s="290">
        <v>304</v>
      </c>
      <c r="DS22" s="290">
        <v>0</v>
      </c>
      <c r="DT22" s="290">
        <v>0</v>
      </c>
      <c r="DU22" s="290">
        <v>12601</v>
      </c>
      <c r="DV22" s="290">
        <v>12372</v>
      </c>
      <c r="DW22" s="290">
        <v>0</v>
      </c>
      <c r="DX22" s="290">
        <v>229</v>
      </c>
      <c r="DY22" s="290">
        <v>0</v>
      </c>
      <c r="DZ22" s="290">
        <v>2158</v>
      </c>
      <c r="EA22" s="290">
        <v>877</v>
      </c>
      <c r="EB22" s="290">
        <v>0</v>
      </c>
      <c r="EC22" s="290">
        <v>0</v>
      </c>
      <c r="ED22" s="290">
        <v>548</v>
      </c>
      <c r="EE22" s="290">
        <v>0</v>
      </c>
      <c r="EF22" s="290">
        <v>329</v>
      </c>
      <c r="EG22" s="290">
        <v>0</v>
      </c>
      <c r="EH22" s="290">
        <v>1281</v>
      </c>
      <c r="EI22" s="290">
        <v>0</v>
      </c>
      <c r="EJ22" s="290">
        <v>0</v>
      </c>
      <c r="EK22" s="290">
        <v>1219</v>
      </c>
      <c r="EL22" s="290">
        <v>0</v>
      </c>
      <c r="EM22" s="290">
        <v>62</v>
      </c>
      <c r="EN22" s="290">
        <v>0</v>
      </c>
    </row>
    <row r="23" spans="1:144" s="288" customFormat="1" ht="12" customHeight="1">
      <c r="A23" s="285" t="s">
        <v>604</v>
      </c>
      <c r="B23" s="286" t="s">
        <v>605</v>
      </c>
      <c r="C23" s="305" t="s">
        <v>542</v>
      </c>
      <c r="D23" s="290">
        <f t="shared" si="0"/>
        <v>412625</v>
      </c>
      <c r="E23" s="290">
        <v>253106</v>
      </c>
      <c r="F23" s="290">
        <v>246860</v>
      </c>
      <c r="G23" s="290">
        <v>0</v>
      </c>
      <c r="H23" s="290">
        <v>246819</v>
      </c>
      <c r="I23" s="290">
        <v>0</v>
      </c>
      <c r="J23" s="290">
        <v>0</v>
      </c>
      <c r="K23" s="290">
        <v>0</v>
      </c>
      <c r="L23" s="290">
        <v>41</v>
      </c>
      <c r="M23" s="290">
        <f t="shared" si="1"/>
        <v>6246</v>
      </c>
      <c r="N23" s="290">
        <v>0</v>
      </c>
      <c r="O23" s="290">
        <v>6212</v>
      </c>
      <c r="P23" s="290">
        <v>0</v>
      </c>
      <c r="Q23" s="290">
        <v>0</v>
      </c>
      <c r="R23" s="290">
        <v>0</v>
      </c>
      <c r="S23" s="290">
        <v>34</v>
      </c>
      <c r="T23" s="290">
        <f t="shared" si="2"/>
        <v>2524</v>
      </c>
      <c r="U23" s="290">
        <f t="shared" si="3"/>
        <v>1358</v>
      </c>
      <c r="V23" s="290">
        <v>0</v>
      </c>
      <c r="W23" s="290">
        <v>0</v>
      </c>
      <c r="X23" s="290">
        <v>658</v>
      </c>
      <c r="Y23" s="290">
        <v>0</v>
      </c>
      <c r="Z23" s="290">
        <v>0</v>
      </c>
      <c r="AA23" s="290">
        <v>700</v>
      </c>
      <c r="AB23" s="290">
        <f t="shared" si="4"/>
        <v>1166</v>
      </c>
      <c r="AC23" s="290">
        <v>0</v>
      </c>
      <c r="AD23" s="290">
        <v>0</v>
      </c>
      <c r="AE23" s="290">
        <v>85</v>
      </c>
      <c r="AF23" s="290">
        <v>0</v>
      </c>
      <c r="AG23" s="290">
        <v>0</v>
      </c>
      <c r="AH23" s="290">
        <v>1081</v>
      </c>
      <c r="AI23" s="290">
        <f t="shared" si="5"/>
        <v>1227</v>
      </c>
      <c r="AJ23" s="290">
        <f t="shared" si="6"/>
        <v>727</v>
      </c>
      <c r="AK23" s="290">
        <v>0</v>
      </c>
      <c r="AL23" s="290">
        <v>0</v>
      </c>
      <c r="AM23" s="290">
        <v>0</v>
      </c>
      <c r="AN23" s="290">
        <v>727</v>
      </c>
      <c r="AO23" s="290">
        <v>0</v>
      </c>
      <c r="AP23" s="290">
        <v>0</v>
      </c>
      <c r="AQ23" s="290">
        <v>500</v>
      </c>
      <c r="AR23" s="290">
        <v>0</v>
      </c>
      <c r="AS23" s="290">
        <v>0</v>
      </c>
      <c r="AT23" s="290">
        <v>0</v>
      </c>
      <c r="AU23" s="290">
        <v>500</v>
      </c>
      <c r="AV23" s="290">
        <v>0</v>
      </c>
      <c r="AW23" s="290">
        <v>0</v>
      </c>
      <c r="AX23" s="290">
        <v>0</v>
      </c>
      <c r="AY23" s="290">
        <v>0</v>
      </c>
      <c r="AZ23" s="290">
        <v>0</v>
      </c>
      <c r="BA23" s="290">
        <v>0</v>
      </c>
      <c r="BB23" s="290">
        <v>0</v>
      </c>
      <c r="BC23" s="290">
        <v>0</v>
      </c>
      <c r="BD23" s="290">
        <v>0</v>
      </c>
      <c r="BE23" s="290">
        <v>0</v>
      </c>
      <c r="BF23" s="290">
        <v>0</v>
      </c>
      <c r="BG23" s="290">
        <v>0</v>
      </c>
      <c r="BH23" s="290">
        <v>0</v>
      </c>
      <c r="BI23" s="290">
        <v>0</v>
      </c>
      <c r="BJ23" s="290">
        <v>0</v>
      </c>
      <c r="BK23" s="290">
        <v>0</v>
      </c>
      <c r="BL23" s="290">
        <v>0</v>
      </c>
      <c r="BM23" s="290">
        <v>176</v>
      </c>
      <c r="BN23" s="290">
        <v>176</v>
      </c>
      <c r="BO23" s="290">
        <v>0</v>
      </c>
      <c r="BP23" s="290">
        <v>0</v>
      </c>
      <c r="BQ23" s="290">
        <v>0</v>
      </c>
      <c r="BR23" s="290">
        <v>0</v>
      </c>
      <c r="BS23" s="290">
        <v>176</v>
      </c>
      <c r="BT23" s="290">
        <v>0</v>
      </c>
      <c r="BU23" s="290">
        <v>0</v>
      </c>
      <c r="BV23" s="290">
        <v>0</v>
      </c>
      <c r="BW23" s="290">
        <v>0</v>
      </c>
      <c r="BX23" s="290">
        <v>0</v>
      </c>
      <c r="BY23" s="290">
        <v>0</v>
      </c>
      <c r="BZ23" s="290">
        <v>0</v>
      </c>
      <c r="CA23" s="290">
        <v>0</v>
      </c>
      <c r="CB23" s="290">
        <v>72456</v>
      </c>
      <c r="CC23" s="290">
        <v>66424</v>
      </c>
      <c r="CD23" s="290">
        <v>0</v>
      </c>
      <c r="CE23" s="290">
        <v>65326</v>
      </c>
      <c r="CF23" s="290">
        <v>0</v>
      </c>
      <c r="CG23" s="290">
        <v>1098</v>
      </c>
      <c r="CH23" s="290">
        <v>0</v>
      </c>
      <c r="CI23" s="290">
        <v>0</v>
      </c>
      <c r="CJ23" s="290">
        <v>6032</v>
      </c>
      <c r="CK23" s="290">
        <v>0</v>
      </c>
      <c r="CL23" s="290">
        <v>5863</v>
      </c>
      <c r="CM23" s="290">
        <v>0</v>
      </c>
      <c r="CN23" s="290">
        <v>169</v>
      </c>
      <c r="CO23" s="290">
        <v>0</v>
      </c>
      <c r="CP23" s="290">
        <v>0</v>
      </c>
      <c r="CQ23" s="290">
        <v>46878</v>
      </c>
      <c r="CR23" s="290">
        <v>26838</v>
      </c>
      <c r="CS23" s="290">
        <v>0</v>
      </c>
      <c r="CT23" s="290">
        <v>0</v>
      </c>
      <c r="CU23" s="290">
        <v>6356</v>
      </c>
      <c r="CV23" s="290">
        <v>15959</v>
      </c>
      <c r="CW23" s="290">
        <v>28</v>
      </c>
      <c r="CX23" s="290">
        <v>4495</v>
      </c>
      <c r="CY23" s="290">
        <v>20040</v>
      </c>
      <c r="CZ23" s="290">
        <v>0</v>
      </c>
      <c r="DA23" s="290">
        <v>0</v>
      </c>
      <c r="DB23" s="290">
        <v>9329</v>
      </c>
      <c r="DC23" s="290">
        <v>3004</v>
      </c>
      <c r="DD23" s="290">
        <v>0</v>
      </c>
      <c r="DE23" s="290">
        <v>7707</v>
      </c>
      <c r="DF23" s="290">
        <v>3745</v>
      </c>
      <c r="DG23" s="290">
        <v>1</v>
      </c>
      <c r="DH23" s="290">
        <v>0</v>
      </c>
      <c r="DI23" s="290">
        <v>0</v>
      </c>
      <c r="DJ23" s="290">
        <v>0</v>
      </c>
      <c r="DK23" s="290">
        <v>0</v>
      </c>
      <c r="DL23" s="290">
        <v>1</v>
      </c>
      <c r="DM23" s="290">
        <v>0</v>
      </c>
      <c r="DN23" s="290">
        <v>3744</v>
      </c>
      <c r="DO23" s="290">
        <v>0</v>
      </c>
      <c r="DP23" s="290">
        <v>0</v>
      </c>
      <c r="DQ23" s="290">
        <v>0</v>
      </c>
      <c r="DR23" s="290">
        <v>0</v>
      </c>
      <c r="DS23" s="290">
        <v>1175</v>
      </c>
      <c r="DT23" s="290">
        <v>2569</v>
      </c>
      <c r="DU23" s="290">
        <v>19845</v>
      </c>
      <c r="DV23" s="290">
        <v>17740</v>
      </c>
      <c r="DW23" s="290">
        <v>0</v>
      </c>
      <c r="DX23" s="290">
        <v>2105</v>
      </c>
      <c r="DY23" s="290">
        <v>0</v>
      </c>
      <c r="DZ23" s="290">
        <v>12668</v>
      </c>
      <c r="EA23" s="290">
        <v>5999</v>
      </c>
      <c r="EB23" s="290">
        <v>0</v>
      </c>
      <c r="EC23" s="290">
        <v>0</v>
      </c>
      <c r="ED23" s="290">
        <v>5973</v>
      </c>
      <c r="EE23" s="290">
        <v>5</v>
      </c>
      <c r="EF23" s="290">
        <v>11</v>
      </c>
      <c r="EG23" s="290">
        <v>10</v>
      </c>
      <c r="EH23" s="290">
        <v>6669</v>
      </c>
      <c r="EI23" s="290">
        <v>0</v>
      </c>
      <c r="EJ23" s="290">
        <v>0</v>
      </c>
      <c r="EK23" s="290">
        <v>5122</v>
      </c>
      <c r="EL23" s="290">
        <v>0</v>
      </c>
      <c r="EM23" s="290">
        <v>1052</v>
      </c>
      <c r="EN23" s="290">
        <v>495</v>
      </c>
    </row>
    <row r="24" spans="1:144" s="288" customFormat="1" ht="12" customHeight="1">
      <c r="A24" s="285" t="s">
        <v>584</v>
      </c>
      <c r="B24" s="286" t="s">
        <v>585</v>
      </c>
      <c r="C24" s="305" t="s">
        <v>542</v>
      </c>
      <c r="D24" s="290">
        <f t="shared" si="0"/>
        <v>261199</v>
      </c>
      <c r="E24" s="290">
        <v>209251</v>
      </c>
      <c r="F24" s="290">
        <v>187239</v>
      </c>
      <c r="G24" s="290">
        <v>0</v>
      </c>
      <c r="H24" s="290">
        <v>187239</v>
      </c>
      <c r="I24" s="290">
        <v>0</v>
      </c>
      <c r="J24" s="290">
        <v>0</v>
      </c>
      <c r="K24" s="290">
        <v>0</v>
      </c>
      <c r="L24" s="290">
        <v>0</v>
      </c>
      <c r="M24" s="290">
        <f t="shared" si="1"/>
        <v>22012</v>
      </c>
      <c r="N24" s="290">
        <v>0</v>
      </c>
      <c r="O24" s="290">
        <v>22012</v>
      </c>
      <c r="P24" s="290">
        <v>0</v>
      </c>
      <c r="Q24" s="290">
        <v>0</v>
      </c>
      <c r="R24" s="290">
        <v>0</v>
      </c>
      <c r="S24" s="290">
        <v>0</v>
      </c>
      <c r="T24" s="290">
        <f t="shared" si="2"/>
        <v>29004</v>
      </c>
      <c r="U24" s="290">
        <f t="shared" si="3"/>
        <v>16962</v>
      </c>
      <c r="V24" s="290">
        <v>0</v>
      </c>
      <c r="W24" s="290">
        <v>0</v>
      </c>
      <c r="X24" s="290">
        <v>14075</v>
      </c>
      <c r="Y24" s="290">
        <v>1108</v>
      </c>
      <c r="Z24" s="290">
        <v>37</v>
      </c>
      <c r="AA24" s="290">
        <v>1742</v>
      </c>
      <c r="AB24" s="290">
        <f t="shared" si="4"/>
        <v>12042</v>
      </c>
      <c r="AC24" s="290">
        <v>0</v>
      </c>
      <c r="AD24" s="290">
        <v>210</v>
      </c>
      <c r="AE24" s="290">
        <v>4954</v>
      </c>
      <c r="AF24" s="290">
        <v>9</v>
      </c>
      <c r="AG24" s="290">
        <v>0</v>
      </c>
      <c r="AH24" s="290">
        <v>6869</v>
      </c>
      <c r="AI24" s="290">
        <f t="shared" si="5"/>
        <v>213</v>
      </c>
      <c r="AJ24" s="290">
        <f t="shared" si="6"/>
        <v>213</v>
      </c>
      <c r="AK24" s="290">
        <v>0</v>
      </c>
      <c r="AL24" s="290">
        <v>0</v>
      </c>
      <c r="AM24" s="290">
        <v>0</v>
      </c>
      <c r="AN24" s="290">
        <v>213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  <c r="AT24" s="290">
        <v>0</v>
      </c>
      <c r="AU24" s="290">
        <v>0</v>
      </c>
      <c r="AV24" s="290">
        <v>0</v>
      </c>
      <c r="AW24" s="290">
        <v>0</v>
      </c>
      <c r="AX24" s="290">
        <v>0</v>
      </c>
      <c r="AY24" s="290">
        <v>0</v>
      </c>
      <c r="AZ24" s="290">
        <v>0</v>
      </c>
      <c r="BA24" s="290">
        <v>0</v>
      </c>
      <c r="BB24" s="290">
        <v>0</v>
      </c>
      <c r="BC24" s="290">
        <v>0</v>
      </c>
      <c r="BD24" s="290">
        <v>0</v>
      </c>
      <c r="BE24" s="290">
        <v>0</v>
      </c>
      <c r="BF24" s="290">
        <v>0</v>
      </c>
      <c r="BG24" s="290">
        <v>0</v>
      </c>
      <c r="BH24" s="290">
        <v>0</v>
      </c>
      <c r="BI24" s="290">
        <v>0</v>
      </c>
      <c r="BJ24" s="290">
        <v>0</v>
      </c>
      <c r="BK24" s="290">
        <v>0</v>
      </c>
      <c r="BL24" s="290">
        <v>0</v>
      </c>
      <c r="BM24" s="290">
        <v>0</v>
      </c>
      <c r="BN24" s="290">
        <v>0</v>
      </c>
      <c r="BO24" s="290">
        <v>0</v>
      </c>
      <c r="BP24" s="290">
        <v>0</v>
      </c>
      <c r="BQ24" s="290">
        <v>0</v>
      </c>
      <c r="BR24" s="290">
        <v>0</v>
      </c>
      <c r="BS24" s="290">
        <v>0</v>
      </c>
      <c r="BT24" s="290">
        <v>0</v>
      </c>
      <c r="BU24" s="290">
        <v>0</v>
      </c>
      <c r="BV24" s="290">
        <v>0</v>
      </c>
      <c r="BW24" s="290">
        <v>0</v>
      </c>
      <c r="BX24" s="290">
        <v>0</v>
      </c>
      <c r="BY24" s="290">
        <v>0</v>
      </c>
      <c r="BZ24" s="290">
        <v>0</v>
      </c>
      <c r="CA24" s="290">
        <v>0</v>
      </c>
      <c r="CB24" s="290">
        <v>0</v>
      </c>
      <c r="CC24" s="290">
        <v>0</v>
      </c>
      <c r="CD24" s="290">
        <v>0</v>
      </c>
      <c r="CE24" s="290">
        <v>0</v>
      </c>
      <c r="CF24" s="290">
        <v>0</v>
      </c>
      <c r="CG24" s="290">
        <v>0</v>
      </c>
      <c r="CH24" s="290">
        <v>0</v>
      </c>
      <c r="CI24" s="290">
        <v>0</v>
      </c>
      <c r="CJ24" s="290">
        <v>0</v>
      </c>
      <c r="CK24" s="290">
        <v>0</v>
      </c>
      <c r="CL24" s="290">
        <v>0</v>
      </c>
      <c r="CM24" s="290">
        <v>0</v>
      </c>
      <c r="CN24" s="290">
        <v>0</v>
      </c>
      <c r="CO24" s="290">
        <v>0</v>
      </c>
      <c r="CP24" s="290">
        <v>0</v>
      </c>
      <c r="CQ24" s="290">
        <v>15117</v>
      </c>
      <c r="CR24" s="290">
        <v>13189</v>
      </c>
      <c r="CS24" s="290">
        <v>0</v>
      </c>
      <c r="CT24" s="290">
        <v>0</v>
      </c>
      <c r="CU24" s="290">
        <v>477</v>
      </c>
      <c r="CV24" s="290">
        <v>12534</v>
      </c>
      <c r="CW24" s="290">
        <v>159</v>
      </c>
      <c r="CX24" s="290">
        <v>19</v>
      </c>
      <c r="CY24" s="290">
        <v>1928</v>
      </c>
      <c r="CZ24" s="290">
        <v>0</v>
      </c>
      <c r="DA24" s="290">
        <v>556</v>
      </c>
      <c r="DB24" s="290">
        <v>471</v>
      </c>
      <c r="DC24" s="290">
        <v>534</v>
      </c>
      <c r="DD24" s="290">
        <v>27</v>
      </c>
      <c r="DE24" s="290">
        <v>340</v>
      </c>
      <c r="DF24" s="290">
        <v>5</v>
      </c>
      <c r="DG24" s="290">
        <v>4</v>
      </c>
      <c r="DH24" s="290">
        <v>0</v>
      </c>
      <c r="DI24" s="290">
        <v>0</v>
      </c>
      <c r="DJ24" s="290">
        <v>0</v>
      </c>
      <c r="DK24" s="290">
        <v>0</v>
      </c>
      <c r="DL24" s="290">
        <v>4</v>
      </c>
      <c r="DM24" s="290">
        <v>0</v>
      </c>
      <c r="DN24" s="290">
        <v>1</v>
      </c>
      <c r="DO24" s="290">
        <v>0</v>
      </c>
      <c r="DP24" s="290">
        <v>0</v>
      </c>
      <c r="DQ24" s="290">
        <v>0</v>
      </c>
      <c r="DR24" s="290">
        <v>0</v>
      </c>
      <c r="DS24" s="290">
        <v>1</v>
      </c>
      <c r="DT24" s="290">
        <v>0</v>
      </c>
      <c r="DU24" s="290">
        <v>6566</v>
      </c>
      <c r="DV24" s="290">
        <v>6102</v>
      </c>
      <c r="DW24" s="290">
        <v>270</v>
      </c>
      <c r="DX24" s="290">
        <v>194</v>
      </c>
      <c r="DY24" s="290">
        <v>0</v>
      </c>
      <c r="DZ24" s="290">
        <v>1043</v>
      </c>
      <c r="EA24" s="290">
        <v>562</v>
      </c>
      <c r="EB24" s="290">
        <v>0</v>
      </c>
      <c r="EC24" s="290">
        <v>0</v>
      </c>
      <c r="ED24" s="290">
        <v>562</v>
      </c>
      <c r="EE24" s="290">
        <v>0</v>
      </c>
      <c r="EF24" s="290">
        <v>0</v>
      </c>
      <c r="EG24" s="290">
        <v>0</v>
      </c>
      <c r="EH24" s="290">
        <v>481</v>
      </c>
      <c r="EI24" s="290">
        <v>0</v>
      </c>
      <c r="EJ24" s="290">
        <v>0</v>
      </c>
      <c r="EK24" s="290">
        <v>480</v>
      </c>
      <c r="EL24" s="290">
        <v>0</v>
      </c>
      <c r="EM24" s="290">
        <v>1</v>
      </c>
      <c r="EN24" s="290">
        <v>0</v>
      </c>
    </row>
    <row r="25" spans="1:144" s="288" customFormat="1" ht="12" customHeight="1">
      <c r="A25" s="285" t="s">
        <v>569</v>
      </c>
      <c r="B25" s="286" t="s">
        <v>562</v>
      </c>
      <c r="C25" s="305" t="s">
        <v>542</v>
      </c>
      <c r="D25" s="290">
        <f t="shared" si="0"/>
        <v>300165</v>
      </c>
      <c r="E25" s="290">
        <v>253118</v>
      </c>
      <c r="F25" s="290">
        <v>230790</v>
      </c>
      <c r="G25" s="290">
        <v>0</v>
      </c>
      <c r="H25" s="290">
        <v>227508</v>
      </c>
      <c r="I25" s="290">
        <v>1517</v>
      </c>
      <c r="J25" s="290">
        <v>134</v>
      </c>
      <c r="K25" s="290">
        <v>0</v>
      </c>
      <c r="L25" s="290">
        <v>1631</v>
      </c>
      <c r="M25" s="290">
        <f t="shared" si="1"/>
        <v>22328</v>
      </c>
      <c r="N25" s="290">
        <v>0</v>
      </c>
      <c r="O25" s="290">
        <v>21708</v>
      </c>
      <c r="P25" s="290">
        <v>120</v>
      </c>
      <c r="Q25" s="290">
        <v>0</v>
      </c>
      <c r="R25" s="290">
        <v>0</v>
      </c>
      <c r="S25" s="290">
        <v>500</v>
      </c>
      <c r="T25" s="290">
        <f t="shared" si="2"/>
        <v>18138</v>
      </c>
      <c r="U25" s="290">
        <f t="shared" si="3"/>
        <v>14021</v>
      </c>
      <c r="V25" s="290">
        <v>0</v>
      </c>
      <c r="W25" s="290">
        <v>88</v>
      </c>
      <c r="X25" s="290">
        <v>7841</v>
      </c>
      <c r="Y25" s="290">
        <v>4172</v>
      </c>
      <c r="Z25" s="290">
        <v>9</v>
      </c>
      <c r="AA25" s="290">
        <v>1911</v>
      </c>
      <c r="AB25" s="290">
        <f t="shared" si="4"/>
        <v>4117</v>
      </c>
      <c r="AC25" s="290">
        <v>0</v>
      </c>
      <c r="AD25" s="290">
        <v>186</v>
      </c>
      <c r="AE25" s="290">
        <v>2183</v>
      </c>
      <c r="AF25" s="290">
        <v>518</v>
      </c>
      <c r="AG25" s="290">
        <v>0</v>
      </c>
      <c r="AH25" s="290">
        <v>1230</v>
      </c>
      <c r="AI25" s="290">
        <f t="shared" si="5"/>
        <v>440</v>
      </c>
      <c r="AJ25" s="290">
        <f t="shared" si="6"/>
        <v>145</v>
      </c>
      <c r="AK25" s="290">
        <v>0</v>
      </c>
      <c r="AL25" s="290">
        <v>0</v>
      </c>
      <c r="AM25" s="290">
        <v>0</v>
      </c>
      <c r="AN25" s="290">
        <v>145</v>
      </c>
      <c r="AO25" s="290">
        <v>0</v>
      </c>
      <c r="AP25" s="290">
        <v>0</v>
      </c>
      <c r="AQ25" s="290">
        <v>295</v>
      </c>
      <c r="AR25" s="290">
        <v>0</v>
      </c>
      <c r="AS25" s="290">
        <v>0</v>
      </c>
      <c r="AT25" s="290">
        <v>0</v>
      </c>
      <c r="AU25" s="290">
        <v>87</v>
      </c>
      <c r="AV25" s="290">
        <v>0</v>
      </c>
      <c r="AW25" s="290">
        <v>208</v>
      </c>
      <c r="AX25" s="290">
        <v>0</v>
      </c>
      <c r="AY25" s="290">
        <v>0</v>
      </c>
      <c r="AZ25" s="290">
        <v>0</v>
      </c>
      <c r="BA25" s="290">
        <v>0</v>
      </c>
      <c r="BB25" s="290">
        <v>0</v>
      </c>
      <c r="BC25" s="290">
        <v>0</v>
      </c>
      <c r="BD25" s="290">
        <v>0</v>
      </c>
      <c r="BE25" s="290">
        <v>0</v>
      </c>
      <c r="BF25" s="290">
        <v>0</v>
      </c>
      <c r="BG25" s="290">
        <v>0</v>
      </c>
      <c r="BH25" s="290">
        <v>0</v>
      </c>
      <c r="BI25" s="290">
        <v>0</v>
      </c>
      <c r="BJ25" s="290">
        <v>0</v>
      </c>
      <c r="BK25" s="290">
        <v>0</v>
      </c>
      <c r="BL25" s="290">
        <v>0</v>
      </c>
      <c r="BM25" s="290">
        <v>0</v>
      </c>
      <c r="BN25" s="290">
        <v>0</v>
      </c>
      <c r="BO25" s="290">
        <v>0</v>
      </c>
      <c r="BP25" s="290">
        <v>0</v>
      </c>
      <c r="BQ25" s="290">
        <v>0</v>
      </c>
      <c r="BR25" s="290">
        <v>0</v>
      </c>
      <c r="BS25" s="290">
        <v>0</v>
      </c>
      <c r="BT25" s="290">
        <v>0</v>
      </c>
      <c r="BU25" s="290">
        <v>0</v>
      </c>
      <c r="BV25" s="290">
        <v>0</v>
      </c>
      <c r="BW25" s="290">
        <v>0</v>
      </c>
      <c r="BX25" s="290">
        <v>0</v>
      </c>
      <c r="BY25" s="290">
        <v>0</v>
      </c>
      <c r="BZ25" s="290">
        <v>0</v>
      </c>
      <c r="CA25" s="290">
        <v>0</v>
      </c>
      <c r="CB25" s="290">
        <v>0</v>
      </c>
      <c r="CC25" s="290">
        <v>0</v>
      </c>
      <c r="CD25" s="290">
        <v>0</v>
      </c>
      <c r="CE25" s="290">
        <v>0</v>
      </c>
      <c r="CF25" s="290">
        <v>0</v>
      </c>
      <c r="CG25" s="290">
        <v>0</v>
      </c>
      <c r="CH25" s="290">
        <v>0</v>
      </c>
      <c r="CI25" s="290">
        <v>0</v>
      </c>
      <c r="CJ25" s="290">
        <v>0</v>
      </c>
      <c r="CK25" s="290">
        <v>0</v>
      </c>
      <c r="CL25" s="290">
        <v>0</v>
      </c>
      <c r="CM25" s="290">
        <v>0</v>
      </c>
      <c r="CN25" s="290">
        <v>0</v>
      </c>
      <c r="CO25" s="290">
        <v>0</v>
      </c>
      <c r="CP25" s="290">
        <v>0</v>
      </c>
      <c r="CQ25" s="290">
        <v>20296</v>
      </c>
      <c r="CR25" s="290">
        <v>18999</v>
      </c>
      <c r="CS25" s="290">
        <v>0</v>
      </c>
      <c r="CT25" s="290">
        <v>0</v>
      </c>
      <c r="CU25" s="290">
        <v>3065</v>
      </c>
      <c r="CV25" s="290">
        <v>15404</v>
      </c>
      <c r="CW25" s="290">
        <v>65</v>
      </c>
      <c r="CX25" s="290">
        <v>465</v>
      </c>
      <c r="CY25" s="290">
        <v>1297</v>
      </c>
      <c r="CZ25" s="290">
        <v>0</v>
      </c>
      <c r="DA25" s="290">
        <v>0</v>
      </c>
      <c r="DB25" s="290">
        <v>488</v>
      </c>
      <c r="DC25" s="290">
        <v>245</v>
      </c>
      <c r="DD25" s="290">
        <v>0</v>
      </c>
      <c r="DE25" s="290">
        <v>564</v>
      </c>
      <c r="DF25" s="290">
        <v>24</v>
      </c>
      <c r="DG25" s="290">
        <v>24</v>
      </c>
      <c r="DH25" s="290">
        <v>0</v>
      </c>
      <c r="DI25" s="290">
        <v>0</v>
      </c>
      <c r="DJ25" s="290">
        <v>17</v>
      </c>
      <c r="DK25" s="290">
        <v>0</v>
      </c>
      <c r="DL25" s="290">
        <v>7</v>
      </c>
      <c r="DM25" s="290">
        <v>0</v>
      </c>
      <c r="DN25" s="290">
        <v>0</v>
      </c>
      <c r="DO25" s="290">
        <v>0</v>
      </c>
      <c r="DP25" s="290">
        <v>0</v>
      </c>
      <c r="DQ25" s="290">
        <v>0</v>
      </c>
      <c r="DR25" s="290">
        <v>0</v>
      </c>
      <c r="DS25" s="290">
        <v>0</v>
      </c>
      <c r="DT25" s="290">
        <v>0</v>
      </c>
      <c r="DU25" s="290">
        <v>8149</v>
      </c>
      <c r="DV25" s="290">
        <v>6772</v>
      </c>
      <c r="DW25" s="290">
        <v>6</v>
      </c>
      <c r="DX25" s="290">
        <v>1371</v>
      </c>
      <c r="DY25" s="290">
        <v>0</v>
      </c>
      <c r="DZ25" s="290">
        <v>0</v>
      </c>
      <c r="EA25" s="290">
        <v>0</v>
      </c>
      <c r="EB25" s="290">
        <v>0</v>
      </c>
      <c r="EC25" s="290">
        <v>0</v>
      </c>
      <c r="ED25" s="290">
        <v>0</v>
      </c>
      <c r="EE25" s="290">
        <v>0</v>
      </c>
      <c r="EF25" s="290">
        <v>0</v>
      </c>
      <c r="EG25" s="290">
        <v>0</v>
      </c>
      <c r="EH25" s="290">
        <v>0</v>
      </c>
      <c r="EI25" s="290">
        <v>0</v>
      </c>
      <c r="EJ25" s="290">
        <v>0</v>
      </c>
      <c r="EK25" s="290">
        <v>0</v>
      </c>
      <c r="EL25" s="290">
        <v>0</v>
      </c>
      <c r="EM25" s="290">
        <v>0</v>
      </c>
      <c r="EN25" s="290">
        <v>0</v>
      </c>
    </row>
    <row r="26" spans="1:144" s="288" customFormat="1" ht="12" customHeight="1">
      <c r="A26" s="285" t="s">
        <v>567</v>
      </c>
      <c r="B26" s="286" t="s">
        <v>593</v>
      </c>
      <c r="C26" s="305" t="s">
        <v>542</v>
      </c>
      <c r="D26" s="290">
        <f t="shared" si="0"/>
        <v>630816</v>
      </c>
      <c r="E26" s="290">
        <v>484035</v>
      </c>
      <c r="F26" s="290">
        <v>445873</v>
      </c>
      <c r="G26" s="290">
        <v>0</v>
      </c>
      <c r="H26" s="290">
        <v>445517</v>
      </c>
      <c r="I26" s="290">
        <v>307</v>
      </c>
      <c r="J26" s="290">
        <v>2</v>
      </c>
      <c r="K26" s="290">
        <v>0</v>
      </c>
      <c r="L26" s="290">
        <v>47</v>
      </c>
      <c r="M26" s="290">
        <f t="shared" si="1"/>
        <v>38162</v>
      </c>
      <c r="N26" s="290">
        <v>0</v>
      </c>
      <c r="O26" s="290">
        <v>37602</v>
      </c>
      <c r="P26" s="290">
        <v>78</v>
      </c>
      <c r="Q26" s="290">
        <v>0</v>
      </c>
      <c r="R26" s="290">
        <v>0</v>
      </c>
      <c r="S26" s="290">
        <v>482</v>
      </c>
      <c r="T26" s="290">
        <f t="shared" si="2"/>
        <v>15942</v>
      </c>
      <c r="U26" s="290">
        <f t="shared" si="3"/>
        <v>11400</v>
      </c>
      <c r="V26" s="290">
        <v>0</v>
      </c>
      <c r="W26" s="290">
        <v>394</v>
      </c>
      <c r="X26" s="290">
        <v>9058</v>
      </c>
      <c r="Y26" s="290">
        <v>1103</v>
      </c>
      <c r="Z26" s="290">
        <v>2</v>
      </c>
      <c r="AA26" s="290">
        <v>843</v>
      </c>
      <c r="AB26" s="290">
        <f t="shared" si="4"/>
        <v>4542</v>
      </c>
      <c r="AC26" s="290">
        <v>0</v>
      </c>
      <c r="AD26" s="290">
        <v>1152</v>
      </c>
      <c r="AE26" s="290">
        <v>2456</v>
      </c>
      <c r="AF26" s="290">
        <v>92</v>
      </c>
      <c r="AG26" s="290">
        <v>38</v>
      </c>
      <c r="AH26" s="290">
        <v>804</v>
      </c>
      <c r="AI26" s="290">
        <f t="shared" si="5"/>
        <v>5683</v>
      </c>
      <c r="AJ26" s="290">
        <f t="shared" si="6"/>
        <v>2941</v>
      </c>
      <c r="AK26" s="290">
        <v>0</v>
      </c>
      <c r="AL26" s="290">
        <v>171</v>
      </c>
      <c r="AM26" s="290">
        <v>0</v>
      </c>
      <c r="AN26" s="290">
        <v>2743</v>
      </c>
      <c r="AO26" s="290">
        <v>27</v>
      </c>
      <c r="AP26" s="290">
        <v>0</v>
      </c>
      <c r="AQ26" s="290">
        <v>2742</v>
      </c>
      <c r="AR26" s="290">
        <v>0</v>
      </c>
      <c r="AS26" s="290">
        <v>0</v>
      </c>
      <c r="AT26" s="290">
        <v>0</v>
      </c>
      <c r="AU26" s="290">
        <v>398</v>
      </c>
      <c r="AV26" s="290">
        <v>2344</v>
      </c>
      <c r="AW26" s="290">
        <v>0</v>
      </c>
      <c r="AX26" s="290">
        <v>7</v>
      </c>
      <c r="AY26" s="290">
        <v>7</v>
      </c>
      <c r="AZ26" s="290">
        <v>0</v>
      </c>
      <c r="BA26" s="290">
        <v>0</v>
      </c>
      <c r="BB26" s="290">
        <v>0</v>
      </c>
      <c r="BC26" s="290">
        <v>7</v>
      </c>
      <c r="BD26" s="290">
        <v>0</v>
      </c>
      <c r="BE26" s="290">
        <v>0</v>
      </c>
      <c r="BF26" s="290">
        <v>0</v>
      </c>
      <c r="BG26" s="290">
        <v>0</v>
      </c>
      <c r="BH26" s="290">
        <v>0</v>
      </c>
      <c r="BI26" s="290">
        <v>0</v>
      </c>
      <c r="BJ26" s="290">
        <v>0</v>
      </c>
      <c r="BK26" s="290">
        <v>0</v>
      </c>
      <c r="BL26" s="290">
        <v>0</v>
      </c>
      <c r="BM26" s="290">
        <v>0</v>
      </c>
      <c r="BN26" s="290">
        <v>0</v>
      </c>
      <c r="BO26" s="290">
        <v>0</v>
      </c>
      <c r="BP26" s="290">
        <v>0</v>
      </c>
      <c r="BQ26" s="290">
        <v>0</v>
      </c>
      <c r="BR26" s="290">
        <v>0</v>
      </c>
      <c r="BS26" s="290">
        <v>0</v>
      </c>
      <c r="BT26" s="290">
        <v>0</v>
      </c>
      <c r="BU26" s="290">
        <v>0</v>
      </c>
      <c r="BV26" s="290">
        <v>0</v>
      </c>
      <c r="BW26" s="290">
        <v>0</v>
      </c>
      <c r="BX26" s="290">
        <v>0</v>
      </c>
      <c r="BY26" s="290">
        <v>0</v>
      </c>
      <c r="BZ26" s="290">
        <v>0</v>
      </c>
      <c r="CA26" s="290">
        <v>0</v>
      </c>
      <c r="CB26" s="290">
        <v>7</v>
      </c>
      <c r="CC26" s="290">
        <v>5</v>
      </c>
      <c r="CD26" s="290">
        <v>0</v>
      </c>
      <c r="CE26" s="290">
        <v>1</v>
      </c>
      <c r="CF26" s="290">
        <v>0</v>
      </c>
      <c r="CG26" s="290">
        <v>4</v>
      </c>
      <c r="CH26" s="290">
        <v>0</v>
      </c>
      <c r="CI26" s="290">
        <v>0</v>
      </c>
      <c r="CJ26" s="290">
        <v>2</v>
      </c>
      <c r="CK26" s="290">
        <v>0</v>
      </c>
      <c r="CL26" s="290">
        <v>0</v>
      </c>
      <c r="CM26" s="290">
        <v>0</v>
      </c>
      <c r="CN26" s="290">
        <v>2</v>
      </c>
      <c r="CO26" s="290">
        <v>0</v>
      </c>
      <c r="CP26" s="290">
        <v>0</v>
      </c>
      <c r="CQ26" s="290">
        <v>40524</v>
      </c>
      <c r="CR26" s="290">
        <v>37135</v>
      </c>
      <c r="CS26" s="290">
        <v>0</v>
      </c>
      <c r="CT26" s="290">
        <v>0</v>
      </c>
      <c r="CU26" s="290">
        <v>4937</v>
      </c>
      <c r="CV26" s="290">
        <v>32025</v>
      </c>
      <c r="CW26" s="290">
        <v>62</v>
      </c>
      <c r="CX26" s="290">
        <v>111</v>
      </c>
      <c r="CY26" s="290">
        <v>3389</v>
      </c>
      <c r="CZ26" s="290">
        <v>0</v>
      </c>
      <c r="DA26" s="290">
        <v>0</v>
      </c>
      <c r="DB26" s="290">
        <v>393</v>
      </c>
      <c r="DC26" s="290">
        <v>2483</v>
      </c>
      <c r="DD26" s="290">
        <v>16</v>
      </c>
      <c r="DE26" s="290">
        <v>497</v>
      </c>
      <c r="DF26" s="290">
        <v>4604</v>
      </c>
      <c r="DG26" s="290">
        <v>3314</v>
      </c>
      <c r="DH26" s="290">
        <v>0</v>
      </c>
      <c r="DI26" s="290">
        <v>0</v>
      </c>
      <c r="DJ26" s="290">
        <v>1908</v>
      </c>
      <c r="DK26" s="290">
        <v>1227</v>
      </c>
      <c r="DL26" s="290">
        <v>131</v>
      </c>
      <c r="DM26" s="290">
        <v>48</v>
      </c>
      <c r="DN26" s="290">
        <v>1290</v>
      </c>
      <c r="DO26" s="290">
        <v>0</v>
      </c>
      <c r="DP26" s="290">
        <v>0</v>
      </c>
      <c r="DQ26" s="290">
        <v>618</v>
      </c>
      <c r="DR26" s="290">
        <v>628</v>
      </c>
      <c r="DS26" s="290">
        <v>10</v>
      </c>
      <c r="DT26" s="290">
        <v>34</v>
      </c>
      <c r="DU26" s="290">
        <v>73150</v>
      </c>
      <c r="DV26" s="290">
        <v>68958</v>
      </c>
      <c r="DW26" s="290">
        <v>30</v>
      </c>
      <c r="DX26" s="290">
        <v>4152</v>
      </c>
      <c r="DY26" s="290">
        <v>10</v>
      </c>
      <c r="DZ26" s="290">
        <v>6864</v>
      </c>
      <c r="EA26" s="290">
        <v>5800</v>
      </c>
      <c r="EB26" s="290">
        <v>0</v>
      </c>
      <c r="EC26" s="290">
        <v>0</v>
      </c>
      <c r="ED26" s="290">
        <v>5541</v>
      </c>
      <c r="EE26" s="290">
        <v>0</v>
      </c>
      <c r="EF26" s="290">
        <v>246</v>
      </c>
      <c r="EG26" s="290">
        <v>13</v>
      </c>
      <c r="EH26" s="290">
        <v>1064</v>
      </c>
      <c r="EI26" s="290">
        <v>0</v>
      </c>
      <c r="EJ26" s="290">
        <v>0</v>
      </c>
      <c r="EK26" s="290">
        <v>911</v>
      </c>
      <c r="EL26" s="290">
        <v>0</v>
      </c>
      <c r="EM26" s="290">
        <v>111</v>
      </c>
      <c r="EN26" s="290">
        <v>42</v>
      </c>
    </row>
    <row r="27" spans="1:144" s="288" customFormat="1" ht="12" customHeight="1">
      <c r="A27" s="285" t="s">
        <v>615</v>
      </c>
      <c r="B27" s="286" t="s">
        <v>616</v>
      </c>
      <c r="C27" s="305" t="s">
        <v>542</v>
      </c>
      <c r="D27" s="290">
        <f t="shared" si="0"/>
        <v>629013</v>
      </c>
      <c r="E27" s="290">
        <v>516473</v>
      </c>
      <c r="F27" s="290">
        <v>484634</v>
      </c>
      <c r="G27" s="290">
        <v>0</v>
      </c>
      <c r="H27" s="290">
        <v>483250</v>
      </c>
      <c r="I27" s="290">
        <v>362</v>
      </c>
      <c r="J27" s="290">
        <v>18</v>
      </c>
      <c r="K27" s="290">
        <v>0</v>
      </c>
      <c r="L27" s="290">
        <v>1004</v>
      </c>
      <c r="M27" s="290">
        <f t="shared" si="1"/>
        <v>31839</v>
      </c>
      <c r="N27" s="290">
        <v>0</v>
      </c>
      <c r="O27" s="290">
        <v>31775</v>
      </c>
      <c r="P27" s="290">
        <v>0</v>
      </c>
      <c r="Q27" s="290">
        <v>3</v>
      </c>
      <c r="R27" s="290">
        <v>0</v>
      </c>
      <c r="S27" s="290">
        <v>61</v>
      </c>
      <c r="T27" s="290">
        <f t="shared" si="2"/>
        <v>24747</v>
      </c>
      <c r="U27" s="290">
        <f t="shared" si="3"/>
        <v>11740</v>
      </c>
      <c r="V27" s="290">
        <v>0</v>
      </c>
      <c r="W27" s="290">
        <v>0</v>
      </c>
      <c r="X27" s="290">
        <v>6717</v>
      </c>
      <c r="Y27" s="290">
        <v>0</v>
      </c>
      <c r="Z27" s="290">
        <v>100</v>
      </c>
      <c r="AA27" s="290">
        <v>4923</v>
      </c>
      <c r="AB27" s="290">
        <f t="shared" si="4"/>
        <v>13007</v>
      </c>
      <c r="AC27" s="290">
        <v>0</v>
      </c>
      <c r="AD27" s="290">
        <v>0</v>
      </c>
      <c r="AE27" s="290">
        <v>3827</v>
      </c>
      <c r="AF27" s="290">
        <v>0</v>
      </c>
      <c r="AG27" s="290">
        <v>0</v>
      </c>
      <c r="AH27" s="290">
        <v>9180</v>
      </c>
      <c r="AI27" s="290">
        <f t="shared" si="5"/>
        <v>1452</v>
      </c>
      <c r="AJ27" s="290">
        <f t="shared" si="6"/>
        <v>303</v>
      </c>
      <c r="AK27" s="290">
        <v>0</v>
      </c>
      <c r="AL27" s="290">
        <v>10</v>
      </c>
      <c r="AM27" s="290">
        <v>0</v>
      </c>
      <c r="AN27" s="290">
        <v>293</v>
      </c>
      <c r="AO27" s="290">
        <v>0</v>
      </c>
      <c r="AP27" s="290">
        <v>0</v>
      </c>
      <c r="AQ27" s="290">
        <v>1149</v>
      </c>
      <c r="AR27" s="290">
        <v>0</v>
      </c>
      <c r="AS27" s="290">
        <v>0</v>
      </c>
      <c r="AT27" s="290">
        <v>0</v>
      </c>
      <c r="AU27" s="290">
        <v>1149</v>
      </c>
      <c r="AV27" s="290">
        <v>0</v>
      </c>
      <c r="AW27" s="290">
        <v>0</v>
      </c>
      <c r="AX27" s="290">
        <v>0</v>
      </c>
      <c r="AY27" s="290">
        <v>0</v>
      </c>
      <c r="AZ27" s="290">
        <v>0</v>
      </c>
      <c r="BA27" s="290">
        <v>0</v>
      </c>
      <c r="BB27" s="290">
        <v>0</v>
      </c>
      <c r="BC27" s="290">
        <v>0</v>
      </c>
      <c r="BD27" s="290">
        <v>0</v>
      </c>
      <c r="BE27" s="290">
        <v>0</v>
      </c>
      <c r="BF27" s="290">
        <v>0</v>
      </c>
      <c r="BG27" s="290">
        <v>0</v>
      </c>
      <c r="BH27" s="290">
        <v>0</v>
      </c>
      <c r="BI27" s="290">
        <v>0</v>
      </c>
      <c r="BJ27" s="290">
        <v>0</v>
      </c>
      <c r="BK27" s="290">
        <v>0</v>
      </c>
      <c r="BL27" s="290">
        <v>0</v>
      </c>
      <c r="BM27" s="290">
        <v>0</v>
      </c>
      <c r="BN27" s="290">
        <v>0</v>
      </c>
      <c r="BO27" s="290">
        <v>0</v>
      </c>
      <c r="BP27" s="290">
        <v>0</v>
      </c>
      <c r="BQ27" s="290">
        <v>0</v>
      </c>
      <c r="BR27" s="290">
        <v>0</v>
      </c>
      <c r="BS27" s="290">
        <v>0</v>
      </c>
      <c r="BT27" s="290">
        <v>0</v>
      </c>
      <c r="BU27" s="290">
        <v>0</v>
      </c>
      <c r="BV27" s="290">
        <v>0</v>
      </c>
      <c r="BW27" s="290">
        <v>0</v>
      </c>
      <c r="BX27" s="290">
        <v>0</v>
      </c>
      <c r="BY27" s="290">
        <v>0</v>
      </c>
      <c r="BZ27" s="290">
        <v>0</v>
      </c>
      <c r="CA27" s="290">
        <v>0</v>
      </c>
      <c r="CB27" s="290">
        <v>16591</v>
      </c>
      <c r="CC27" s="290">
        <v>13171</v>
      </c>
      <c r="CD27" s="290">
        <v>0</v>
      </c>
      <c r="CE27" s="290">
        <v>11544</v>
      </c>
      <c r="CF27" s="290">
        <v>408</v>
      </c>
      <c r="CG27" s="290">
        <v>1168</v>
      </c>
      <c r="CH27" s="290">
        <v>0</v>
      </c>
      <c r="CI27" s="290">
        <v>51</v>
      </c>
      <c r="CJ27" s="290">
        <v>3420</v>
      </c>
      <c r="CK27" s="290">
        <v>0</v>
      </c>
      <c r="CL27" s="290">
        <v>418</v>
      </c>
      <c r="CM27" s="290">
        <v>0</v>
      </c>
      <c r="CN27" s="290">
        <v>2960</v>
      </c>
      <c r="CO27" s="290">
        <v>0</v>
      </c>
      <c r="CP27" s="290">
        <v>42</v>
      </c>
      <c r="CQ27" s="290">
        <v>34468</v>
      </c>
      <c r="CR27" s="290">
        <v>29738</v>
      </c>
      <c r="CS27" s="290">
        <v>0</v>
      </c>
      <c r="CT27" s="290">
        <v>0</v>
      </c>
      <c r="CU27" s="290">
        <v>4089</v>
      </c>
      <c r="CV27" s="290">
        <v>24217</v>
      </c>
      <c r="CW27" s="290">
        <v>151</v>
      </c>
      <c r="CX27" s="290">
        <v>1281</v>
      </c>
      <c r="CY27" s="290">
        <v>4730</v>
      </c>
      <c r="CZ27" s="290">
        <v>0</v>
      </c>
      <c r="DA27" s="290">
        <v>0</v>
      </c>
      <c r="DB27" s="290">
        <v>845</v>
      </c>
      <c r="DC27" s="290">
        <v>2586</v>
      </c>
      <c r="DD27" s="290">
        <v>28</v>
      </c>
      <c r="DE27" s="290">
        <v>1271</v>
      </c>
      <c r="DF27" s="290">
        <v>1741</v>
      </c>
      <c r="DG27" s="290">
        <v>1330</v>
      </c>
      <c r="DH27" s="290">
        <v>168</v>
      </c>
      <c r="DI27" s="290">
        <v>0</v>
      </c>
      <c r="DJ27" s="290">
        <v>709</v>
      </c>
      <c r="DK27" s="290">
        <v>325</v>
      </c>
      <c r="DL27" s="290">
        <v>128</v>
      </c>
      <c r="DM27" s="290">
        <v>0</v>
      </c>
      <c r="DN27" s="290">
        <v>411</v>
      </c>
      <c r="DO27" s="290">
        <v>77</v>
      </c>
      <c r="DP27" s="290">
        <v>0</v>
      </c>
      <c r="DQ27" s="290">
        <v>0</v>
      </c>
      <c r="DR27" s="290">
        <v>334</v>
      </c>
      <c r="DS27" s="290">
        <v>0</v>
      </c>
      <c r="DT27" s="290">
        <v>0</v>
      </c>
      <c r="DU27" s="290">
        <v>22637</v>
      </c>
      <c r="DV27" s="290">
        <v>18753</v>
      </c>
      <c r="DW27" s="290">
        <v>249</v>
      </c>
      <c r="DX27" s="290">
        <v>3630</v>
      </c>
      <c r="DY27" s="290">
        <v>5</v>
      </c>
      <c r="DZ27" s="290">
        <v>10904</v>
      </c>
      <c r="EA27" s="290">
        <v>2315</v>
      </c>
      <c r="EB27" s="290">
        <v>0</v>
      </c>
      <c r="EC27" s="290">
        <v>0</v>
      </c>
      <c r="ED27" s="290">
        <v>2298</v>
      </c>
      <c r="EE27" s="290">
        <v>0</v>
      </c>
      <c r="EF27" s="290">
        <v>0</v>
      </c>
      <c r="EG27" s="290">
        <v>17</v>
      </c>
      <c r="EH27" s="290">
        <v>8589</v>
      </c>
      <c r="EI27" s="290">
        <v>0</v>
      </c>
      <c r="EJ27" s="290">
        <v>179</v>
      </c>
      <c r="EK27" s="290">
        <v>6017</v>
      </c>
      <c r="EL27" s="290">
        <v>0</v>
      </c>
      <c r="EM27" s="290">
        <v>2375</v>
      </c>
      <c r="EN27" s="290">
        <v>18</v>
      </c>
    </row>
    <row r="28" spans="1:144" s="288" customFormat="1" ht="12" customHeight="1">
      <c r="A28" s="285" t="s">
        <v>617</v>
      </c>
      <c r="B28" s="286" t="s">
        <v>618</v>
      </c>
      <c r="C28" s="305" t="s">
        <v>542</v>
      </c>
      <c r="D28" s="290">
        <f t="shared" si="0"/>
        <v>1181865</v>
      </c>
      <c r="E28" s="290">
        <v>1020422</v>
      </c>
      <c r="F28" s="290">
        <v>942647</v>
      </c>
      <c r="G28" s="290">
        <v>0</v>
      </c>
      <c r="H28" s="290">
        <v>941484</v>
      </c>
      <c r="I28" s="290">
        <v>0</v>
      </c>
      <c r="J28" s="290">
        <v>76</v>
      </c>
      <c r="K28" s="290">
        <v>0</v>
      </c>
      <c r="L28" s="290">
        <v>1087</v>
      </c>
      <c r="M28" s="290">
        <f t="shared" si="1"/>
        <v>77775</v>
      </c>
      <c r="N28" s="290">
        <v>0</v>
      </c>
      <c r="O28" s="290">
        <v>76645</v>
      </c>
      <c r="P28" s="290">
        <v>0</v>
      </c>
      <c r="Q28" s="290">
        <v>0</v>
      </c>
      <c r="R28" s="290">
        <v>0</v>
      </c>
      <c r="S28" s="290">
        <v>1130</v>
      </c>
      <c r="T28" s="290">
        <f t="shared" si="2"/>
        <v>37286</v>
      </c>
      <c r="U28" s="290">
        <f t="shared" si="3"/>
        <v>24032</v>
      </c>
      <c r="V28" s="290">
        <v>0</v>
      </c>
      <c r="W28" s="290">
        <v>0</v>
      </c>
      <c r="X28" s="290">
        <v>13613</v>
      </c>
      <c r="Y28" s="290">
        <v>4236</v>
      </c>
      <c r="Z28" s="290">
        <v>46</v>
      </c>
      <c r="AA28" s="290">
        <v>6137</v>
      </c>
      <c r="AB28" s="290">
        <f t="shared" si="4"/>
        <v>13254</v>
      </c>
      <c r="AC28" s="290">
        <v>0</v>
      </c>
      <c r="AD28" s="290">
        <v>0</v>
      </c>
      <c r="AE28" s="290">
        <v>4519</v>
      </c>
      <c r="AF28" s="290">
        <v>1417</v>
      </c>
      <c r="AG28" s="290">
        <v>0</v>
      </c>
      <c r="AH28" s="290">
        <v>7318</v>
      </c>
      <c r="AI28" s="290">
        <f t="shared" si="5"/>
        <v>2023</v>
      </c>
      <c r="AJ28" s="290">
        <f t="shared" si="6"/>
        <v>1588</v>
      </c>
      <c r="AK28" s="290">
        <v>0</v>
      </c>
      <c r="AL28" s="290">
        <v>0</v>
      </c>
      <c r="AM28" s="290">
        <v>0</v>
      </c>
      <c r="AN28" s="290">
        <v>1588</v>
      </c>
      <c r="AO28" s="290">
        <v>0</v>
      </c>
      <c r="AP28" s="290">
        <v>0</v>
      </c>
      <c r="AQ28" s="290">
        <v>435</v>
      </c>
      <c r="AR28" s="290">
        <v>0</v>
      </c>
      <c r="AS28" s="290">
        <v>0</v>
      </c>
      <c r="AT28" s="290">
        <v>0</v>
      </c>
      <c r="AU28" s="290">
        <v>435</v>
      </c>
      <c r="AV28" s="290">
        <v>0</v>
      </c>
      <c r="AW28" s="290">
        <v>0</v>
      </c>
      <c r="AX28" s="290">
        <v>0</v>
      </c>
      <c r="AY28" s="290">
        <v>0</v>
      </c>
      <c r="AZ28" s="290">
        <v>0</v>
      </c>
      <c r="BA28" s="290">
        <v>0</v>
      </c>
      <c r="BB28" s="290">
        <v>0</v>
      </c>
      <c r="BC28" s="290">
        <v>0</v>
      </c>
      <c r="BD28" s="290">
        <v>0</v>
      </c>
      <c r="BE28" s="290">
        <v>0</v>
      </c>
      <c r="BF28" s="290">
        <v>0</v>
      </c>
      <c r="BG28" s="290">
        <v>0</v>
      </c>
      <c r="BH28" s="290">
        <v>0</v>
      </c>
      <c r="BI28" s="290">
        <v>0</v>
      </c>
      <c r="BJ28" s="290">
        <v>0</v>
      </c>
      <c r="BK28" s="290">
        <v>0</v>
      </c>
      <c r="BL28" s="290">
        <v>0</v>
      </c>
      <c r="BM28" s="290">
        <v>0</v>
      </c>
      <c r="BN28" s="290">
        <v>0</v>
      </c>
      <c r="BO28" s="290">
        <v>0</v>
      </c>
      <c r="BP28" s="290">
        <v>0</v>
      </c>
      <c r="BQ28" s="290">
        <v>0</v>
      </c>
      <c r="BR28" s="290">
        <v>0</v>
      </c>
      <c r="BS28" s="290">
        <v>0</v>
      </c>
      <c r="BT28" s="290">
        <v>0</v>
      </c>
      <c r="BU28" s="290">
        <v>0</v>
      </c>
      <c r="BV28" s="290">
        <v>0</v>
      </c>
      <c r="BW28" s="290">
        <v>0</v>
      </c>
      <c r="BX28" s="290">
        <v>0</v>
      </c>
      <c r="BY28" s="290">
        <v>0</v>
      </c>
      <c r="BZ28" s="290">
        <v>0</v>
      </c>
      <c r="CA28" s="290">
        <v>0</v>
      </c>
      <c r="CB28" s="290">
        <v>5</v>
      </c>
      <c r="CC28" s="290">
        <v>5</v>
      </c>
      <c r="CD28" s="290">
        <v>0</v>
      </c>
      <c r="CE28" s="290">
        <v>0</v>
      </c>
      <c r="CF28" s="290">
        <v>0</v>
      </c>
      <c r="CG28" s="290">
        <v>5</v>
      </c>
      <c r="CH28" s="290">
        <v>0</v>
      </c>
      <c r="CI28" s="290">
        <v>0</v>
      </c>
      <c r="CJ28" s="290">
        <v>0</v>
      </c>
      <c r="CK28" s="290">
        <v>0</v>
      </c>
      <c r="CL28" s="290">
        <v>0</v>
      </c>
      <c r="CM28" s="290">
        <v>0</v>
      </c>
      <c r="CN28" s="290">
        <v>0</v>
      </c>
      <c r="CO28" s="290">
        <v>0</v>
      </c>
      <c r="CP28" s="290">
        <v>0</v>
      </c>
      <c r="CQ28" s="290">
        <v>65849</v>
      </c>
      <c r="CR28" s="290">
        <v>56065</v>
      </c>
      <c r="CS28" s="290">
        <v>0</v>
      </c>
      <c r="CT28" s="290">
        <v>75</v>
      </c>
      <c r="CU28" s="290">
        <v>1040</v>
      </c>
      <c r="CV28" s="290">
        <v>54779</v>
      </c>
      <c r="CW28" s="290">
        <v>40</v>
      </c>
      <c r="CX28" s="290">
        <v>131</v>
      </c>
      <c r="CY28" s="290">
        <v>9784</v>
      </c>
      <c r="CZ28" s="290">
        <v>0</v>
      </c>
      <c r="DA28" s="290">
        <v>0</v>
      </c>
      <c r="DB28" s="290">
        <v>434</v>
      </c>
      <c r="DC28" s="290">
        <v>7772</v>
      </c>
      <c r="DD28" s="290">
        <v>5</v>
      </c>
      <c r="DE28" s="290">
        <v>1573</v>
      </c>
      <c r="DF28" s="290">
        <v>2435</v>
      </c>
      <c r="DG28" s="290">
        <v>1370</v>
      </c>
      <c r="DH28" s="290">
        <v>0</v>
      </c>
      <c r="DI28" s="290">
        <v>0</v>
      </c>
      <c r="DJ28" s="290">
        <v>1370</v>
      </c>
      <c r="DK28" s="290">
        <v>0</v>
      </c>
      <c r="DL28" s="290">
        <v>0</v>
      </c>
      <c r="DM28" s="290">
        <v>0</v>
      </c>
      <c r="DN28" s="290">
        <v>1065</v>
      </c>
      <c r="DO28" s="290">
        <v>0</v>
      </c>
      <c r="DP28" s="290">
        <v>0</v>
      </c>
      <c r="DQ28" s="290">
        <v>12</v>
      </c>
      <c r="DR28" s="290">
        <v>0</v>
      </c>
      <c r="DS28" s="290">
        <v>1053</v>
      </c>
      <c r="DT28" s="290">
        <v>0</v>
      </c>
      <c r="DU28" s="290">
        <v>47266</v>
      </c>
      <c r="DV28" s="290">
        <v>43498</v>
      </c>
      <c r="DW28" s="290">
        <v>51</v>
      </c>
      <c r="DX28" s="290">
        <v>2964</v>
      </c>
      <c r="DY28" s="290">
        <v>753</v>
      </c>
      <c r="DZ28" s="290">
        <v>6579</v>
      </c>
      <c r="EA28" s="290">
        <v>2398</v>
      </c>
      <c r="EB28" s="290">
        <v>0</v>
      </c>
      <c r="EC28" s="290">
        <v>0</v>
      </c>
      <c r="ED28" s="290">
        <v>2168</v>
      </c>
      <c r="EE28" s="290">
        <v>0</v>
      </c>
      <c r="EF28" s="290">
        <v>230</v>
      </c>
      <c r="EG28" s="290">
        <v>0</v>
      </c>
      <c r="EH28" s="290">
        <v>4181</v>
      </c>
      <c r="EI28" s="290">
        <v>0</v>
      </c>
      <c r="EJ28" s="290">
        <v>0</v>
      </c>
      <c r="EK28" s="290">
        <v>2997</v>
      </c>
      <c r="EL28" s="290">
        <v>0</v>
      </c>
      <c r="EM28" s="290">
        <v>1184</v>
      </c>
      <c r="EN28" s="290">
        <v>0</v>
      </c>
    </row>
    <row r="29" spans="1:144" s="288" customFormat="1" ht="12" customHeight="1">
      <c r="A29" s="285" t="s">
        <v>713</v>
      </c>
      <c r="B29" s="286" t="s">
        <v>714</v>
      </c>
      <c r="C29" s="305" t="s">
        <v>644</v>
      </c>
      <c r="D29" s="290">
        <f t="shared" si="0"/>
        <v>2379499</v>
      </c>
      <c r="E29" s="290">
        <v>1942918</v>
      </c>
      <c r="F29" s="290">
        <v>1821953</v>
      </c>
      <c r="G29" s="290">
        <v>0</v>
      </c>
      <c r="H29" s="290">
        <v>1813391</v>
      </c>
      <c r="I29" s="290">
        <v>480</v>
      </c>
      <c r="J29" s="290">
        <v>1088</v>
      </c>
      <c r="K29" s="290">
        <v>4715</v>
      </c>
      <c r="L29" s="290">
        <v>2279</v>
      </c>
      <c r="M29" s="290">
        <f t="shared" si="1"/>
        <v>120965</v>
      </c>
      <c r="N29" s="290">
        <v>0</v>
      </c>
      <c r="O29" s="290">
        <v>115778</v>
      </c>
      <c r="P29" s="290">
        <v>79</v>
      </c>
      <c r="Q29" s="290">
        <v>26</v>
      </c>
      <c r="R29" s="290">
        <v>5</v>
      </c>
      <c r="S29" s="290">
        <v>5077</v>
      </c>
      <c r="T29" s="290">
        <f t="shared" si="2"/>
        <v>112264</v>
      </c>
      <c r="U29" s="290">
        <f t="shared" si="3"/>
        <v>72175</v>
      </c>
      <c r="V29" s="290">
        <v>0</v>
      </c>
      <c r="W29" s="290">
        <v>598</v>
      </c>
      <c r="X29" s="290">
        <v>52976</v>
      </c>
      <c r="Y29" s="290">
        <v>1707</v>
      </c>
      <c r="Z29" s="290">
        <v>2428</v>
      </c>
      <c r="AA29" s="290">
        <v>14466</v>
      </c>
      <c r="AB29" s="290">
        <f t="shared" si="4"/>
        <v>40089</v>
      </c>
      <c r="AC29" s="290">
        <v>0</v>
      </c>
      <c r="AD29" s="290">
        <v>3984</v>
      </c>
      <c r="AE29" s="290">
        <v>11885</v>
      </c>
      <c r="AF29" s="290">
        <v>0</v>
      </c>
      <c r="AG29" s="290">
        <v>27</v>
      </c>
      <c r="AH29" s="290">
        <v>24193</v>
      </c>
      <c r="AI29" s="290">
        <f t="shared" si="5"/>
        <v>14541</v>
      </c>
      <c r="AJ29" s="290">
        <f t="shared" si="6"/>
        <v>5828</v>
      </c>
      <c r="AK29" s="290">
        <v>0</v>
      </c>
      <c r="AL29" s="290">
        <v>61</v>
      </c>
      <c r="AM29" s="290">
        <v>0</v>
      </c>
      <c r="AN29" s="290">
        <v>5767</v>
      </c>
      <c r="AO29" s="290">
        <v>0</v>
      </c>
      <c r="AP29" s="290">
        <v>0</v>
      </c>
      <c r="AQ29" s="290">
        <v>8713</v>
      </c>
      <c r="AR29" s="290">
        <v>0</v>
      </c>
      <c r="AS29" s="290">
        <v>0</v>
      </c>
      <c r="AT29" s="290">
        <v>0</v>
      </c>
      <c r="AU29" s="290">
        <v>8120</v>
      </c>
      <c r="AV29" s="290">
        <v>593</v>
      </c>
      <c r="AW29" s="290">
        <v>0</v>
      </c>
      <c r="AX29" s="290">
        <v>461</v>
      </c>
      <c r="AY29" s="290">
        <v>461</v>
      </c>
      <c r="AZ29" s="290">
        <v>0</v>
      </c>
      <c r="BA29" s="290">
        <v>384</v>
      </c>
      <c r="BB29" s="290">
        <v>0</v>
      </c>
      <c r="BC29" s="290">
        <v>77</v>
      </c>
      <c r="BD29" s="290">
        <v>0</v>
      </c>
      <c r="BE29" s="290">
        <v>0</v>
      </c>
      <c r="BF29" s="290">
        <v>0</v>
      </c>
      <c r="BG29" s="290">
        <v>0</v>
      </c>
      <c r="BH29" s="290">
        <v>0</v>
      </c>
      <c r="BI29" s="290">
        <v>0</v>
      </c>
      <c r="BJ29" s="290">
        <v>0</v>
      </c>
      <c r="BK29" s="290">
        <v>0</v>
      </c>
      <c r="BL29" s="290">
        <v>0</v>
      </c>
      <c r="BM29" s="290">
        <v>584</v>
      </c>
      <c r="BN29" s="290">
        <v>584</v>
      </c>
      <c r="BO29" s="290">
        <v>0</v>
      </c>
      <c r="BP29" s="290">
        <v>0</v>
      </c>
      <c r="BQ29" s="290">
        <v>0</v>
      </c>
      <c r="BR29" s="290">
        <v>584</v>
      </c>
      <c r="BS29" s="290">
        <v>0</v>
      </c>
      <c r="BT29" s="290">
        <v>0</v>
      </c>
      <c r="BU29" s="290">
        <v>0</v>
      </c>
      <c r="BV29" s="290">
        <v>0</v>
      </c>
      <c r="BW29" s="290">
        <v>0</v>
      </c>
      <c r="BX29" s="290">
        <v>0</v>
      </c>
      <c r="BY29" s="290">
        <v>0</v>
      </c>
      <c r="BZ29" s="290">
        <v>0</v>
      </c>
      <c r="CA29" s="290">
        <v>0</v>
      </c>
      <c r="CB29" s="290">
        <v>513</v>
      </c>
      <c r="CC29" s="290">
        <v>513</v>
      </c>
      <c r="CD29" s="290">
        <v>0</v>
      </c>
      <c r="CE29" s="290">
        <v>0</v>
      </c>
      <c r="CF29" s="290">
        <v>0</v>
      </c>
      <c r="CG29" s="290">
        <v>104</v>
      </c>
      <c r="CH29" s="290">
        <v>0</v>
      </c>
      <c r="CI29" s="290">
        <v>409</v>
      </c>
      <c r="CJ29" s="290">
        <v>0</v>
      </c>
      <c r="CK29" s="290">
        <v>0</v>
      </c>
      <c r="CL29" s="290">
        <v>0</v>
      </c>
      <c r="CM29" s="290">
        <v>0</v>
      </c>
      <c r="CN29" s="290">
        <v>0</v>
      </c>
      <c r="CO29" s="290">
        <v>0</v>
      </c>
      <c r="CP29" s="290">
        <v>0</v>
      </c>
      <c r="CQ29" s="290">
        <v>181737</v>
      </c>
      <c r="CR29" s="290">
        <v>160575</v>
      </c>
      <c r="CS29" s="290">
        <v>0</v>
      </c>
      <c r="CT29" s="290">
        <v>0</v>
      </c>
      <c r="CU29" s="290">
        <v>9573</v>
      </c>
      <c r="CV29" s="290">
        <v>149049</v>
      </c>
      <c r="CW29" s="290">
        <v>653</v>
      </c>
      <c r="CX29" s="290">
        <v>1300</v>
      </c>
      <c r="CY29" s="290">
        <v>21162</v>
      </c>
      <c r="CZ29" s="290">
        <v>0</v>
      </c>
      <c r="DA29" s="290">
        <v>12</v>
      </c>
      <c r="DB29" s="290">
        <v>2524</v>
      </c>
      <c r="DC29" s="290">
        <v>14777</v>
      </c>
      <c r="DD29" s="290">
        <v>1</v>
      </c>
      <c r="DE29" s="290">
        <v>3848</v>
      </c>
      <c r="DF29" s="290">
        <v>1502</v>
      </c>
      <c r="DG29" s="290">
        <v>1181</v>
      </c>
      <c r="DH29" s="290">
        <v>0</v>
      </c>
      <c r="DI29" s="290">
        <v>0</v>
      </c>
      <c r="DJ29" s="290">
        <v>892</v>
      </c>
      <c r="DK29" s="290">
        <v>0</v>
      </c>
      <c r="DL29" s="290">
        <v>87</v>
      </c>
      <c r="DM29" s="290">
        <v>202</v>
      </c>
      <c r="DN29" s="290">
        <v>321</v>
      </c>
      <c r="DO29" s="290">
        <v>0</v>
      </c>
      <c r="DP29" s="290">
        <v>0</v>
      </c>
      <c r="DQ29" s="290">
        <v>33</v>
      </c>
      <c r="DR29" s="290">
        <v>0</v>
      </c>
      <c r="DS29" s="290">
        <v>0</v>
      </c>
      <c r="DT29" s="290">
        <v>288</v>
      </c>
      <c r="DU29" s="290">
        <v>109772</v>
      </c>
      <c r="DV29" s="290">
        <v>92710</v>
      </c>
      <c r="DW29" s="290">
        <v>752</v>
      </c>
      <c r="DX29" s="290">
        <v>16226</v>
      </c>
      <c r="DY29" s="290">
        <v>84</v>
      </c>
      <c r="DZ29" s="290">
        <v>15207</v>
      </c>
      <c r="EA29" s="290">
        <v>4688</v>
      </c>
      <c r="EB29" s="290">
        <v>0</v>
      </c>
      <c r="EC29" s="290">
        <v>0</v>
      </c>
      <c r="ED29" s="290">
        <v>4648</v>
      </c>
      <c r="EE29" s="290">
        <v>11</v>
      </c>
      <c r="EF29" s="290">
        <v>20</v>
      </c>
      <c r="EG29" s="290">
        <v>9</v>
      </c>
      <c r="EH29" s="290">
        <v>10519</v>
      </c>
      <c r="EI29" s="290">
        <v>2</v>
      </c>
      <c r="EJ29" s="290">
        <v>0</v>
      </c>
      <c r="EK29" s="290">
        <v>10170</v>
      </c>
      <c r="EL29" s="290">
        <v>0</v>
      </c>
      <c r="EM29" s="290">
        <v>347</v>
      </c>
      <c r="EN29" s="290">
        <v>0</v>
      </c>
    </row>
    <row r="30" spans="1:144" s="288" customFormat="1" ht="12" customHeight="1">
      <c r="A30" s="285" t="s">
        <v>554</v>
      </c>
      <c r="B30" s="286" t="s">
        <v>563</v>
      </c>
      <c r="C30" s="305" t="s">
        <v>542</v>
      </c>
      <c r="D30" s="290">
        <f t="shared" si="0"/>
        <v>624138</v>
      </c>
      <c r="E30" s="290">
        <v>424244</v>
      </c>
      <c r="F30" s="290">
        <v>390357</v>
      </c>
      <c r="G30" s="290">
        <v>7</v>
      </c>
      <c r="H30" s="290">
        <v>388952</v>
      </c>
      <c r="I30" s="290">
        <v>898</v>
      </c>
      <c r="J30" s="290">
        <v>4</v>
      </c>
      <c r="K30" s="290">
        <v>0</v>
      </c>
      <c r="L30" s="290">
        <v>496</v>
      </c>
      <c r="M30" s="290">
        <f t="shared" si="1"/>
        <v>33887</v>
      </c>
      <c r="N30" s="290">
        <v>0</v>
      </c>
      <c r="O30" s="290">
        <v>33824</v>
      </c>
      <c r="P30" s="290">
        <v>5</v>
      </c>
      <c r="Q30" s="290">
        <v>0</v>
      </c>
      <c r="R30" s="290">
        <v>0</v>
      </c>
      <c r="S30" s="290">
        <v>58</v>
      </c>
      <c r="T30" s="290">
        <f t="shared" si="2"/>
        <v>21484</v>
      </c>
      <c r="U30" s="290">
        <f t="shared" si="3"/>
        <v>14043</v>
      </c>
      <c r="V30" s="290">
        <v>0</v>
      </c>
      <c r="W30" s="290">
        <v>0</v>
      </c>
      <c r="X30" s="290">
        <v>9673</v>
      </c>
      <c r="Y30" s="290">
        <v>2697</v>
      </c>
      <c r="Z30" s="290">
        <v>1</v>
      </c>
      <c r="AA30" s="290">
        <v>1672</v>
      </c>
      <c r="AB30" s="290">
        <f t="shared" si="4"/>
        <v>7441</v>
      </c>
      <c r="AC30" s="290">
        <v>0</v>
      </c>
      <c r="AD30" s="290">
        <v>368</v>
      </c>
      <c r="AE30" s="290">
        <v>3738</v>
      </c>
      <c r="AF30" s="290">
        <v>80</v>
      </c>
      <c r="AG30" s="290">
        <v>0</v>
      </c>
      <c r="AH30" s="290">
        <v>3255</v>
      </c>
      <c r="AI30" s="290">
        <f t="shared" si="5"/>
        <v>1350</v>
      </c>
      <c r="AJ30" s="290">
        <f t="shared" si="6"/>
        <v>310</v>
      </c>
      <c r="AK30" s="290">
        <v>0</v>
      </c>
      <c r="AL30" s="290">
        <v>69</v>
      </c>
      <c r="AM30" s="290">
        <v>0</v>
      </c>
      <c r="AN30" s="290">
        <v>208</v>
      </c>
      <c r="AO30" s="290">
        <v>33</v>
      </c>
      <c r="AP30" s="290">
        <v>0</v>
      </c>
      <c r="AQ30" s="290">
        <v>1040</v>
      </c>
      <c r="AR30" s="290">
        <v>0</v>
      </c>
      <c r="AS30" s="290">
        <v>847</v>
      </c>
      <c r="AT30" s="290">
        <v>0</v>
      </c>
      <c r="AU30" s="290">
        <v>161</v>
      </c>
      <c r="AV30" s="290">
        <v>32</v>
      </c>
      <c r="AW30" s="290">
        <v>0</v>
      </c>
      <c r="AX30" s="290">
        <v>65</v>
      </c>
      <c r="AY30" s="290">
        <v>65</v>
      </c>
      <c r="AZ30" s="290">
        <v>0</v>
      </c>
      <c r="BA30" s="290">
        <v>0</v>
      </c>
      <c r="BB30" s="290">
        <v>0</v>
      </c>
      <c r="BC30" s="290">
        <v>65</v>
      </c>
      <c r="BD30" s="290">
        <v>0</v>
      </c>
      <c r="BE30" s="290">
        <v>0</v>
      </c>
      <c r="BF30" s="290">
        <v>0</v>
      </c>
      <c r="BG30" s="290">
        <v>0</v>
      </c>
      <c r="BH30" s="290">
        <v>0</v>
      </c>
      <c r="BI30" s="290">
        <v>0</v>
      </c>
      <c r="BJ30" s="290">
        <v>0</v>
      </c>
      <c r="BK30" s="290">
        <v>0</v>
      </c>
      <c r="BL30" s="290">
        <v>0</v>
      </c>
      <c r="BM30" s="290">
        <v>0</v>
      </c>
      <c r="BN30" s="290">
        <v>0</v>
      </c>
      <c r="BO30" s="290">
        <v>0</v>
      </c>
      <c r="BP30" s="290">
        <v>0</v>
      </c>
      <c r="BQ30" s="290">
        <v>0</v>
      </c>
      <c r="BR30" s="290">
        <v>0</v>
      </c>
      <c r="BS30" s="290">
        <v>0</v>
      </c>
      <c r="BT30" s="290">
        <v>0</v>
      </c>
      <c r="BU30" s="290">
        <v>0</v>
      </c>
      <c r="BV30" s="290">
        <v>0</v>
      </c>
      <c r="BW30" s="290">
        <v>0</v>
      </c>
      <c r="BX30" s="290">
        <v>0</v>
      </c>
      <c r="BY30" s="290">
        <v>0</v>
      </c>
      <c r="BZ30" s="290">
        <v>0</v>
      </c>
      <c r="CA30" s="290">
        <v>0</v>
      </c>
      <c r="CB30" s="290">
        <v>84133</v>
      </c>
      <c r="CC30" s="290">
        <v>80625</v>
      </c>
      <c r="CD30" s="290">
        <v>0</v>
      </c>
      <c r="CE30" s="290">
        <v>79480</v>
      </c>
      <c r="CF30" s="290">
        <v>422</v>
      </c>
      <c r="CG30" s="290">
        <v>13</v>
      </c>
      <c r="CH30" s="290">
        <v>0</v>
      </c>
      <c r="CI30" s="290">
        <v>710</v>
      </c>
      <c r="CJ30" s="290">
        <v>3508</v>
      </c>
      <c r="CK30" s="290">
        <v>0</v>
      </c>
      <c r="CL30" s="290">
        <v>2712</v>
      </c>
      <c r="CM30" s="290">
        <v>36</v>
      </c>
      <c r="CN30" s="290">
        <v>0</v>
      </c>
      <c r="CO30" s="290">
        <v>0</v>
      </c>
      <c r="CP30" s="290">
        <v>760</v>
      </c>
      <c r="CQ30" s="290">
        <v>41784</v>
      </c>
      <c r="CR30" s="290">
        <v>37313</v>
      </c>
      <c r="CS30" s="290">
        <v>0</v>
      </c>
      <c r="CT30" s="290">
        <v>0</v>
      </c>
      <c r="CU30" s="290">
        <v>7761</v>
      </c>
      <c r="CV30" s="290">
        <v>28781</v>
      </c>
      <c r="CW30" s="290">
        <v>152</v>
      </c>
      <c r="CX30" s="290">
        <v>619</v>
      </c>
      <c r="CY30" s="290">
        <v>4471</v>
      </c>
      <c r="CZ30" s="290">
        <v>843</v>
      </c>
      <c r="DA30" s="290">
        <v>0</v>
      </c>
      <c r="DB30" s="290">
        <v>1075</v>
      </c>
      <c r="DC30" s="290">
        <v>571</v>
      </c>
      <c r="DD30" s="290">
        <v>2</v>
      </c>
      <c r="DE30" s="290">
        <v>1980</v>
      </c>
      <c r="DF30" s="290">
        <v>453</v>
      </c>
      <c r="DG30" s="290">
        <v>371</v>
      </c>
      <c r="DH30" s="290">
        <v>0</v>
      </c>
      <c r="DI30" s="290">
        <v>0</v>
      </c>
      <c r="DJ30" s="290">
        <v>371</v>
      </c>
      <c r="DK30" s="290">
        <v>0</v>
      </c>
      <c r="DL30" s="290">
        <v>0</v>
      </c>
      <c r="DM30" s="290">
        <v>0</v>
      </c>
      <c r="DN30" s="290">
        <v>82</v>
      </c>
      <c r="DO30" s="290">
        <v>0</v>
      </c>
      <c r="DP30" s="290">
        <v>0</v>
      </c>
      <c r="DQ30" s="290">
        <v>82</v>
      </c>
      <c r="DR30" s="290">
        <v>0</v>
      </c>
      <c r="DS30" s="290">
        <v>0</v>
      </c>
      <c r="DT30" s="290">
        <v>0</v>
      </c>
      <c r="DU30" s="290">
        <v>32889</v>
      </c>
      <c r="DV30" s="290">
        <v>30444</v>
      </c>
      <c r="DW30" s="290">
        <v>336</v>
      </c>
      <c r="DX30" s="290">
        <v>1966</v>
      </c>
      <c r="DY30" s="290">
        <v>143</v>
      </c>
      <c r="DZ30" s="290">
        <v>17736</v>
      </c>
      <c r="EA30" s="290">
        <v>9087</v>
      </c>
      <c r="EB30" s="290">
        <v>0</v>
      </c>
      <c r="EC30" s="290">
        <v>0</v>
      </c>
      <c r="ED30" s="290">
        <v>8641</v>
      </c>
      <c r="EE30" s="290">
        <v>0</v>
      </c>
      <c r="EF30" s="290">
        <v>327</v>
      </c>
      <c r="EG30" s="290">
        <v>119</v>
      </c>
      <c r="EH30" s="290">
        <v>8649</v>
      </c>
      <c r="EI30" s="290">
        <v>0</v>
      </c>
      <c r="EJ30" s="290">
        <v>0</v>
      </c>
      <c r="EK30" s="290">
        <v>6693</v>
      </c>
      <c r="EL30" s="290">
        <v>0</v>
      </c>
      <c r="EM30" s="290">
        <v>1410</v>
      </c>
      <c r="EN30" s="290">
        <v>546</v>
      </c>
    </row>
    <row r="31" spans="1:144" s="288" customFormat="1" ht="12" customHeight="1">
      <c r="A31" s="285" t="s">
        <v>579</v>
      </c>
      <c r="B31" s="286" t="s">
        <v>591</v>
      </c>
      <c r="C31" s="305" t="s">
        <v>542</v>
      </c>
      <c r="D31" s="290">
        <f t="shared" si="0"/>
        <v>415818</v>
      </c>
      <c r="E31" s="290">
        <v>325562</v>
      </c>
      <c r="F31" s="290">
        <v>308541</v>
      </c>
      <c r="G31" s="290">
        <v>0</v>
      </c>
      <c r="H31" s="290">
        <v>308494</v>
      </c>
      <c r="I31" s="290">
        <v>0</v>
      </c>
      <c r="J31" s="290">
        <v>0</v>
      </c>
      <c r="K31" s="290">
        <v>0</v>
      </c>
      <c r="L31" s="290">
        <v>47</v>
      </c>
      <c r="M31" s="290">
        <f t="shared" si="1"/>
        <v>17021</v>
      </c>
      <c r="N31" s="290">
        <v>0</v>
      </c>
      <c r="O31" s="290">
        <v>16946</v>
      </c>
      <c r="P31" s="290">
        <v>0</v>
      </c>
      <c r="Q31" s="290">
        <v>0</v>
      </c>
      <c r="R31" s="290">
        <v>0</v>
      </c>
      <c r="S31" s="290">
        <v>75</v>
      </c>
      <c r="T31" s="290">
        <f t="shared" si="2"/>
        <v>25062</v>
      </c>
      <c r="U31" s="290">
        <f t="shared" si="3"/>
        <v>16260</v>
      </c>
      <c r="V31" s="290">
        <v>516</v>
      </c>
      <c r="W31" s="290">
        <v>0</v>
      </c>
      <c r="X31" s="290">
        <v>10712</v>
      </c>
      <c r="Y31" s="290">
        <v>12</v>
      </c>
      <c r="Z31" s="290">
        <v>0</v>
      </c>
      <c r="AA31" s="290">
        <v>5020</v>
      </c>
      <c r="AB31" s="290">
        <f t="shared" si="4"/>
        <v>8802</v>
      </c>
      <c r="AC31" s="290">
        <v>24</v>
      </c>
      <c r="AD31" s="290">
        <v>0</v>
      </c>
      <c r="AE31" s="290">
        <v>2342</v>
      </c>
      <c r="AF31" s="290">
        <v>3</v>
      </c>
      <c r="AG31" s="290">
        <v>0</v>
      </c>
      <c r="AH31" s="290">
        <v>6433</v>
      </c>
      <c r="AI31" s="290">
        <f t="shared" si="5"/>
        <v>1881</v>
      </c>
      <c r="AJ31" s="290">
        <f t="shared" si="6"/>
        <v>1835</v>
      </c>
      <c r="AK31" s="290">
        <v>0</v>
      </c>
      <c r="AL31" s="290">
        <v>61</v>
      </c>
      <c r="AM31" s="290">
        <v>0</v>
      </c>
      <c r="AN31" s="290">
        <v>1774</v>
      </c>
      <c r="AO31" s="290">
        <v>0</v>
      </c>
      <c r="AP31" s="290">
        <v>0</v>
      </c>
      <c r="AQ31" s="290">
        <v>46</v>
      </c>
      <c r="AR31" s="290">
        <v>0</v>
      </c>
      <c r="AS31" s="290">
        <v>35</v>
      </c>
      <c r="AT31" s="290">
        <v>0</v>
      </c>
      <c r="AU31" s="290">
        <v>11</v>
      </c>
      <c r="AV31" s="290">
        <v>0</v>
      </c>
      <c r="AW31" s="290">
        <v>0</v>
      </c>
      <c r="AX31" s="290">
        <v>0</v>
      </c>
      <c r="AY31" s="290">
        <v>0</v>
      </c>
      <c r="AZ31" s="290">
        <v>0</v>
      </c>
      <c r="BA31" s="290">
        <v>0</v>
      </c>
      <c r="BB31" s="290">
        <v>0</v>
      </c>
      <c r="BC31" s="290">
        <v>0</v>
      </c>
      <c r="BD31" s="290">
        <v>0</v>
      </c>
      <c r="BE31" s="290">
        <v>0</v>
      </c>
      <c r="BF31" s="290">
        <v>0</v>
      </c>
      <c r="BG31" s="290">
        <v>0</v>
      </c>
      <c r="BH31" s="290">
        <v>0</v>
      </c>
      <c r="BI31" s="290">
        <v>0</v>
      </c>
      <c r="BJ31" s="290">
        <v>0</v>
      </c>
      <c r="BK31" s="290">
        <v>0</v>
      </c>
      <c r="BL31" s="290">
        <v>0</v>
      </c>
      <c r="BM31" s="290">
        <v>0</v>
      </c>
      <c r="BN31" s="290">
        <v>0</v>
      </c>
      <c r="BO31" s="290">
        <v>0</v>
      </c>
      <c r="BP31" s="290">
        <v>0</v>
      </c>
      <c r="BQ31" s="290">
        <v>0</v>
      </c>
      <c r="BR31" s="290">
        <v>0</v>
      </c>
      <c r="BS31" s="290">
        <v>0</v>
      </c>
      <c r="BT31" s="290">
        <v>0</v>
      </c>
      <c r="BU31" s="290">
        <v>0</v>
      </c>
      <c r="BV31" s="290">
        <v>0</v>
      </c>
      <c r="BW31" s="290">
        <v>0</v>
      </c>
      <c r="BX31" s="290">
        <v>0</v>
      </c>
      <c r="BY31" s="290">
        <v>0</v>
      </c>
      <c r="BZ31" s="290">
        <v>0</v>
      </c>
      <c r="CA31" s="290">
        <v>0</v>
      </c>
      <c r="CB31" s="290">
        <v>10865</v>
      </c>
      <c r="CC31" s="290">
        <v>10217</v>
      </c>
      <c r="CD31" s="290">
        <v>0</v>
      </c>
      <c r="CE31" s="290">
        <v>9377</v>
      </c>
      <c r="CF31" s="290">
        <v>105</v>
      </c>
      <c r="CG31" s="290">
        <v>735</v>
      </c>
      <c r="CH31" s="290">
        <v>0</v>
      </c>
      <c r="CI31" s="290">
        <v>0</v>
      </c>
      <c r="CJ31" s="290">
        <v>648</v>
      </c>
      <c r="CK31" s="290">
        <v>0</v>
      </c>
      <c r="CL31" s="290">
        <v>605</v>
      </c>
      <c r="CM31" s="290">
        <v>43</v>
      </c>
      <c r="CN31" s="290">
        <v>0</v>
      </c>
      <c r="CO31" s="290">
        <v>0</v>
      </c>
      <c r="CP31" s="290">
        <v>0</v>
      </c>
      <c r="CQ31" s="290">
        <v>20837</v>
      </c>
      <c r="CR31" s="290">
        <v>18764</v>
      </c>
      <c r="CS31" s="290">
        <v>0</v>
      </c>
      <c r="CT31" s="290">
        <v>0</v>
      </c>
      <c r="CU31" s="290">
        <v>375</v>
      </c>
      <c r="CV31" s="290">
        <v>17846</v>
      </c>
      <c r="CW31" s="290">
        <v>144</v>
      </c>
      <c r="CX31" s="290">
        <v>399</v>
      </c>
      <c r="CY31" s="290">
        <v>2073</v>
      </c>
      <c r="CZ31" s="290">
        <v>0</v>
      </c>
      <c r="DA31" s="290">
        <v>62</v>
      </c>
      <c r="DB31" s="290">
        <v>55</v>
      </c>
      <c r="DC31" s="290">
        <v>226</v>
      </c>
      <c r="DD31" s="290">
        <v>1725</v>
      </c>
      <c r="DE31" s="290">
        <v>5</v>
      </c>
      <c r="DF31" s="290">
        <v>283</v>
      </c>
      <c r="DG31" s="290">
        <v>275</v>
      </c>
      <c r="DH31" s="290">
        <v>0</v>
      </c>
      <c r="DI31" s="290">
        <v>0</v>
      </c>
      <c r="DJ31" s="290">
        <v>275</v>
      </c>
      <c r="DK31" s="290">
        <v>0</v>
      </c>
      <c r="DL31" s="290">
        <v>0</v>
      </c>
      <c r="DM31" s="290">
        <v>0</v>
      </c>
      <c r="DN31" s="290">
        <v>8</v>
      </c>
      <c r="DO31" s="290">
        <v>0</v>
      </c>
      <c r="DP31" s="290">
        <v>0</v>
      </c>
      <c r="DQ31" s="290">
        <v>8</v>
      </c>
      <c r="DR31" s="290">
        <v>0</v>
      </c>
      <c r="DS31" s="290">
        <v>0</v>
      </c>
      <c r="DT31" s="290">
        <v>0</v>
      </c>
      <c r="DU31" s="290">
        <v>25355</v>
      </c>
      <c r="DV31" s="290">
        <v>23962</v>
      </c>
      <c r="DW31" s="290">
        <v>123</v>
      </c>
      <c r="DX31" s="290">
        <v>1270</v>
      </c>
      <c r="DY31" s="290">
        <v>0</v>
      </c>
      <c r="DZ31" s="290">
        <v>5973</v>
      </c>
      <c r="EA31" s="290">
        <v>2706</v>
      </c>
      <c r="EB31" s="290">
        <v>0</v>
      </c>
      <c r="EC31" s="290">
        <v>0</v>
      </c>
      <c r="ED31" s="290">
        <v>2643</v>
      </c>
      <c r="EE31" s="290">
        <v>0</v>
      </c>
      <c r="EF31" s="290">
        <v>63</v>
      </c>
      <c r="EG31" s="290">
        <v>0</v>
      </c>
      <c r="EH31" s="290">
        <v>3267</v>
      </c>
      <c r="EI31" s="290">
        <v>0</v>
      </c>
      <c r="EJ31" s="290">
        <v>0</v>
      </c>
      <c r="EK31" s="290">
        <v>2281</v>
      </c>
      <c r="EL31" s="290">
        <v>0</v>
      </c>
      <c r="EM31" s="290">
        <v>986</v>
      </c>
      <c r="EN31" s="290">
        <v>0</v>
      </c>
    </row>
    <row r="32" spans="1:144" s="288" customFormat="1" ht="12" customHeight="1">
      <c r="A32" s="285" t="s">
        <v>588</v>
      </c>
      <c r="B32" s="286" t="s">
        <v>589</v>
      </c>
      <c r="C32" s="305" t="s">
        <v>542</v>
      </c>
      <c r="D32" s="290">
        <f t="shared" si="0"/>
        <v>784027</v>
      </c>
      <c r="E32" s="290">
        <v>646271</v>
      </c>
      <c r="F32" s="290">
        <v>585118</v>
      </c>
      <c r="G32" s="290">
        <v>193996</v>
      </c>
      <c r="H32" s="290">
        <v>388644</v>
      </c>
      <c r="I32" s="290">
        <v>12</v>
      </c>
      <c r="J32" s="290">
        <v>170</v>
      </c>
      <c r="K32" s="290">
        <v>1896</v>
      </c>
      <c r="L32" s="290">
        <v>400</v>
      </c>
      <c r="M32" s="290">
        <f t="shared" si="1"/>
        <v>61153</v>
      </c>
      <c r="N32" s="290">
        <v>0</v>
      </c>
      <c r="O32" s="290">
        <v>60284</v>
      </c>
      <c r="P32" s="290">
        <v>0</v>
      </c>
      <c r="Q32" s="290">
        <v>611</v>
      </c>
      <c r="R32" s="290">
        <v>0</v>
      </c>
      <c r="S32" s="290">
        <v>258</v>
      </c>
      <c r="T32" s="290">
        <f t="shared" si="2"/>
        <v>35190</v>
      </c>
      <c r="U32" s="290">
        <f t="shared" si="3"/>
        <v>19640</v>
      </c>
      <c r="V32" s="290">
        <v>0</v>
      </c>
      <c r="W32" s="290">
        <v>0</v>
      </c>
      <c r="X32" s="290">
        <v>12402</v>
      </c>
      <c r="Y32" s="290">
        <v>2151</v>
      </c>
      <c r="Z32" s="290">
        <v>59</v>
      </c>
      <c r="AA32" s="290">
        <v>5028</v>
      </c>
      <c r="AB32" s="290">
        <f t="shared" si="4"/>
        <v>15550</v>
      </c>
      <c r="AC32" s="290">
        <v>0</v>
      </c>
      <c r="AD32" s="290">
        <v>0</v>
      </c>
      <c r="AE32" s="290">
        <v>786</v>
      </c>
      <c r="AF32" s="290">
        <v>10</v>
      </c>
      <c r="AG32" s="290">
        <v>1</v>
      </c>
      <c r="AH32" s="290">
        <v>14753</v>
      </c>
      <c r="AI32" s="290">
        <f t="shared" si="5"/>
        <v>0</v>
      </c>
      <c r="AJ32" s="290">
        <f t="shared" si="6"/>
        <v>0</v>
      </c>
      <c r="AK32" s="290"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  <c r="AT32" s="290">
        <v>0</v>
      </c>
      <c r="AU32" s="290">
        <v>0</v>
      </c>
      <c r="AV32" s="290">
        <v>0</v>
      </c>
      <c r="AW32" s="290">
        <v>0</v>
      </c>
      <c r="AX32" s="290">
        <v>4588</v>
      </c>
      <c r="AY32" s="290">
        <v>4588</v>
      </c>
      <c r="AZ32" s="290">
        <v>0</v>
      </c>
      <c r="BA32" s="290">
        <v>0</v>
      </c>
      <c r="BB32" s="290">
        <v>0</v>
      </c>
      <c r="BC32" s="290">
        <v>4588</v>
      </c>
      <c r="BD32" s="290">
        <v>0</v>
      </c>
      <c r="BE32" s="290">
        <v>0</v>
      </c>
      <c r="BF32" s="290">
        <v>0</v>
      </c>
      <c r="BG32" s="290">
        <v>0</v>
      </c>
      <c r="BH32" s="290">
        <v>0</v>
      </c>
      <c r="BI32" s="290">
        <v>0</v>
      </c>
      <c r="BJ32" s="290">
        <v>0</v>
      </c>
      <c r="BK32" s="290">
        <v>0</v>
      </c>
      <c r="BL32" s="290">
        <v>0</v>
      </c>
      <c r="BM32" s="290">
        <v>112</v>
      </c>
      <c r="BN32" s="290">
        <v>76</v>
      </c>
      <c r="BO32" s="290">
        <v>0</v>
      </c>
      <c r="BP32" s="290">
        <v>39</v>
      </c>
      <c r="BQ32" s="290">
        <v>0</v>
      </c>
      <c r="BR32" s="290">
        <v>37</v>
      </c>
      <c r="BS32" s="290">
        <v>0</v>
      </c>
      <c r="BT32" s="290">
        <v>0</v>
      </c>
      <c r="BU32" s="290">
        <v>36</v>
      </c>
      <c r="BV32" s="290">
        <v>0</v>
      </c>
      <c r="BW32" s="290">
        <v>6</v>
      </c>
      <c r="BX32" s="290">
        <v>0</v>
      </c>
      <c r="BY32" s="290">
        <v>30</v>
      </c>
      <c r="BZ32" s="290">
        <v>0</v>
      </c>
      <c r="CA32" s="290">
        <v>0</v>
      </c>
      <c r="CB32" s="290">
        <v>9740</v>
      </c>
      <c r="CC32" s="290">
        <v>9292</v>
      </c>
      <c r="CD32" s="290">
        <v>0</v>
      </c>
      <c r="CE32" s="290">
        <v>7682</v>
      </c>
      <c r="CF32" s="290">
        <v>62</v>
      </c>
      <c r="CG32" s="290">
        <v>1228</v>
      </c>
      <c r="CH32" s="290">
        <v>0</v>
      </c>
      <c r="CI32" s="290">
        <v>320</v>
      </c>
      <c r="CJ32" s="290">
        <v>448</v>
      </c>
      <c r="CK32" s="290">
        <v>0</v>
      </c>
      <c r="CL32" s="290">
        <v>349</v>
      </c>
      <c r="CM32" s="290">
        <v>0</v>
      </c>
      <c r="CN32" s="290">
        <v>73</v>
      </c>
      <c r="CO32" s="290">
        <v>0</v>
      </c>
      <c r="CP32" s="290">
        <v>26</v>
      </c>
      <c r="CQ32" s="290">
        <v>55193</v>
      </c>
      <c r="CR32" s="290">
        <v>48186</v>
      </c>
      <c r="CS32" s="290">
        <v>0</v>
      </c>
      <c r="CT32" s="290">
        <v>0</v>
      </c>
      <c r="CU32" s="290">
        <v>2901</v>
      </c>
      <c r="CV32" s="290">
        <v>44357</v>
      </c>
      <c r="CW32" s="290">
        <v>114</v>
      </c>
      <c r="CX32" s="290">
        <v>814</v>
      </c>
      <c r="CY32" s="290">
        <v>7007</v>
      </c>
      <c r="CZ32" s="290">
        <v>0</v>
      </c>
      <c r="DA32" s="290">
        <v>0</v>
      </c>
      <c r="DB32" s="290">
        <v>3978</v>
      </c>
      <c r="DC32" s="290">
        <v>1528</v>
      </c>
      <c r="DD32" s="290">
        <v>213</v>
      </c>
      <c r="DE32" s="290">
        <v>1288</v>
      </c>
      <c r="DF32" s="290">
        <v>784</v>
      </c>
      <c r="DG32" s="290">
        <v>41</v>
      </c>
      <c r="DH32" s="290">
        <v>0</v>
      </c>
      <c r="DI32" s="290">
        <v>0</v>
      </c>
      <c r="DJ32" s="290">
        <v>0</v>
      </c>
      <c r="DK32" s="290">
        <v>0</v>
      </c>
      <c r="DL32" s="290">
        <v>0</v>
      </c>
      <c r="DM32" s="290">
        <v>41</v>
      </c>
      <c r="DN32" s="290">
        <v>743</v>
      </c>
      <c r="DO32" s="290">
        <v>0</v>
      </c>
      <c r="DP32" s="290">
        <v>0</v>
      </c>
      <c r="DQ32" s="290">
        <v>0</v>
      </c>
      <c r="DR32" s="290">
        <v>0</v>
      </c>
      <c r="DS32" s="290">
        <v>0</v>
      </c>
      <c r="DT32" s="290">
        <v>743</v>
      </c>
      <c r="DU32" s="290">
        <v>20784</v>
      </c>
      <c r="DV32" s="290">
        <v>10217</v>
      </c>
      <c r="DW32" s="290">
        <v>125</v>
      </c>
      <c r="DX32" s="290">
        <v>10170</v>
      </c>
      <c r="DY32" s="290">
        <v>272</v>
      </c>
      <c r="DZ32" s="290">
        <v>11365</v>
      </c>
      <c r="EA32" s="290">
        <v>5174</v>
      </c>
      <c r="EB32" s="290">
        <v>0</v>
      </c>
      <c r="EC32" s="290">
        <v>0</v>
      </c>
      <c r="ED32" s="290">
        <v>4149</v>
      </c>
      <c r="EE32" s="290">
        <v>141</v>
      </c>
      <c r="EF32" s="290">
        <v>624</v>
      </c>
      <c r="EG32" s="290">
        <v>260</v>
      </c>
      <c r="EH32" s="290">
        <v>6191</v>
      </c>
      <c r="EI32" s="290">
        <v>0</v>
      </c>
      <c r="EJ32" s="290">
        <v>0</v>
      </c>
      <c r="EK32" s="290">
        <v>5521</v>
      </c>
      <c r="EL32" s="290">
        <v>83</v>
      </c>
      <c r="EM32" s="290">
        <v>0</v>
      </c>
      <c r="EN32" s="290">
        <v>587</v>
      </c>
    </row>
    <row r="33" spans="1:144" s="288" customFormat="1" ht="12" customHeight="1">
      <c r="A33" s="285" t="s">
        <v>728</v>
      </c>
      <c r="B33" s="286" t="s">
        <v>729</v>
      </c>
      <c r="C33" s="305" t="s">
        <v>674</v>
      </c>
      <c r="D33" s="290">
        <f t="shared" si="0"/>
        <v>2928172</v>
      </c>
      <c r="E33" s="290">
        <v>2630719</v>
      </c>
      <c r="F33" s="290">
        <v>2516741</v>
      </c>
      <c r="G33" s="290">
        <v>1321716</v>
      </c>
      <c r="H33" s="290">
        <v>1165363</v>
      </c>
      <c r="I33" s="290">
        <v>3436</v>
      </c>
      <c r="J33" s="290">
        <v>389</v>
      </c>
      <c r="K33" s="290">
        <v>359</v>
      </c>
      <c r="L33" s="290">
        <v>25478</v>
      </c>
      <c r="M33" s="290">
        <f t="shared" si="1"/>
        <v>113978</v>
      </c>
      <c r="N33" s="290">
        <v>29409</v>
      </c>
      <c r="O33" s="290">
        <v>83776</v>
      </c>
      <c r="P33" s="290">
        <v>155</v>
      </c>
      <c r="Q33" s="290">
        <v>6</v>
      </c>
      <c r="R33" s="290">
        <v>470</v>
      </c>
      <c r="S33" s="290">
        <v>162</v>
      </c>
      <c r="T33" s="290">
        <f t="shared" si="2"/>
        <v>117858</v>
      </c>
      <c r="U33" s="290">
        <f t="shared" si="3"/>
        <v>86405</v>
      </c>
      <c r="V33" s="290">
        <v>4070</v>
      </c>
      <c r="W33" s="290">
        <v>154</v>
      </c>
      <c r="X33" s="290">
        <v>16397</v>
      </c>
      <c r="Y33" s="290">
        <v>16579</v>
      </c>
      <c r="Z33" s="290">
        <v>237</v>
      </c>
      <c r="AA33" s="290">
        <v>48968</v>
      </c>
      <c r="AB33" s="290">
        <f t="shared" si="4"/>
        <v>31453</v>
      </c>
      <c r="AC33" s="290">
        <v>3028</v>
      </c>
      <c r="AD33" s="290">
        <v>0</v>
      </c>
      <c r="AE33" s="290">
        <v>2107</v>
      </c>
      <c r="AF33" s="290">
        <v>263</v>
      </c>
      <c r="AG33" s="290">
        <v>51</v>
      </c>
      <c r="AH33" s="290">
        <v>26004</v>
      </c>
      <c r="AI33" s="290">
        <f t="shared" si="5"/>
        <v>0</v>
      </c>
      <c r="AJ33" s="290">
        <f t="shared" si="6"/>
        <v>0</v>
      </c>
      <c r="AK33" s="290"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  <c r="AT33" s="290">
        <v>0</v>
      </c>
      <c r="AU33" s="290">
        <v>0</v>
      </c>
      <c r="AV33" s="290">
        <v>0</v>
      </c>
      <c r="AW33" s="290">
        <v>0</v>
      </c>
      <c r="AX33" s="290">
        <v>0</v>
      </c>
      <c r="AY33" s="290">
        <v>0</v>
      </c>
      <c r="AZ33" s="290">
        <v>0</v>
      </c>
      <c r="BA33" s="290">
        <v>0</v>
      </c>
      <c r="BB33" s="290">
        <v>0</v>
      </c>
      <c r="BC33" s="290">
        <v>0</v>
      </c>
      <c r="BD33" s="290">
        <v>0</v>
      </c>
      <c r="BE33" s="290">
        <v>0</v>
      </c>
      <c r="BF33" s="290">
        <v>0</v>
      </c>
      <c r="BG33" s="290">
        <v>0</v>
      </c>
      <c r="BH33" s="290">
        <v>0</v>
      </c>
      <c r="BI33" s="290">
        <v>0</v>
      </c>
      <c r="BJ33" s="290">
        <v>0</v>
      </c>
      <c r="BK33" s="290">
        <v>0</v>
      </c>
      <c r="BL33" s="290">
        <v>0</v>
      </c>
      <c r="BM33" s="290">
        <v>0</v>
      </c>
      <c r="BN33" s="290">
        <v>0</v>
      </c>
      <c r="BO33" s="290">
        <v>0</v>
      </c>
      <c r="BP33" s="290">
        <v>0</v>
      </c>
      <c r="BQ33" s="290">
        <v>0</v>
      </c>
      <c r="BR33" s="290">
        <v>0</v>
      </c>
      <c r="BS33" s="290">
        <v>0</v>
      </c>
      <c r="BT33" s="290">
        <v>0</v>
      </c>
      <c r="BU33" s="290">
        <v>0</v>
      </c>
      <c r="BV33" s="290">
        <v>0</v>
      </c>
      <c r="BW33" s="290">
        <v>0</v>
      </c>
      <c r="BX33" s="290">
        <v>0</v>
      </c>
      <c r="BY33" s="290">
        <v>0</v>
      </c>
      <c r="BZ33" s="290">
        <v>0</v>
      </c>
      <c r="CA33" s="290">
        <v>0</v>
      </c>
      <c r="CB33" s="290">
        <v>0</v>
      </c>
      <c r="CC33" s="290">
        <v>0</v>
      </c>
      <c r="CD33" s="290">
        <v>0</v>
      </c>
      <c r="CE33" s="290">
        <v>0</v>
      </c>
      <c r="CF33" s="290">
        <v>0</v>
      </c>
      <c r="CG33" s="290">
        <v>0</v>
      </c>
      <c r="CH33" s="290">
        <v>0</v>
      </c>
      <c r="CI33" s="290">
        <v>0</v>
      </c>
      <c r="CJ33" s="290">
        <v>0</v>
      </c>
      <c r="CK33" s="290">
        <v>0</v>
      </c>
      <c r="CL33" s="290">
        <v>0</v>
      </c>
      <c r="CM33" s="290">
        <v>0</v>
      </c>
      <c r="CN33" s="290">
        <v>0</v>
      </c>
      <c r="CO33" s="290">
        <v>0</v>
      </c>
      <c r="CP33" s="290">
        <v>0</v>
      </c>
      <c r="CQ33" s="290">
        <v>136051</v>
      </c>
      <c r="CR33" s="290">
        <v>134814</v>
      </c>
      <c r="CS33" s="290">
        <v>0</v>
      </c>
      <c r="CT33" s="290">
        <v>24</v>
      </c>
      <c r="CU33" s="290">
        <v>146</v>
      </c>
      <c r="CV33" s="290">
        <v>133812</v>
      </c>
      <c r="CW33" s="290">
        <v>214</v>
      </c>
      <c r="CX33" s="290">
        <v>618</v>
      </c>
      <c r="CY33" s="290">
        <v>1237</v>
      </c>
      <c r="CZ33" s="290">
        <v>0</v>
      </c>
      <c r="DA33" s="290">
        <v>18</v>
      </c>
      <c r="DB33" s="290">
        <v>6</v>
      </c>
      <c r="DC33" s="290">
        <v>865</v>
      </c>
      <c r="DD33" s="290">
        <v>0</v>
      </c>
      <c r="DE33" s="290">
        <v>348</v>
      </c>
      <c r="DF33" s="290">
        <v>0</v>
      </c>
      <c r="DG33" s="290">
        <v>0</v>
      </c>
      <c r="DH33" s="290">
        <v>0</v>
      </c>
      <c r="DI33" s="290">
        <v>0</v>
      </c>
      <c r="DJ33" s="290">
        <v>0</v>
      </c>
      <c r="DK33" s="290">
        <v>0</v>
      </c>
      <c r="DL33" s="290">
        <v>0</v>
      </c>
      <c r="DM33" s="290">
        <v>0</v>
      </c>
      <c r="DN33" s="290">
        <v>0</v>
      </c>
      <c r="DO33" s="290">
        <v>0</v>
      </c>
      <c r="DP33" s="290">
        <v>0</v>
      </c>
      <c r="DQ33" s="290">
        <v>0</v>
      </c>
      <c r="DR33" s="290">
        <v>0</v>
      </c>
      <c r="DS33" s="290">
        <v>0</v>
      </c>
      <c r="DT33" s="290">
        <v>0</v>
      </c>
      <c r="DU33" s="290">
        <v>42477</v>
      </c>
      <c r="DV33" s="290">
        <v>37202</v>
      </c>
      <c r="DW33" s="290">
        <v>7</v>
      </c>
      <c r="DX33" s="290">
        <v>5265</v>
      </c>
      <c r="DY33" s="290">
        <v>3</v>
      </c>
      <c r="DZ33" s="290">
        <v>1067</v>
      </c>
      <c r="EA33" s="290">
        <v>618</v>
      </c>
      <c r="EB33" s="290">
        <v>0</v>
      </c>
      <c r="EC33" s="290">
        <v>0</v>
      </c>
      <c r="ED33" s="290">
        <v>618</v>
      </c>
      <c r="EE33" s="290">
        <v>0</v>
      </c>
      <c r="EF33" s="290">
        <v>0</v>
      </c>
      <c r="EG33" s="290">
        <v>0</v>
      </c>
      <c r="EH33" s="290">
        <v>449</v>
      </c>
      <c r="EI33" s="290">
        <v>0</v>
      </c>
      <c r="EJ33" s="290">
        <v>0</v>
      </c>
      <c r="EK33" s="290">
        <v>431</v>
      </c>
      <c r="EL33" s="290">
        <v>0</v>
      </c>
      <c r="EM33" s="290">
        <v>18</v>
      </c>
      <c r="EN33" s="290">
        <v>0</v>
      </c>
    </row>
    <row r="34" spans="1:144" s="288" customFormat="1" ht="12" customHeight="1">
      <c r="A34" s="285" t="s">
        <v>733</v>
      </c>
      <c r="B34" s="286" t="s">
        <v>734</v>
      </c>
      <c r="C34" s="305" t="s">
        <v>679</v>
      </c>
      <c r="D34" s="290">
        <f t="shared" si="0"/>
        <v>1803272</v>
      </c>
      <c r="E34" s="290">
        <v>1533721</v>
      </c>
      <c r="F34" s="290">
        <v>1426172</v>
      </c>
      <c r="G34" s="290">
        <v>26007</v>
      </c>
      <c r="H34" s="290">
        <v>1393559</v>
      </c>
      <c r="I34" s="290">
        <v>0</v>
      </c>
      <c r="J34" s="290">
        <v>309</v>
      </c>
      <c r="K34" s="290">
        <v>9</v>
      </c>
      <c r="L34" s="290">
        <v>6288</v>
      </c>
      <c r="M34" s="290">
        <f t="shared" si="1"/>
        <v>107549</v>
      </c>
      <c r="N34" s="290">
        <v>1448</v>
      </c>
      <c r="O34" s="290">
        <v>105374</v>
      </c>
      <c r="P34" s="290">
        <v>0</v>
      </c>
      <c r="Q34" s="290">
        <v>21</v>
      </c>
      <c r="R34" s="290">
        <v>0</v>
      </c>
      <c r="S34" s="290">
        <v>706</v>
      </c>
      <c r="T34" s="290">
        <f t="shared" si="2"/>
        <v>93753</v>
      </c>
      <c r="U34" s="290">
        <f t="shared" si="3"/>
        <v>69775</v>
      </c>
      <c r="V34" s="290">
        <v>0</v>
      </c>
      <c r="W34" s="290">
        <v>2174</v>
      </c>
      <c r="X34" s="290">
        <v>34940</v>
      </c>
      <c r="Y34" s="290">
        <v>2386</v>
      </c>
      <c r="Z34" s="290">
        <v>0</v>
      </c>
      <c r="AA34" s="290">
        <v>30275</v>
      </c>
      <c r="AB34" s="290">
        <f t="shared" si="4"/>
        <v>23978</v>
      </c>
      <c r="AC34" s="290">
        <v>0</v>
      </c>
      <c r="AD34" s="290">
        <v>351</v>
      </c>
      <c r="AE34" s="290">
        <v>2640</v>
      </c>
      <c r="AF34" s="290">
        <v>197</v>
      </c>
      <c r="AG34" s="290">
        <v>0</v>
      </c>
      <c r="AH34" s="290">
        <v>20790</v>
      </c>
      <c r="AI34" s="290">
        <f t="shared" si="5"/>
        <v>12294</v>
      </c>
      <c r="AJ34" s="290">
        <f t="shared" si="6"/>
        <v>139</v>
      </c>
      <c r="AK34" s="290">
        <v>0</v>
      </c>
      <c r="AL34" s="290">
        <v>45</v>
      </c>
      <c r="AM34" s="290">
        <v>0</v>
      </c>
      <c r="AN34" s="290">
        <v>81</v>
      </c>
      <c r="AO34" s="290">
        <v>0</v>
      </c>
      <c r="AP34" s="290">
        <v>13</v>
      </c>
      <c r="AQ34" s="290">
        <v>12155</v>
      </c>
      <c r="AR34" s="290">
        <v>0</v>
      </c>
      <c r="AS34" s="290">
        <v>0</v>
      </c>
      <c r="AT34" s="290">
        <v>0</v>
      </c>
      <c r="AU34" s="290">
        <v>8223</v>
      </c>
      <c r="AV34" s="290">
        <v>0</v>
      </c>
      <c r="AW34" s="290">
        <v>3932</v>
      </c>
      <c r="AX34" s="290">
        <v>0</v>
      </c>
      <c r="AY34" s="290">
        <v>0</v>
      </c>
      <c r="AZ34" s="290">
        <v>0</v>
      </c>
      <c r="BA34" s="290">
        <v>0</v>
      </c>
      <c r="BB34" s="290">
        <v>0</v>
      </c>
      <c r="BC34" s="290">
        <v>0</v>
      </c>
      <c r="BD34" s="290">
        <v>0</v>
      </c>
      <c r="BE34" s="290">
        <v>0</v>
      </c>
      <c r="BF34" s="290">
        <v>0</v>
      </c>
      <c r="BG34" s="290">
        <v>0</v>
      </c>
      <c r="BH34" s="290">
        <v>0</v>
      </c>
      <c r="BI34" s="290">
        <v>0</v>
      </c>
      <c r="BJ34" s="290">
        <v>0</v>
      </c>
      <c r="BK34" s="290">
        <v>0</v>
      </c>
      <c r="BL34" s="290">
        <v>0</v>
      </c>
      <c r="BM34" s="290">
        <v>4615</v>
      </c>
      <c r="BN34" s="290">
        <v>3991</v>
      </c>
      <c r="BO34" s="290">
        <v>0</v>
      </c>
      <c r="BP34" s="290">
        <v>3991</v>
      </c>
      <c r="BQ34" s="290">
        <v>0</v>
      </c>
      <c r="BR34" s="290">
        <v>0</v>
      </c>
      <c r="BS34" s="290">
        <v>0</v>
      </c>
      <c r="BT34" s="290">
        <v>0</v>
      </c>
      <c r="BU34" s="290">
        <v>624</v>
      </c>
      <c r="BV34" s="290">
        <v>0</v>
      </c>
      <c r="BW34" s="290">
        <v>624</v>
      </c>
      <c r="BX34" s="290">
        <v>0</v>
      </c>
      <c r="BY34" s="290">
        <v>0</v>
      </c>
      <c r="BZ34" s="290">
        <v>0</v>
      </c>
      <c r="CA34" s="290">
        <v>0</v>
      </c>
      <c r="CB34" s="290">
        <v>4879</v>
      </c>
      <c r="CC34" s="290">
        <v>4520</v>
      </c>
      <c r="CD34" s="290">
        <v>0</v>
      </c>
      <c r="CE34" s="290">
        <v>4420</v>
      </c>
      <c r="CF34" s="290">
        <v>0</v>
      </c>
      <c r="CG34" s="290">
        <v>100</v>
      </c>
      <c r="CH34" s="290">
        <v>0</v>
      </c>
      <c r="CI34" s="290">
        <v>0</v>
      </c>
      <c r="CJ34" s="290">
        <v>359</v>
      </c>
      <c r="CK34" s="290">
        <v>0</v>
      </c>
      <c r="CL34" s="290">
        <v>356</v>
      </c>
      <c r="CM34" s="290">
        <v>0</v>
      </c>
      <c r="CN34" s="290">
        <v>3</v>
      </c>
      <c r="CO34" s="290">
        <v>0</v>
      </c>
      <c r="CP34" s="290">
        <v>0</v>
      </c>
      <c r="CQ34" s="290">
        <v>82787</v>
      </c>
      <c r="CR34" s="290">
        <v>78513</v>
      </c>
      <c r="CS34" s="290">
        <v>0</v>
      </c>
      <c r="CT34" s="290">
        <v>22</v>
      </c>
      <c r="CU34" s="290">
        <v>3756</v>
      </c>
      <c r="CV34" s="290">
        <v>72802</v>
      </c>
      <c r="CW34" s="290">
        <v>341</v>
      </c>
      <c r="CX34" s="290">
        <v>1592</v>
      </c>
      <c r="CY34" s="290">
        <v>4274</v>
      </c>
      <c r="CZ34" s="290">
        <v>0</v>
      </c>
      <c r="DA34" s="290">
        <v>35</v>
      </c>
      <c r="DB34" s="290">
        <v>678</v>
      </c>
      <c r="DC34" s="290">
        <v>2481</v>
      </c>
      <c r="DD34" s="290">
        <v>96</v>
      </c>
      <c r="DE34" s="290">
        <v>984</v>
      </c>
      <c r="DF34" s="290">
        <v>1657</v>
      </c>
      <c r="DG34" s="290">
        <v>1637</v>
      </c>
      <c r="DH34" s="290">
        <v>0</v>
      </c>
      <c r="DI34" s="290">
        <v>0</v>
      </c>
      <c r="DJ34" s="290">
        <v>1637</v>
      </c>
      <c r="DK34" s="290">
        <v>0</v>
      </c>
      <c r="DL34" s="290">
        <v>0</v>
      </c>
      <c r="DM34" s="290">
        <v>0</v>
      </c>
      <c r="DN34" s="290">
        <v>20</v>
      </c>
      <c r="DO34" s="290">
        <v>0</v>
      </c>
      <c r="DP34" s="290">
        <v>0</v>
      </c>
      <c r="DQ34" s="290">
        <v>20</v>
      </c>
      <c r="DR34" s="290">
        <v>0</v>
      </c>
      <c r="DS34" s="290">
        <v>0</v>
      </c>
      <c r="DT34" s="290">
        <v>0</v>
      </c>
      <c r="DU34" s="290">
        <v>47885</v>
      </c>
      <c r="DV34" s="290">
        <v>47029</v>
      </c>
      <c r="DW34" s="290">
        <v>13</v>
      </c>
      <c r="DX34" s="290">
        <v>843</v>
      </c>
      <c r="DY34" s="290">
        <v>0</v>
      </c>
      <c r="DZ34" s="290">
        <v>21681</v>
      </c>
      <c r="EA34" s="290">
        <v>5091</v>
      </c>
      <c r="EB34" s="290">
        <v>0</v>
      </c>
      <c r="EC34" s="290">
        <v>0</v>
      </c>
      <c r="ED34" s="290">
        <v>5031</v>
      </c>
      <c r="EE34" s="290">
        <v>0</v>
      </c>
      <c r="EF34" s="290">
        <v>20</v>
      </c>
      <c r="EG34" s="290">
        <v>40</v>
      </c>
      <c r="EH34" s="290">
        <v>16590</v>
      </c>
      <c r="EI34" s="290">
        <v>0</v>
      </c>
      <c r="EJ34" s="290">
        <v>0</v>
      </c>
      <c r="EK34" s="290">
        <v>13689</v>
      </c>
      <c r="EL34" s="290">
        <v>0</v>
      </c>
      <c r="EM34" s="290">
        <v>2764</v>
      </c>
      <c r="EN34" s="290">
        <v>137</v>
      </c>
    </row>
    <row r="35" spans="1:144" s="288" customFormat="1" ht="12" customHeight="1">
      <c r="A35" s="285" t="s">
        <v>634</v>
      </c>
      <c r="B35" s="286" t="s">
        <v>635</v>
      </c>
      <c r="C35" s="305" t="s">
        <v>542</v>
      </c>
      <c r="D35" s="290">
        <f t="shared" si="0"/>
        <v>435551</v>
      </c>
      <c r="E35" s="290">
        <v>369359</v>
      </c>
      <c r="F35" s="290">
        <v>336834</v>
      </c>
      <c r="G35" s="290">
        <v>0</v>
      </c>
      <c r="H35" s="290">
        <v>335980</v>
      </c>
      <c r="I35" s="290">
        <v>53</v>
      </c>
      <c r="J35" s="290">
        <v>7</v>
      </c>
      <c r="K35" s="290">
        <v>142</v>
      </c>
      <c r="L35" s="290">
        <v>652</v>
      </c>
      <c r="M35" s="290">
        <f t="shared" si="1"/>
        <v>32525</v>
      </c>
      <c r="N35" s="290">
        <v>0</v>
      </c>
      <c r="O35" s="290">
        <v>31944</v>
      </c>
      <c r="P35" s="290">
        <v>0</v>
      </c>
      <c r="Q35" s="290">
        <v>0</v>
      </c>
      <c r="R35" s="290">
        <v>514</v>
      </c>
      <c r="S35" s="290">
        <v>67</v>
      </c>
      <c r="T35" s="290">
        <f t="shared" si="2"/>
        <v>23499</v>
      </c>
      <c r="U35" s="290">
        <f t="shared" si="3"/>
        <v>16652</v>
      </c>
      <c r="V35" s="290">
        <v>0</v>
      </c>
      <c r="W35" s="290">
        <v>0</v>
      </c>
      <c r="X35" s="290">
        <v>8495</v>
      </c>
      <c r="Y35" s="290">
        <v>874</v>
      </c>
      <c r="Z35" s="290">
        <v>105</v>
      </c>
      <c r="AA35" s="290">
        <v>7178</v>
      </c>
      <c r="AB35" s="290">
        <f t="shared" si="4"/>
        <v>6847</v>
      </c>
      <c r="AC35" s="290">
        <v>0</v>
      </c>
      <c r="AD35" s="290">
        <v>0</v>
      </c>
      <c r="AE35" s="290">
        <v>4523</v>
      </c>
      <c r="AF35" s="290">
        <v>4</v>
      </c>
      <c r="AG35" s="290">
        <v>70</v>
      </c>
      <c r="AH35" s="290">
        <v>2250</v>
      </c>
      <c r="AI35" s="290">
        <f t="shared" si="5"/>
        <v>0</v>
      </c>
      <c r="AJ35" s="290">
        <f t="shared" si="6"/>
        <v>0</v>
      </c>
      <c r="AK35" s="290"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  <c r="AT35" s="290">
        <v>0</v>
      </c>
      <c r="AU35" s="290">
        <v>0</v>
      </c>
      <c r="AV35" s="290">
        <v>0</v>
      </c>
      <c r="AW35" s="290">
        <v>0</v>
      </c>
      <c r="AX35" s="290">
        <v>0</v>
      </c>
      <c r="AY35" s="290">
        <v>0</v>
      </c>
      <c r="AZ35" s="290">
        <v>0</v>
      </c>
      <c r="BA35" s="290">
        <v>0</v>
      </c>
      <c r="BB35" s="290">
        <v>0</v>
      </c>
      <c r="BC35" s="290">
        <v>0</v>
      </c>
      <c r="BD35" s="290">
        <v>0</v>
      </c>
      <c r="BE35" s="290">
        <v>0</v>
      </c>
      <c r="BF35" s="290">
        <v>0</v>
      </c>
      <c r="BG35" s="290">
        <v>0</v>
      </c>
      <c r="BH35" s="290">
        <v>0</v>
      </c>
      <c r="BI35" s="290">
        <v>0</v>
      </c>
      <c r="BJ35" s="290">
        <v>0</v>
      </c>
      <c r="BK35" s="290">
        <v>0</v>
      </c>
      <c r="BL35" s="290">
        <v>0</v>
      </c>
      <c r="BM35" s="290">
        <v>0</v>
      </c>
      <c r="BN35" s="290">
        <v>0</v>
      </c>
      <c r="BO35" s="290">
        <v>0</v>
      </c>
      <c r="BP35" s="290">
        <v>0</v>
      </c>
      <c r="BQ35" s="290">
        <v>0</v>
      </c>
      <c r="BR35" s="290">
        <v>0</v>
      </c>
      <c r="BS35" s="290">
        <v>0</v>
      </c>
      <c r="BT35" s="290">
        <v>0</v>
      </c>
      <c r="BU35" s="290">
        <v>0</v>
      </c>
      <c r="BV35" s="290">
        <v>0</v>
      </c>
      <c r="BW35" s="290">
        <v>0</v>
      </c>
      <c r="BX35" s="290">
        <v>0</v>
      </c>
      <c r="BY35" s="290">
        <v>0</v>
      </c>
      <c r="BZ35" s="290">
        <v>0</v>
      </c>
      <c r="CA35" s="290">
        <v>0</v>
      </c>
      <c r="CB35" s="290">
        <v>0</v>
      </c>
      <c r="CC35" s="290">
        <v>0</v>
      </c>
      <c r="CD35" s="290">
        <v>0</v>
      </c>
      <c r="CE35" s="290">
        <v>0</v>
      </c>
      <c r="CF35" s="290">
        <v>0</v>
      </c>
      <c r="CG35" s="290">
        <v>0</v>
      </c>
      <c r="CH35" s="290">
        <v>0</v>
      </c>
      <c r="CI35" s="290">
        <v>0</v>
      </c>
      <c r="CJ35" s="290">
        <v>0</v>
      </c>
      <c r="CK35" s="290">
        <v>0</v>
      </c>
      <c r="CL35" s="290">
        <v>0</v>
      </c>
      <c r="CM35" s="290">
        <v>0</v>
      </c>
      <c r="CN35" s="290">
        <v>0</v>
      </c>
      <c r="CO35" s="290">
        <v>0</v>
      </c>
      <c r="CP35" s="290">
        <v>0</v>
      </c>
      <c r="CQ35" s="290">
        <v>25184</v>
      </c>
      <c r="CR35" s="290">
        <v>23488</v>
      </c>
      <c r="CS35" s="290">
        <v>0</v>
      </c>
      <c r="CT35" s="290">
        <v>0</v>
      </c>
      <c r="CU35" s="290">
        <v>3188</v>
      </c>
      <c r="CV35" s="290">
        <v>17784</v>
      </c>
      <c r="CW35" s="290">
        <v>1101</v>
      </c>
      <c r="CX35" s="290">
        <v>1415</v>
      </c>
      <c r="CY35" s="290">
        <v>1696</v>
      </c>
      <c r="CZ35" s="290">
        <v>0</v>
      </c>
      <c r="DA35" s="290">
        <v>0</v>
      </c>
      <c r="DB35" s="290">
        <v>177</v>
      </c>
      <c r="DC35" s="290">
        <v>1291</v>
      </c>
      <c r="DD35" s="290">
        <v>0</v>
      </c>
      <c r="DE35" s="290">
        <v>228</v>
      </c>
      <c r="DF35" s="290">
        <v>1354</v>
      </c>
      <c r="DG35" s="290">
        <v>937</v>
      </c>
      <c r="DH35" s="290">
        <v>0</v>
      </c>
      <c r="DI35" s="290">
        <v>23</v>
      </c>
      <c r="DJ35" s="290">
        <v>828</v>
      </c>
      <c r="DK35" s="290">
        <v>72</v>
      </c>
      <c r="DL35" s="290">
        <v>4</v>
      </c>
      <c r="DM35" s="290">
        <v>10</v>
      </c>
      <c r="DN35" s="290">
        <v>417</v>
      </c>
      <c r="DO35" s="290">
        <v>0</v>
      </c>
      <c r="DP35" s="290">
        <v>0</v>
      </c>
      <c r="DQ35" s="290">
        <v>417</v>
      </c>
      <c r="DR35" s="290">
        <v>0</v>
      </c>
      <c r="DS35" s="290">
        <v>0</v>
      </c>
      <c r="DT35" s="290">
        <v>0</v>
      </c>
      <c r="DU35" s="290">
        <v>13355</v>
      </c>
      <c r="DV35" s="290">
        <v>11174</v>
      </c>
      <c r="DW35" s="290">
        <v>759</v>
      </c>
      <c r="DX35" s="290">
        <v>1422</v>
      </c>
      <c r="DY35" s="290">
        <v>0</v>
      </c>
      <c r="DZ35" s="290">
        <v>2800</v>
      </c>
      <c r="EA35" s="290">
        <v>2579</v>
      </c>
      <c r="EB35" s="290">
        <v>0</v>
      </c>
      <c r="EC35" s="290">
        <v>0</v>
      </c>
      <c r="ED35" s="290">
        <v>955</v>
      </c>
      <c r="EE35" s="290">
        <v>0</v>
      </c>
      <c r="EF35" s="290">
        <v>1567</v>
      </c>
      <c r="EG35" s="290">
        <v>57</v>
      </c>
      <c r="EH35" s="290">
        <v>221</v>
      </c>
      <c r="EI35" s="290">
        <v>0</v>
      </c>
      <c r="EJ35" s="290">
        <v>0</v>
      </c>
      <c r="EK35" s="290">
        <v>221</v>
      </c>
      <c r="EL35" s="290">
        <v>0</v>
      </c>
      <c r="EM35" s="290">
        <v>0</v>
      </c>
      <c r="EN35" s="290">
        <v>0</v>
      </c>
    </row>
    <row r="36" spans="1:144" s="288" customFormat="1" ht="12" customHeight="1">
      <c r="A36" s="285" t="s">
        <v>576</v>
      </c>
      <c r="B36" s="286" t="s">
        <v>611</v>
      </c>
      <c r="C36" s="305" t="s">
        <v>542</v>
      </c>
      <c r="D36" s="290">
        <f t="shared" si="0"/>
        <v>345616</v>
      </c>
      <c r="E36" s="290">
        <v>287488</v>
      </c>
      <c r="F36" s="290">
        <v>243980</v>
      </c>
      <c r="G36" s="290">
        <v>103833</v>
      </c>
      <c r="H36" s="290">
        <v>138681</v>
      </c>
      <c r="I36" s="290">
        <v>4</v>
      </c>
      <c r="J36" s="290">
        <v>495</v>
      </c>
      <c r="K36" s="290">
        <v>39</v>
      </c>
      <c r="L36" s="290">
        <v>928</v>
      </c>
      <c r="M36" s="290">
        <f t="shared" si="1"/>
        <v>43508</v>
      </c>
      <c r="N36" s="290">
        <v>18498</v>
      </c>
      <c r="O36" s="290">
        <v>20858</v>
      </c>
      <c r="P36" s="290">
        <v>346</v>
      </c>
      <c r="Q36" s="290">
        <v>172</v>
      </c>
      <c r="R36" s="290">
        <v>99</v>
      </c>
      <c r="S36" s="290">
        <v>3535</v>
      </c>
      <c r="T36" s="290">
        <f t="shared" si="2"/>
        <v>10590</v>
      </c>
      <c r="U36" s="290">
        <f t="shared" si="3"/>
        <v>4184</v>
      </c>
      <c r="V36" s="290">
        <v>0</v>
      </c>
      <c r="W36" s="290">
        <v>0</v>
      </c>
      <c r="X36" s="290">
        <v>799</v>
      </c>
      <c r="Y36" s="290">
        <v>273</v>
      </c>
      <c r="Z36" s="290">
        <v>0</v>
      </c>
      <c r="AA36" s="290">
        <v>3112</v>
      </c>
      <c r="AB36" s="290">
        <f t="shared" si="4"/>
        <v>6406</v>
      </c>
      <c r="AC36" s="290">
        <v>93</v>
      </c>
      <c r="AD36" s="290">
        <v>0</v>
      </c>
      <c r="AE36" s="290">
        <v>358</v>
      </c>
      <c r="AF36" s="290">
        <v>0</v>
      </c>
      <c r="AG36" s="290">
        <v>0</v>
      </c>
      <c r="AH36" s="290">
        <v>5955</v>
      </c>
      <c r="AI36" s="290">
        <f t="shared" si="5"/>
        <v>0</v>
      </c>
      <c r="AJ36" s="290">
        <f t="shared" si="6"/>
        <v>0</v>
      </c>
      <c r="AK36" s="290"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  <c r="AT36" s="290">
        <v>0</v>
      </c>
      <c r="AU36" s="290">
        <v>0</v>
      </c>
      <c r="AV36" s="290">
        <v>0</v>
      </c>
      <c r="AW36" s="290">
        <v>0</v>
      </c>
      <c r="AX36" s="290">
        <v>0</v>
      </c>
      <c r="AY36" s="290">
        <v>0</v>
      </c>
      <c r="AZ36" s="290">
        <v>0</v>
      </c>
      <c r="BA36" s="290">
        <v>0</v>
      </c>
      <c r="BB36" s="290">
        <v>0</v>
      </c>
      <c r="BC36" s="290">
        <v>0</v>
      </c>
      <c r="BD36" s="290">
        <v>0</v>
      </c>
      <c r="BE36" s="290">
        <v>0</v>
      </c>
      <c r="BF36" s="290">
        <v>0</v>
      </c>
      <c r="BG36" s="290">
        <v>0</v>
      </c>
      <c r="BH36" s="290">
        <v>0</v>
      </c>
      <c r="BI36" s="290">
        <v>0</v>
      </c>
      <c r="BJ36" s="290">
        <v>0</v>
      </c>
      <c r="BK36" s="290">
        <v>0</v>
      </c>
      <c r="BL36" s="290">
        <v>0</v>
      </c>
      <c r="BM36" s="290">
        <v>0</v>
      </c>
      <c r="BN36" s="290">
        <v>0</v>
      </c>
      <c r="BO36" s="290">
        <v>0</v>
      </c>
      <c r="BP36" s="290">
        <v>0</v>
      </c>
      <c r="BQ36" s="290">
        <v>0</v>
      </c>
      <c r="BR36" s="290">
        <v>0</v>
      </c>
      <c r="BS36" s="290">
        <v>0</v>
      </c>
      <c r="BT36" s="290">
        <v>0</v>
      </c>
      <c r="BU36" s="290">
        <v>0</v>
      </c>
      <c r="BV36" s="290">
        <v>0</v>
      </c>
      <c r="BW36" s="290">
        <v>0</v>
      </c>
      <c r="BX36" s="290">
        <v>0</v>
      </c>
      <c r="BY36" s="290">
        <v>0</v>
      </c>
      <c r="BZ36" s="290">
        <v>0</v>
      </c>
      <c r="CA36" s="290">
        <v>0</v>
      </c>
      <c r="CB36" s="290">
        <v>1289</v>
      </c>
      <c r="CC36" s="290">
        <v>969</v>
      </c>
      <c r="CD36" s="290">
        <v>0</v>
      </c>
      <c r="CE36" s="290">
        <v>707</v>
      </c>
      <c r="CF36" s="290">
        <v>0</v>
      </c>
      <c r="CG36" s="290">
        <v>25</v>
      </c>
      <c r="CH36" s="290">
        <v>237</v>
      </c>
      <c r="CI36" s="290">
        <v>0</v>
      </c>
      <c r="CJ36" s="290">
        <v>320</v>
      </c>
      <c r="CK36" s="290">
        <v>0</v>
      </c>
      <c r="CL36" s="290">
        <v>69</v>
      </c>
      <c r="CM36" s="290">
        <v>0</v>
      </c>
      <c r="CN36" s="290">
        <v>0</v>
      </c>
      <c r="CO36" s="290">
        <v>4</v>
      </c>
      <c r="CP36" s="290">
        <v>247</v>
      </c>
      <c r="CQ36" s="290">
        <v>32530</v>
      </c>
      <c r="CR36" s="290">
        <v>28859</v>
      </c>
      <c r="CS36" s="290">
        <v>15</v>
      </c>
      <c r="CT36" s="290">
        <v>0</v>
      </c>
      <c r="CU36" s="290">
        <v>1783</v>
      </c>
      <c r="CV36" s="290">
        <v>26443</v>
      </c>
      <c r="CW36" s="290">
        <v>5</v>
      </c>
      <c r="CX36" s="290">
        <v>613</v>
      </c>
      <c r="CY36" s="290">
        <v>3671</v>
      </c>
      <c r="CZ36" s="290">
        <v>120</v>
      </c>
      <c r="DA36" s="290">
        <v>1</v>
      </c>
      <c r="DB36" s="290">
        <v>470</v>
      </c>
      <c r="DC36" s="290">
        <v>1437</v>
      </c>
      <c r="DD36" s="290">
        <v>19</v>
      </c>
      <c r="DE36" s="290">
        <v>1624</v>
      </c>
      <c r="DF36" s="290">
        <v>3485</v>
      </c>
      <c r="DG36" s="290">
        <v>1416</v>
      </c>
      <c r="DH36" s="290">
        <v>0</v>
      </c>
      <c r="DI36" s="290">
        <v>0</v>
      </c>
      <c r="DJ36" s="290">
        <v>1086</v>
      </c>
      <c r="DK36" s="290">
        <v>0</v>
      </c>
      <c r="DL36" s="290">
        <v>165</v>
      </c>
      <c r="DM36" s="290">
        <v>165</v>
      </c>
      <c r="DN36" s="290">
        <v>2069</v>
      </c>
      <c r="DO36" s="290">
        <v>0</v>
      </c>
      <c r="DP36" s="290">
        <v>0</v>
      </c>
      <c r="DQ36" s="290">
        <v>1924</v>
      </c>
      <c r="DR36" s="290">
        <v>0</v>
      </c>
      <c r="DS36" s="290">
        <v>7</v>
      </c>
      <c r="DT36" s="290">
        <v>138</v>
      </c>
      <c r="DU36" s="290">
        <v>6708</v>
      </c>
      <c r="DV36" s="290">
        <v>6506</v>
      </c>
      <c r="DW36" s="290">
        <v>44</v>
      </c>
      <c r="DX36" s="290">
        <v>158</v>
      </c>
      <c r="DY36" s="290">
        <v>0</v>
      </c>
      <c r="DZ36" s="290">
        <v>3526</v>
      </c>
      <c r="EA36" s="290">
        <v>1848</v>
      </c>
      <c r="EB36" s="290">
        <v>0</v>
      </c>
      <c r="EC36" s="290">
        <v>0</v>
      </c>
      <c r="ED36" s="290">
        <v>1801</v>
      </c>
      <c r="EE36" s="290">
        <v>0</v>
      </c>
      <c r="EF36" s="290">
        <v>0</v>
      </c>
      <c r="EG36" s="290">
        <v>47</v>
      </c>
      <c r="EH36" s="290">
        <v>1678</v>
      </c>
      <c r="EI36" s="290">
        <v>0</v>
      </c>
      <c r="EJ36" s="290">
        <v>0</v>
      </c>
      <c r="EK36" s="290">
        <v>1286</v>
      </c>
      <c r="EL36" s="290">
        <v>0</v>
      </c>
      <c r="EM36" s="290">
        <v>0</v>
      </c>
      <c r="EN36" s="290">
        <v>392</v>
      </c>
    </row>
    <row r="37" spans="1:144" s="288" customFormat="1" ht="12" customHeight="1">
      <c r="A37" s="285" t="s">
        <v>582</v>
      </c>
      <c r="B37" s="286" t="s">
        <v>600</v>
      </c>
      <c r="C37" s="305" t="s">
        <v>542</v>
      </c>
      <c r="D37" s="290">
        <f t="shared" si="0"/>
        <v>207108</v>
      </c>
      <c r="E37" s="290">
        <v>152032</v>
      </c>
      <c r="F37" s="290">
        <v>140680</v>
      </c>
      <c r="G37" s="290">
        <v>0</v>
      </c>
      <c r="H37" s="290">
        <v>140166</v>
      </c>
      <c r="I37" s="290">
        <v>0</v>
      </c>
      <c r="J37" s="290">
        <v>9</v>
      </c>
      <c r="K37" s="290">
        <v>0</v>
      </c>
      <c r="L37" s="290">
        <v>505</v>
      </c>
      <c r="M37" s="290">
        <f t="shared" si="1"/>
        <v>11352</v>
      </c>
      <c r="N37" s="290">
        <v>0</v>
      </c>
      <c r="O37" s="290">
        <v>10856</v>
      </c>
      <c r="P37" s="290">
        <v>0</v>
      </c>
      <c r="Q37" s="290">
        <v>49</v>
      </c>
      <c r="R37" s="290">
        <v>1</v>
      </c>
      <c r="S37" s="290">
        <v>446</v>
      </c>
      <c r="T37" s="290">
        <f t="shared" si="2"/>
        <v>1486</v>
      </c>
      <c r="U37" s="290">
        <f t="shared" si="3"/>
        <v>1118</v>
      </c>
      <c r="V37" s="290">
        <v>12</v>
      </c>
      <c r="W37" s="290">
        <v>0</v>
      </c>
      <c r="X37" s="290">
        <v>728</v>
      </c>
      <c r="Y37" s="290">
        <v>105</v>
      </c>
      <c r="Z37" s="290">
        <v>0</v>
      </c>
      <c r="AA37" s="290">
        <v>273</v>
      </c>
      <c r="AB37" s="290">
        <f t="shared" si="4"/>
        <v>368</v>
      </c>
      <c r="AC37" s="290">
        <v>0</v>
      </c>
      <c r="AD37" s="290">
        <v>112</v>
      </c>
      <c r="AE37" s="290">
        <v>135</v>
      </c>
      <c r="AF37" s="290">
        <v>0</v>
      </c>
      <c r="AG37" s="290">
        <v>0</v>
      </c>
      <c r="AH37" s="290">
        <v>121</v>
      </c>
      <c r="AI37" s="290">
        <f t="shared" si="5"/>
        <v>5388</v>
      </c>
      <c r="AJ37" s="290">
        <f t="shared" si="6"/>
        <v>5290</v>
      </c>
      <c r="AK37" s="290">
        <v>0</v>
      </c>
      <c r="AL37" s="290">
        <v>0</v>
      </c>
      <c r="AM37" s="290">
        <v>0</v>
      </c>
      <c r="AN37" s="290">
        <v>5283</v>
      </c>
      <c r="AO37" s="290">
        <v>7</v>
      </c>
      <c r="AP37" s="290">
        <v>0</v>
      </c>
      <c r="AQ37" s="290">
        <v>98</v>
      </c>
      <c r="AR37" s="290">
        <v>0</v>
      </c>
      <c r="AS37" s="290">
        <v>0</v>
      </c>
      <c r="AT37" s="290">
        <v>0</v>
      </c>
      <c r="AU37" s="290">
        <v>98</v>
      </c>
      <c r="AV37" s="290">
        <v>0</v>
      </c>
      <c r="AW37" s="290">
        <v>0</v>
      </c>
      <c r="AX37" s="290">
        <v>149</v>
      </c>
      <c r="AY37" s="290">
        <v>149</v>
      </c>
      <c r="AZ37" s="290">
        <v>0</v>
      </c>
      <c r="BA37" s="290">
        <v>0</v>
      </c>
      <c r="BB37" s="290">
        <v>0</v>
      </c>
      <c r="BC37" s="290">
        <v>149</v>
      </c>
      <c r="BD37" s="290">
        <v>0</v>
      </c>
      <c r="BE37" s="290">
        <v>0</v>
      </c>
      <c r="BF37" s="290">
        <v>0</v>
      </c>
      <c r="BG37" s="290">
        <v>0</v>
      </c>
      <c r="BH37" s="290">
        <v>0</v>
      </c>
      <c r="BI37" s="290">
        <v>0</v>
      </c>
      <c r="BJ37" s="290">
        <v>0</v>
      </c>
      <c r="BK37" s="290">
        <v>0</v>
      </c>
      <c r="BL37" s="290">
        <v>0</v>
      </c>
      <c r="BM37" s="290">
        <v>0</v>
      </c>
      <c r="BN37" s="290">
        <v>0</v>
      </c>
      <c r="BO37" s="290">
        <v>0</v>
      </c>
      <c r="BP37" s="290">
        <v>0</v>
      </c>
      <c r="BQ37" s="290">
        <v>0</v>
      </c>
      <c r="BR37" s="290">
        <v>0</v>
      </c>
      <c r="BS37" s="290">
        <v>0</v>
      </c>
      <c r="BT37" s="290">
        <v>0</v>
      </c>
      <c r="BU37" s="290">
        <v>0</v>
      </c>
      <c r="BV37" s="290">
        <v>0</v>
      </c>
      <c r="BW37" s="290">
        <v>0</v>
      </c>
      <c r="BX37" s="290">
        <v>0</v>
      </c>
      <c r="BY37" s="290">
        <v>0</v>
      </c>
      <c r="BZ37" s="290">
        <v>0</v>
      </c>
      <c r="CA37" s="290">
        <v>0</v>
      </c>
      <c r="CB37" s="290">
        <v>658</v>
      </c>
      <c r="CC37" s="290">
        <v>495</v>
      </c>
      <c r="CD37" s="290">
        <v>0</v>
      </c>
      <c r="CE37" s="290">
        <v>0</v>
      </c>
      <c r="CF37" s="290">
        <v>0</v>
      </c>
      <c r="CG37" s="290">
        <v>495</v>
      </c>
      <c r="CH37" s="290">
        <v>0</v>
      </c>
      <c r="CI37" s="290">
        <v>0</v>
      </c>
      <c r="CJ37" s="290">
        <v>163</v>
      </c>
      <c r="CK37" s="290">
        <v>0</v>
      </c>
      <c r="CL37" s="290">
        <v>0</v>
      </c>
      <c r="CM37" s="290">
        <v>0</v>
      </c>
      <c r="CN37" s="290">
        <v>163</v>
      </c>
      <c r="CO37" s="290">
        <v>0</v>
      </c>
      <c r="CP37" s="290">
        <v>0</v>
      </c>
      <c r="CQ37" s="290">
        <v>20744</v>
      </c>
      <c r="CR37" s="290">
        <v>18692</v>
      </c>
      <c r="CS37" s="290">
        <v>0</v>
      </c>
      <c r="CT37" s="290">
        <v>8</v>
      </c>
      <c r="CU37" s="290">
        <v>4499</v>
      </c>
      <c r="CV37" s="290">
        <v>13382</v>
      </c>
      <c r="CW37" s="290">
        <v>95</v>
      </c>
      <c r="CX37" s="290">
        <v>708</v>
      </c>
      <c r="CY37" s="290">
        <v>2052</v>
      </c>
      <c r="CZ37" s="290">
        <v>0</v>
      </c>
      <c r="DA37" s="290">
        <v>0</v>
      </c>
      <c r="DB37" s="290">
        <v>555</v>
      </c>
      <c r="DC37" s="290">
        <v>1278</v>
      </c>
      <c r="DD37" s="290">
        <v>0</v>
      </c>
      <c r="DE37" s="290">
        <v>219</v>
      </c>
      <c r="DF37" s="290">
        <v>1618</v>
      </c>
      <c r="DG37" s="290">
        <v>346</v>
      </c>
      <c r="DH37" s="290">
        <v>0</v>
      </c>
      <c r="DI37" s="290">
        <v>0</v>
      </c>
      <c r="DJ37" s="290">
        <v>0</v>
      </c>
      <c r="DK37" s="290">
        <v>346</v>
      </c>
      <c r="DL37" s="290">
        <v>0</v>
      </c>
      <c r="DM37" s="290">
        <v>0</v>
      </c>
      <c r="DN37" s="290">
        <v>1272</v>
      </c>
      <c r="DO37" s="290">
        <v>0</v>
      </c>
      <c r="DP37" s="290">
        <v>0</v>
      </c>
      <c r="DQ37" s="290">
        <v>10</v>
      </c>
      <c r="DR37" s="290">
        <v>1262</v>
      </c>
      <c r="DS37" s="290">
        <v>0</v>
      </c>
      <c r="DT37" s="290">
        <v>0</v>
      </c>
      <c r="DU37" s="290">
        <v>24567</v>
      </c>
      <c r="DV37" s="290">
        <v>23959</v>
      </c>
      <c r="DW37" s="290">
        <v>2</v>
      </c>
      <c r="DX37" s="290">
        <v>606</v>
      </c>
      <c r="DY37" s="290">
        <v>0</v>
      </c>
      <c r="DZ37" s="290">
        <v>466</v>
      </c>
      <c r="EA37" s="290">
        <v>0</v>
      </c>
      <c r="EB37" s="290">
        <v>0</v>
      </c>
      <c r="EC37" s="290">
        <v>0</v>
      </c>
      <c r="ED37" s="290">
        <v>0</v>
      </c>
      <c r="EE37" s="290">
        <v>0</v>
      </c>
      <c r="EF37" s="290">
        <v>0</v>
      </c>
      <c r="EG37" s="290">
        <v>0</v>
      </c>
      <c r="EH37" s="290">
        <v>466</v>
      </c>
      <c r="EI37" s="290">
        <v>0</v>
      </c>
      <c r="EJ37" s="290">
        <v>0</v>
      </c>
      <c r="EK37" s="290">
        <v>0</v>
      </c>
      <c r="EL37" s="290">
        <v>0</v>
      </c>
      <c r="EM37" s="290">
        <v>466</v>
      </c>
      <c r="EN37" s="290">
        <v>0</v>
      </c>
    </row>
    <row r="38" spans="1:144" s="288" customFormat="1" ht="12" customHeight="1">
      <c r="A38" s="285" t="s">
        <v>612</v>
      </c>
      <c r="B38" s="286" t="s">
        <v>614</v>
      </c>
      <c r="C38" s="305" t="s">
        <v>542</v>
      </c>
      <c r="D38" s="290">
        <f t="shared" si="0"/>
        <v>242431</v>
      </c>
      <c r="E38" s="290">
        <v>179316</v>
      </c>
      <c r="F38" s="290">
        <v>155645</v>
      </c>
      <c r="G38" s="290">
        <v>0</v>
      </c>
      <c r="H38" s="290">
        <v>155310</v>
      </c>
      <c r="I38" s="290">
        <v>0</v>
      </c>
      <c r="J38" s="290">
        <v>0</v>
      </c>
      <c r="K38" s="290">
        <v>0</v>
      </c>
      <c r="L38" s="290">
        <v>335</v>
      </c>
      <c r="M38" s="290">
        <f t="shared" si="1"/>
        <v>23671</v>
      </c>
      <c r="N38" s="290">
        <v>0</v>
      </c>
      <c r="O38" s="290">
        <v>23554</v>
      </c>
      <c r="P38" s="290">
        <v>0</v>
      </c>
      <c r="Q38" s="290">
        <v>0</v>
      </c>
      <c r="R38" s="290">
        <v>69</v>
      </c>
      <c r="S38" s="290">
        <v>48</v>
      </c>
      <c r="T38" s="290">
        <f t="shared" si="2"/>
        <v>11283</v>
      </c>
      <c r="U38" s="290">
        <f t="shared" si="3"/>
        <v>8872</v>
      </c>
      <c r="V38" s="290">
        <v>0</v>
      </c>
      <c r="W38" s="290">
        <v>0</v>
      </c>
      <c r="X38" s="290">
        <v>7118</v>
      </c>
      <c r="Y38" s="290">
        <v>1366</v>
      </c>
      <c r="Z38" s="290">
        <v>0</v>
      </c>
      <c r="AA38" s="290">
        <v>388</v>
      </c>
      <c r="AB38" s="290">
        <f t="shared" si="4"/>
        <v>2411</v>
      </c>
      <c r="AC38" s="290">
        <v>0</v>
      </c>
      <c r="AD38" s="290">
        <v>0</v>
      </c>
      <c r="AE38" s="290">
        <v>1945</v>
      </c>
      <c r="AF38" s="290">
        <v>30</v>
      </c>
      <c r="AG38" s="290">
        <v>0</v>
      </c>
      <c r="AH38" s="290">
        <v>436</v>
      </c>
      <c r="AI38" s="290">
        <f t="shared" si="5"/>
        <v>3083</v>
      </c>
      <c r="AJ38" s="290">
        <f t="shared" si="6"/>
        <v>3083</v>
      </c>
      <c r="AK38" s="290">
        <v>0</v>
      </c>
      <c r="AL38" s="290">
        <v>0</v>
      </c>
      <c r="AM38" s="290">
        <v>0</v>
      </c>
      <c r="AN38" s="290">
        <v>3083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  <c r="AT38" s="290">
        <v>0</v>
      </c>
      <c r="AU38" s="290">
        <v>0</v>
      </c>
      <c r="AV38" s="290">
        <v>0</v>
      </c>
      <c r="AW38" s="290">
        <v>0</v>
      </c>
      <c r="AX38" s="290">
        <v>0</v>
      </c>
      <c r="AY38" s="290">
        <v>0</v>
      </c>
      <c r="AZ38" s="290">
        <v>0</v>
      </c>
      <c r="BA38" s="290">
        <v>0</v>
      </c>
      <c r="BB38" s="290">
        <v>0</v>
      </c>
      <c r="BC38" s="290">
        <v>0</v>
      </c>
      <c r="BD38" s="290">
        <v>0</v>
      </c>
      <c r="BE38" s="290">
        <v>0</v>
      </c>
      <c r="BF38" s="290">
        <v>0</v>
      </c>
      <c r="BG38" s="290">
        <v>0</v>
      </c>
      <c r="BH38" s="290">
        <v>0</v>
      </c>
      <c r="BI38" s="290">
        <v>0</v>
      </c>
      <c r="BJ38" s="290">
        <v>0</v>
      </c>
      <c r="BK38" s="290">
        <v>0</v>
      </c>
      <c r="BL38" s="290">
        <v>0</v>
      </c>
      <c r="BM38" s="290">
        <v>0</v>
      </c>
      <c r="BN38" s="290">
        <v>0</v>
      </c>
      <c r="BO38" s="290">
        <v>0</v>
      </c>
      <c r="BP38" s="290">
        <v>0</v>
      </c>
      <c r="BQ38" s="290">
        <v>0</v>
      </c>
      <c r="BR38" s="290">
        <v>0</v>
      </c>
      <c r="BS38" s="290">
        <v>0</v>
      </c>
      <c r="BT38" s="290">
        <v>0</v>
      </c>
      <c r="BU38" s="290">
        <v>0</v>
      </c>
      <c r="BV38" s="290">
        <v>0</v>
      </c>
      <c r="BW38" s="290">
        <v>0</v>
      </c>
      <c r="BX38" s="290">
        <v>0</v>
      </c>
      <c r="BY38" s="290">
        <v>0</v>
      </c>
      <c r="BZ38" s="290">
        <v>0</v>
      </c>
      <c r="CA38" s="290">
        <v>0</v>
      </c>
      <c r="CB38" s="290">
        <v>10142</v>
      </c>
      <c r="CC38" s="290">
        <v>8806</v>
      </c>
      <c r="CD38" s="290">
        <v>0</v>
      </c>
      <c r="CE38" s="290">
        <v>5783</v>
      </c>
      <c r="CF38" s="290">
        <v>0</v>
      </c>
      <c r="CG38" s="290">
        <v>3023</v>
      </c>
      <c r="CH38" s="290">
        <v>0</v>
      </c>
      <c r="CI38" s="290">
        <v>0</v>
      </c>
      <c r="CJ38" s="290">
        <v>1336</v>
      </c>
      <c r="CK38" s="290">
        <v>0</v>
      </c>
      <c r="CL38" s="290">
        <v>1152</v>
      </c>
      <c r="CM38" s="290">
        <v>114</v>
      </c>
      <c r="CN38" s="290">
        <v>0</v>
      </c>
      <c r="CO38" s="290">
        <v>0</v>
      </c>
      <c r="CP38" s="290">
        <v>70</v>
      </c>
      <c r="CQ38" s="290">
        <v>24601</v>
      </c>
      <c r="CR38" s="290">
        <v>21547</v>
      </c>
      <c r="CS38" s="290">
        <v>0</v>
      </c>
      <c r="CT38" s="290">
        <v>0</v>
      </c>
      <c r="CU38" s="290">
        <v>893</v>
      </c>
      <c r="CV38" s="290">
        <v>20229</v>
      </c>
      <c r="CW38" s="290">
        <v>0</v>
      </c>
      <c r="CX38" s="290">
        <v>425</v>
      </c>
      <c r="CY38" s="290">
        <v>3054</v>
      </c>
      <c r="CZ38" s="290">
        <v>0</v>
      </c>
      <c r="DA38" s="290">
        <v>149</v>
      </c>
      <c r="DB38" s="290">
        <v>1419</v>
      </c>
      <c r="DC38" s="290">
        <v>851</v>
      </c>
      <c r="DD38" s="290">
        <v>142</v>
      </c>
      <c r="DE38" s="290">
        <v>493</v>
      </c>
      <c r="DF38" s="290">
        <v>0</v>
      </c>
      <c r="DG38" s="290">
        <v>0</v>
      </c>
      <c r="DH38" s="290">
        <v>0</v>
      </c>
      <c r="DI38" s="290">
        <v>0</v>
      </c>
      <c r="DJ38" s="290">
        <v>0</v>
      </c>
      <c r="DK38" s="290">
        <v>0</v>
      </c>
      <c r="DL38" s="290">
        <v>0</v>
      </c>
      <c r="DM38" s="290">
        <v>0</v>
      </c>
      <c r="DN38" s="290">
        <v>0</v>
      </c>
      <c r="DO38" s="290">
        <v>0</v>
      </c>
      <c r="DP38" s="290">
        <v>0</v>
      </c>
      <c r="DQ38" s="290">
        <v>0</v>
      </c>
      <c r="DR38" s="290">
        <v>0</v>
      </c>
      <c r="DS38" s="290">
        <v>0</v>
      </c>
      <c r="DT38" s="290">
        <v>0</v>
      </c>
      <c r="DU38" s="290">
        <v>9219</v>
      </c>
      <c r="DV38" s="290">
        <v>8270</v>
      </c>
      <c r="DW38" s="290">
        <v>74</v>
      </c>
      <c r="DX38" s="290">
        <v>779</v>
      </c>
      <c r="DY38" s="290">
        <v>96</v>
      </c>
      <c r="DZ38" s="290">
        <v>4787</v>
      </c>
      <c r="EA38" s="290">
        <v>3483</v>
      </c>
      <c r="EB38" s="290">
        <v>0</v>
      </c>
      <c r="EC38" s="290">
        <v>0</v>
      </c>
      <c r="ED38" s="290">
        <v>3481</v>
      </c>
      <c r="EE38" s="290">
        <v>2</v>
      </c>
      <c r="EF38" s="290">
        <v>0</v>
      </c>
      <c r="EG38" s="290">
        <v>0</v>
      </c>
      <c r="EH38" s="290">
        <v>1304</v>
      </c>
      <c r="EI38" s="290">
        <v>0</v>
      </c>
      <c r="EJ38" s="290">
        <v>0</v>
      </c>
      <c r="EK38" s="290">
        <v>831</v>
      </c>
      <c r="EL38" s="290">
        <v>0</v>
      </c>
      <c r="EM38" s="290">
        <v>6</v>
      </c>
      <c r="EN38" s="290">
        <v>467</v>
      </c>
    </row>
    <row r="39" spans="1:144" s="288" customFormat="1" ht="12" customHeight="1">
      <c r="A39" s="285" t="s">
        <v>639</v>
      </c>
      <c r="B39" s="286" t="s">
        <v>640</v>
      </c>
      <c r="C39" s="305" t="s">
        <v>542</v>
      </c>
      <c r="D39" s="290">
        <f t="shared" si="0"/>
        <v>646765</v>
      </c>
      <c r="E39" s="290">
        <v>568194</v>
      </c>
      <c r="F39" s="290">
        <v>506036</v>
      </c>
      <c r="G39" s="290">
        <v>0</v>
      </c>
      <c r="H39" s="290">
        <v>505333</v>
      </c>
      <c r="I39" s="290">
        <v>35</v>
      </c>
      <c r="J39" s="290">
        <v>87</v>
      </c>
      <c r="K39" s="290">
        <v>0</v>
      </c>
      <c r="L39" s="290">
        <v>581</v>
      </c>
      <c r="M39" s="290">
        <f t="shared" si="1"/>
        <v>62158</v>
      </c>
      <c r="N39" s="290">
        <v>21</v>
      </c>
      <c r="O39" s="290">
        <v>60289</v>
      </c>
      <c r="P39" s="290">
        <v>11</v>
      </c>
      <c r="Q39" s="290">
        <v>3</v>
      </c>
      <c r="R39" s="290">
        <v>0</v>
      </c>
      <c r="S39" s="290">
        <v>1834</v>
      </c>
      <c r="T39" s="290">
        <f t="shared" si="2"/>
        <v>19442</v>
      </c>
      <c r="U39" s="290">
        <f t="shared" si="3"/>
        <v>11950</v>
      </c>
      <c r="V39" s="290">
        <v>0</v>
      </c>
      <c r="W39" s="290">
        <v>0</v>
      </c>
      <c r="X39" s="290">
        <v>8868</v>
      </c>
      <c r="Y39" s="290">
        <v>283</v>
      </c>
      <c r="Z39" s="290">
        <v>0</v>
      </c>
      <c r="AA39" s="290">
        <v>2799</v>
      </c>
      <c r="AB39" s="290">
        <f t="shared" si="4"/>
        <v>7492</v>
      </c>
      <c r="AC39" s="290">
        <v>0</v>
      </c>
      <c r="AD39" s="290">
        <v>0</v>
      </c>
      <c r="AE39" s="290">
        <v>553</v>
      </c>
      <c r="AF39" s="290">
        <v>0</v>
      </c>
      <c r="AG39" s="290">
        <v>0</v>
      </c>
      <c r="AH39" s="290">
        <v>6939</v>
      </c>
      <c r="AI39" s="290">
        <f t="shared" si="5"/>
        <v>662</v>
      </c>
      <c r="AJ39" s="290">
        <f t="shared" si="6"/>
        <v>586</v>
      </c>
      <c r="AK39" s="290">
        <v>0</v>
      </c>
      <c r="AL39" s="290">
        <v>0</v>
      </c>
      <c r="AM39" s="290">
        <v>0</v>
      </c>
      <c r="AN39" s="290">
        <v>586</v>
      </c>
      <c r="AO39" s="290">
        <v>0</v>
      </c>
      <c r="AP39" s="290">
        <v>0</v>
      </c>
      <c r="AQ39" s="290">
        <v>76</v>
      </c>
      <c r="AR39" s="290">
        <v>0</v>
      </c>
      <c r="AS39" s="290">
        <v>0</v>
      </c>
      <c r="AT39" s="290">
        <v>0</v>
      </c>
      <c r="AU39" s="290">
        <v>76</v>
      </c>
      <c r="AV39" s="290">
        <v>0</v>
      </c>
      <c r="AW39" s="290">
        <v>0</v>
      </c>
      <c r="AX39" s="290">
        <v>0</v>
      </c>
      <c r="AY39" s="290">
        <v>0</v>
      </c>
      <c r="AZ39" s="290">
        <v>0</v>
      </c>
      <c r="BA39" s="290">
        <v>0</v>
      </c>
      <c r="BB39" s="290">
        <v>0</v>
      </c>
      <c r="BC39" s="290">
        <v>0</v>
      </c>
      <c r="BD39" s="290">
        <v>0</v>
      </c>
      <c r="BE39" s="290">
        <v>0</v>
      </c>
      <c r="BF39" s="290">
        <v>0</v>
      </c>
      <c r="BG39" s="290">
        <v>0</v>
      </c>
      <c r="BH39" s="290">
        <v>0</v>
      </c>
      <c r="BI39" s="290">
        <v>0</v>
      </c>
      <c r="BJ39" s="290">
        <v>0</v>
      </c>
      <c r="BK39" s="290">
        <v>0</v>
      </c>
      <c r="BL39" s="290">
        <v>0</v>
      </c>
      <c r="BM39" s="290">
        <v>216</v>
      </c>
      <c r="BN39" s="290">
        <v>216</v>
      </c>
      <c r="BO39" s="290">
        <v>0</v>
      </c>
      <c r="BP39" s="290">
        <v>0</v>
      </c>
      <c r="BQ39" s="290">
        <v>0</v>
      </c>
      <c r="BR39" s="290">
        <v>216</v>
      </c>
      <c r="BS39" s="290">
        <v>0</v>
      </c>
      <c r="BT39" s="290">
        <v>0</v>
      </c>
      <c r="BU39" s="290">
        <v>0</v>
      </c>
      <c r="BV39" s="290">
        <v>0</v>
      </c>
      <c r="BW39" s="290">
        <v>0</v>
      </c>
      <c r="BX39" s="290">
        <v>0</v>
      </c>
      <c r="BY39" s="290">
        <v>0</v>
      </c>
      <c r="BZ39" s="290">
        <v>0</v>
      </c>
      <c r="CA39" s="290">
        <v>0</v>
      </c>
      <c r="CB39" s="290">
        <v>363</v>
      </c>
      <c r="CC39" s="290">
        <v>167</v>
      </c>
      <c r="CD39" s="290">
        <v>0</v>
      </c>
      <c r="CE39" s="290">
        <v>0</v>
      </c>
      <c r="CF39" s="290">
        <v>0</v>
      </c>
      <c r="CG39" s="290">
        <v>156</v>
      </c>
      <c r="CH39" s="290">
        <v>0</v>
      </c>
      <c r="CI39" s="290">
        <v>11</v>
      </c>
      <c r="CJ39" s="290">
        <v>196</v>
      </c>
      <c r="CK39" s="290">
        <v>0</v>
      </c>
      <c r="CL39" s="290">
        <v>0</v>
      </c>
      <c r="CM39" s="290">
        <v>44</v>
      </c>
      <c r="CN39" s="290">
        <v>0</v>
      </c>
      <c r="CO39" s="290">
        <v>0</v>
      </c>
      <c r="CP39" s="290">
        <v>152</v>
      </c>
      <c r="CQ39" s="290">
        <v>25934</v>
      </c>
      <c r="CR39" s="290">
        <v>22295</v>
      </c>
      <c r="CS39" s="290">
        <v>0</v>
      </c>
      <c r="CT39" s="290">
        <v>0</v>
      </c>
      <c r="CU39" s="290">
        <v>2113</v>
      </c>
      <c r="CV39" s="290">
        <v>19644</v>
      </c>
      <c r="CW39" s="290">
        <v>96</v>
      </c>
      <c r="CX39" s="290">
        <v>442</v>
      </c>
      <c r="CY39" s="290">
        <v>3639</v>
      </c>
      <c r="CZ39" s="290">
        <v>22</v>
      </c>
      <c r="DA39" s="290">
        <v>0</v>
      </c>
      <c r="DB39" s="290">
        <v>894</v>
      </c>
      <c r="DC39" s="290">
        <v>2080</v>
      </c>
      <c r="DD39" s="290">
        <v>0</v>
      </c>
      <c r="DE39" s="290">
        <v>643</v>
      </c>
      <c r="DF39" s="290">
        <v>2817</v>
      </c>
      <c r="DG39" s="290">
        <v>2226</v>
      </c>
      <c r="DH39" s="290">
        <v>0</v>
      </c>
      <c r="DI39" s="290">
        <v>0</v>
      </c>
      <c r="DJ39" s="290">
        <v>2125</v>
      </c>
      <c r="DK39" s="290">
        <v>7</v>
      </c>
      <c r="DL39" s="290">
        <v>0</v>
      </c>
      <c r="DM39" s="290">
        <v>94</v>
      </c>
      <c r="DN39" s="290">
        <v>591</v>
      </c>
      <c r="DO39" s="290">
        <v>0</v>
      </c>
      <c r="DP39" s="290">
        <v>205</v>
      </c>
      <c r="DQ39" s="290">
        <v>288</v>
      </c>
      <c r="DR39" s="290">
        <v>0</v>
      </c>
      <c r="DS39" s="290">
        <v>0</v>
      </c>
      <c r="DT39" s="290">
        <v>98</v>
      </c>
      <c r="DU39" s="290">
        <v>25291</v>
      </c>
      <c r="DV39" s="290">
        <v>16169</v>
      </c>
      <c r="DW39" s="290">
        <v>34</v>
      </c>
      <c r="DX39" s="290">
        <v>9063</v>
      </c>
      <c r="DY39" s="290">
        <v>25</v>
      </c>
      <c r="DZ39" s="290">
        <v>3846</v>
      </c>
      <c r="EA39" s="290">
        <v>2897</v>
      </c>
      <c r="EB39" s="290">
        <v>0</v>
      </c>
      <c r="EC39" s="290">
        <v>0</v>
      </c>
      <c r="ED39" s="290">
        <v>2895</v>
      </c>
      <c r="EE39" s="290">
        <v>2</v>
      </c>
      <c r="EF39" s="290">
        <v>0</v>
      </c>
      <c r="EG39" s="290">
        <v>0</v>
      </c>
      <c r="EH39" s="290">
        <v>949</v>
      </c>
      <c r="EI39" s="290">
        <v>0</v>
      </c>
      <c r="EJ39" s="290">
        <v>0</v>
      </c>
      <c r="EK39" s="290">
        <v>949</v>
      </c>
      <c r="EL39" s="290">
        <v>0</v>
      </c>
      <c r="EM39" s="290">
        <v>0</v>
      </c>
      <c r="EN39" s="290">
        <v>0</v>
      </c>
    </row>
    <row r="40" spans="1:144" s="288" customFormat="1" ht="12" customHeight="1">
      <c r="A40" s="285" t="s">
        <v>564</v>
      </c>
      <c r="B40" s="286" t="s">
        <v>641</v>
      </c>
      <c r="C40" s="305" t="s">
        <v>542</v>
      </c>
      <c r="D40" s="290">
        <f t="shared" si="0"/>
        <v>920368</v>
      </c>
      <c r="E40" s="290">
        <v>613828</v>
      </c>
      <c r="F40" s="290">
        <v>578492</v>
      </c>
      <c r="G40" s="290">
        <v>0</v>
      </c>
      <c r="H40" s="290">
        <v>576838</v>
      </c>
      <c r="I40" s="290">
        <v>0</v>
      </c>
      <c r="J40" s="290">
        <v>0</v>
      </c>
      <c r="K40" s="290">
        <v>0</v>
      </c>
      <c r="L40" s="290">
        <v>1654</v>
      </c>
      <c r="M40" s="290">
        <f t="shared" si="1"/>
        <v>35336</v>
      </c>
      <c r="N40" s="290">
        <v>0</v>
      </c>
      <c r="O40" s="290">
        <v>31639</v>
      </c>
      <c r="P40" s="290">
        <v>0</v>
      </c>
      <c r="Q40" s="290">
        <v>0</v>
      </c>
      <c r="R40" s="290">
        <v>0</v>
      </c>
      <c r="S40" s="290">
        <v>3697</v>
      </c>
      <c r="T40" s="290">
        <f t="shared" si="2"/>
        <v>45895</v>
      </c>
      <c r="U40" s="290">
        <f t="shared" si="3"/>
        <v>30501</v>
      </c>
      <c r="V40" s="290">
        <v>0</v>
      </c>
      <c r="W40" s="290">
        <v>0</v>
      </c>
      <c r="X40" s="290">
        <v>11606</v>
      </c>
      <c r="Y40" s="290">
        <v>7306</v>
      </c>
      <c r="Z40" s="290">
        <v>0</v>
      </c>
      <c r="AA40" s="290">
        <v>11589</v>
      </c>
      <c r="AB40" s="290">
        <f t="shared" si="4"/>
        <v>15394</v>
      </c>
      <c r="AC40" s="290">
        <v>0</v>
      </c>
      <c r="AD40" s="290">
        <v>0</v>
      </c>
      <c r="AE40" s="290">
        <v>2466</v>
      </c>
      <c r="AF40" s="290">
        <v>182</v>
      </c>
      <c r="AG40" s="290">
        <v>0</v>
      </c>
      <c r="AH40" s="290">
        <v>12746</v>
      </c>
      <c r="AI40" s="290">
        <f t="shared" si="5"/>
        <v>915</v>
      </c>
      <c r="AJ40" s="290">
        <f t="shared" si="6"/>
        <v>0</v>
      </c>
      <c r="AK40" s="290"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915</v>
      </c>
      <c r="AR40" s="290">
        <v>0</v>
      </c>
      <c r="AS40" s="290">
        <v>0</v>
      </c>
      <c r="AT40" s="290">
        <v>0</v>
      </c>
      <c r="AU40" s="290">
        <v>915</v>
      </c>
      <c r="AV40" s="290">
        <v>0</v>
      </c>
      <c r="AW40" s="290">
        <v>0</v>
      </c>
      <c r="AX40" s="290">
        <v>0</v>
      </c>
      <c r="AY40" s="290">
        <v>0</v>
      </c>
      <c r="AZ40" s="290">
        <v>0</v>
      </c>
      <c r="BA40" s="290">
        <v>0</v>
      </c>
      <c r="BB40" s="290">
        <v>0</v>
      </c>
      <c r="BC40" s="290">
        <v>0</v>
      </c>
      <c r="BD40" s="290">
        <v>0</v>
      </c>
      <c r="BE40" s="290">
        <v>0</v>
      </c>
      <c r="BF40" s="290">
        <v>0</v>
      </c>
      <c r="BG40" s="290">
        <v>0</v>
      </c>
      <c r="BH40" s="290">
        <v>0</v>
      </c>
      <c r="BI40" s="290">
        <v>0</v>
      </c>
      <c r="BJ40" s="290">
        <v>0</v>
      </c>
      <c r="BK40" s="290">
        <v>0</v>
      </c>
      <c r="BL40" s="290">
        <v>0</v>
      </c>
      <c r="BM40" s="290">
        <v>0</v>
      </c>
      <c r="BN40" s="290">
        <v>0</v>
      </c>
      <c r="BO40" s="290">
        <v>0</v>
      </c>
      <c r="BP40" s="290">
        <v>0</v>
      </c>
      <c r="BQ40" s="290">
        <v>0</v>
      </c>
      <c r="BR40" s="290">
        <v>0</v>
      </c>
      <c r="BS40" s="290">
        <v>0</v>
      </c>
      <c r="BT40" s="290">
        <v>0</v>
      </c>
      <c r="BU40" s="290">
        <v>0</v>
      </c>
      <c r="BV40" s="290">
        <v>0</v>
      </c>
      <c r="BW40" s="290">
        <v>0</v>
      </c>
      <c r="BX40" s="290">
        <v>0</v>
      </c>
      <c r="BY40" s="290">
        <v>0</v>
      </c>
      <c r="BZ40" s="290">
        <v>0</v>
      </c>
      <c r="CA40" s="290">
        <v>0</v>
      </c>
      <c r="CB40" s="290">
        <v>131454</v>
      </c>
      <c r="CC40" s="290">
        <v>124318</v>
      </c>
      <c r="CD40" s="290">
        <v>0</v>
      </c>
      <c r="CE40" s="290">
        <v>121500</v>
      </c>
      <c r="CF40" s="290">
        <v>114</v>
      </c>
      <c r="CG40" s="290">
        <v>860</v>
      </c>
      <c r="CH40" s="290">
        <v>0</v>
      </c>
      <c r="CI40" s="290">
        <v>1844</v>
      </c>
      <c r="CJ40" s="290">
        <v>7136</v>
      </c>
      <c r="CK40" s="290">
        <v>0</v>
      </c>
      <c r="CL40" s="290">
        <v>4802</v>
      </c>
      <c r="CM40" s="290">
        <v>6</v>
      </c>
      <c r="CN40" s="290">
        <v>948</v>
      </c>
      <c r="CO40" s="290">
        <v>0</v>
      </c>
      <c r="CP40" s="290">
        <v>1380</v>
      </c>
      <c r="CQ40" s="290">
        <v>88107</v>
      </c>
      <c r="CR40" s="290">
        <v>84218</v>
      </c>
      <c r="CS40" s="290">
        <v>0</v>
      </c>
      <c r="CT40" s="290">
        <v>1</v>
      </c>
      <c r="CU40" s="290">
        <v>4378</v>
      </c>
      <c r="CV40" s="290">
        <v>78759</v>
      </c>
      <c r="CW40" s="290">
        <v>558</v>
      </c>
      <c r="CX40" s="290">
        <v>522</v>
      </c>
      <c r="CY40" s="290">
        <v>3889</v>
      </c>
      <c r="CZ40" s="290">
        <v>0</v>
      </c>
      <c r="DA40" s="290">
        <v>2</v>
      </c>
      <c r="DB40" s="290">
        <v>621</v>
      </c>
      <c r="DC40" s="290">
        <v>1789</v>
      </c>
      <c r="DD40" s="290">
        <v>12</v>
      </c>
      <c r="DE40" s="290">
        <v>1465</v>
      </c>
      <c r="DF40" s="290">
        <v>563</v>
      </c>
      <c r="DG40" s="290">
        <v>393</v>
      </c>
      <c r="DH40" s="290">
        <v>0</v>
      </c>
      <c r="DI40" s="290">
        <v>0</v>
      </c>
      <c r="DJ40" s="290">
        <v>350</v>
      </c>
      <c r="DK40" s="290">
        <v>30</v>
      </c>
      <c r="DL40" s="290">
        <v>13</v>
      </c>
      <c r="DM40" s="290">
        <v>0</v>
      </c>
      <c r="DN40" s="290">
        <v>170</v>
      </c>
      <c r="DO40" s="290">
        <v>0</v>
      </c>
      <c r="DP40" s="290">
        <v>0</v>
      </c>
      <c r="DQ40" s="290">
        <v>122</v>
      </c>
      <c r="DR40" s="290">
        <v>0</v>
      </c>
      <c r="DS40" s="290">
        <v>2</v>
      </c>
      <c r="DT40" s="290">
        <v>46</v>
      </c>
      <c r="DU40" s="290">
        <v>13091</v>
      </c>
      <c r="DV40" s="290">
        <v>10737</v>
      </c>
      <c r="DW40" s="290">
        <v>4</v>
      </c>
      <c r="DX40" s="290">
        <v>2343</v>
      </c>
      <c r="DY40" s="290">
        <v>7</v>
      </c>
      <c r="DZ40" s="290">
        <v>26515</v>
      </c>
      <c r="EA40" s="290">
        <v>22038</v>
      </c>
      <c r="EB40" s="290">
        <v>0</v>
      </c>
      <c r="EC40" s="290">
        <v>0</v>
      </c>
      <c r="ED40" s="290">
        <v>21844</v>
      </c>
      <c r="EE40" s="290">
        <v>0</v>
      </c>
      <c r="EF40" s="290">
        <v>194</v>
      </c>
      <c r="EG40" s="290">
        <v>0</v>
      </c>
      <c r="EH40" s="290">
        <v>4477</v>
      </c>
      <c r="EI40" s="290">
        <v>0</v>
      </c>
      <c r="EJ40" s="290">
        <v>0</v>
      </c>
      <c r="EK40" s="290">
        <v>4211</v>
      </c>
      <c r="EL40" s="290">
        <v>0</v>
      </c>
      <c r="EM40" s="290">
        <v>258</v>
      </c>
      <c r="EN40" s="290">
        <v>8</v>
      </c>
    </row>
    <row r="41" spans="1:144" s="288" customFormat="1" ht="12" customHeight="1">
      <c r="A41" s="285" t="s">
        <v>586</v>
      </c>
      <c r="B41" s="286" t="s">
        <v>587</v>
      </c>
      <c r="C41" s="305" t="s">
        <v>542</v>
      </c>
      <c r="D41" s="290">
        <f t="shared" si="0"/>
        <v>515270</v>
      </c>
      <c r="E41" s="290">
        <v>400601</v>
      </c>
      <c r="F41" s="290">
        <v>310968</v>
      </c>
      <c r="G41" s="290">
        <v>0</v>
      </c>
      <c r="H41" s="290">
        <v>308163</v>
      </c>
      <c r="I41" s="290">
        <v>0</v>
      </c>
      <c r="J41" s="290">
        <v>0</v>
      </c>
      <c r="K41" s="290">
        <v>0</v>
      </c>
      <c r="L41" s="290">
        <v>2805</v>
      </c>
      <c r="M41" s="290">
        <f t="shared" si="1"/>
        <v>89633</v>
      </c>
      <c r="N41" s="290">
        <v>0</v>
      </c>
      <c r="O41" s="290">
        <v>87329</v>
      </c>
      <c r="P41" s="290">
        <v>0</v>
      </c>
      <c r="Q41" s="290">
        <v>0</v>
      </c>
      <c r="R41" s="290">
        <v>0</v>
      </c>
      <c r="S41" s="290">
        <v>2304</v>
      </c>
      <c r="T41" s="290">
        <f t="shared" si="2"/>
        <v>20226</v>
      </c>
      <c r="U41" s="290">
        <f t="shared" si="3"/>
        <v>6430</v>
      </c>
      <c r="V41" s="290">
        <v>0</v>
      </c>
      <c r="W41" s="290">
        <v>0</v>
      </c>
      <c r="X41" s="290">
        <v>3149</v>
      </c>
      <c r="Y41" s="290">
        <v>58</v>
      </c>
      <c r="Z41" s="290">
        <v>81</v>
      </c>
      <c r="AA41" s="290">
        <v>3142</v>
      </c>
      <c r="AB41" s="290">
        <f t="shared" si="4"/>
        <v>13796</v>
      </c>
      <c r="AC41" s="290">
        <v>704</v>
      </c>
      <c r="AD41" s="290">
        <v>0</v>
      </c>
      <c r="AE41" s="290">
        <v>4178</v>
      </c>
      <c r="AF41" s="290">
        <v>0</v>
      </c>
      <c r="AG41" s="290">
        <v>0</v>
      </c>
      <c r="AH41" s="290">
        <v>8914</v>
      </c>
      <c r="AI41" s="290">
        <f t="shared" si="5"/>
        <v>41</v>
      </c>
      <c r="AJ41" s="290">
        <f t="shared" si="6"/>
        <v>0</v>
      </c>
      <c r="AK41" s="290"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41</v>
      </c>
      <c r="AR41" s="290">
        <v>0</v>
      </c>
      <c r="AS41" s="290">
        <v>41</v>
      </c>
      <c r="AT41" s="290">
        <v>0</v>
      </c>
      <c r="AU41" s="290">
        <v>0</v>
      </c>
      <c r="AV41" s="290">
        <v>0</v>
      </c>
      <c r="AW41" s="290">
        <v>0</v>
      </c>
      <c r="AX41" s="290">
        <v>0</v>
      </c>
      <c r="AY41" s="290">
        <v>0</v>
      </c>
      <c r="AZ41" s="290">
        <v>0</v>
      </c>
      <c r="BA41" s="290">
        <v>0</v>
      </c>
      <c r="BB41" s="290">
        <v>0</v>
      </c>
      <c r="BC41" s="290">
        <v>0</v>
      </c>
      <c r="BD41" s="290">
        <v>0</v>
      </c>
      <c r="BE41" s="290">
        <v>0</v>
      </c>
      <c r="BF41" s="290">
        <v>0</v>
      </c>
      <c r="BG41" s="290">
        <v>0</v>
      </c>
      <c r="BH41" s="290">
        <v>0</v>
      </c>
      <c r="BI41" s="290">
        <v>0</v>
      </c>
      <c r="BJ41" s="290">
        <v>0</v>
      </c>
      <c r="BK41" s="290">
        <v>0</v>
      </c>
      <c r="BL41" s="290">
        <v>0</v>
      </c>
      <c r="BM41" s="290">
        <v>2497</v>
      </c>
      <c r="BN41" s="290">
        <v>2497</v>
      </c>
      <c r="BO41" s="290">
        <v>0</v>
      </c>
      <c r="BP41" s="290">
        <v>2497</v>
      </c>
      <c r="BQ41" s="290">
        <v>0</v>
      </c>
      <c r="BR41" s="290">
        <v>0</v>
      </c>
      <c r="BS41" s="290">
        <v>0</v>
      </c>
      <c r="BT41" s="290">
        <v>0</v>
      </c>
      <c r="BU41" s="290">
        <v>0</v>
      </c>
      <c r="BV41" s="290">
        <v>0</v>
      </c>
      <c r="BW41" s="290">
        <v>0</v>
      </c>
      <c r="BX41" s="290">
        <v>0</v>
      </c>
      <c r="BY41" s="290">
        <v>0</v>
      </c>
      <c r="BZ41" s="290">
        <v>0</v>
      </c>
      <c r="CA41" s="290">
        <v>0</v>
      </c>
      <c r="CB41" s="290">
        <v>6900</v>
      </c>
      <c r="CC41" s="290">
        <v>6124</v>
      </c>
      <c r="CD41" s="290">
        <v>0</v>
      </c>
      <c r="CE41" s="290">
        <v>6087</v>
      </c>
      <c r="CF41" s="290">
        <v>0</v>
      </c>
      <c r="CG41" s="290">
        <v>4</v>
      </c>
      <c r="CH41" s="290">
        <v>0</v>
      </c>
      <c r="CI41" s="290">
        <v>33</v>
      </c>
      <c r="CJ41" s="290">
        <v>776</v>
      </c>
      <c r="CK41" s="290">
        <v>0</v>
      </c>
      <c r="CL41" s="290">
        <v>567</v>
      </c>
      <c r="CM41" s="290">
        <v>0</v>
      </c>
      <c r="CN41" s="290">
        <v>0</v>
      </c>
      <c r="CO41" s="290">
        <v>0</v>
      </c>
      <c r="CP41" s="290">
        <v>209</v>
      </c>
      <c r="CQ41" s="290">
        <v>47916</v>
      </c>
      <c r="CR41" s="290">
        <v>38923</v>
      </c>
      <c r="CS41" s="290">
        <v>0</v>
      </c>
      <c r="CT41" s="290">
        <v>0</v>
      </c>
      <c r="CU41" s="290">
        <v>4173</v>
      </c>
      <c r="CV41" s="290">
        <v>33375</v>
      </c>
      <c r="CW41" s="290">
        <v>848</v>
      </c>
      <c r="CX41" s="290">
        <v>527</v>
      </c>
      <c r="CY41" s="290">
        <v>8993</v>
      </c>
      <c r="CZ41" s="290">
        <v>0</v>
      </c>
      <c r="DA41" s="290">
        <v>31</v>
      </c>
      <c r="DB41" s="290">
        <v>1400</v>
      </c>
      <c r="DC41" s="290">
        <v>6929</v>
      </c>
      <c r="DD41" s="290">
        <v>89</v>
      </c>
      <c r="DE41" s="290">
        <v>544</v>
      </c>
      <c r="DF41" s="290">
        <v>1015</v>
      </c>
      <c r="DG41" s="290">
        <v>546</v>
      </c>
      <c r="DH41" s="290">
        <v>0</v>
      </c>
      <c r="DI41" s="290">
        <v>0</v>
      </c>
      <c r="DJ41" s="290">
        <v>425</v>
      </c>
      <c r="DK41" s="290">
        <v>79</v>
      </c>
      <c r="DL41" s="290">
        <v>42</v>
      </c>
      <c r="DM41" s="290">
        <v>0</v>
      </c>
      <c r="DN41" s="290">
        <v>469</v>
      </c>
      <c r="DO41" s="290">
        <v>0</v>
      </c>
      <c r="DP41" s="290">
        <v>469</v>
      </c>
      <c r="DQ41" s="290">
        <v>0</v>
      </c>
      <c r="DR41" s="290">
        <v>0</v>
      </c>
      <c r="DS41" s="290">
        <v>0</v>
      </c>
      <c r="DT41" s="290">
        <v>0</v>
      </c>
      <c r="DU41" s="290">
        <v>28516</v>
      </c>
      <c r="DV41" s="290">
        <v>25636</v>
      </c>
      <c r="DW41" s="290">
        <v>6</v>
      </c>
      <c r="DX41" s="290">
        <v>2874</v>
      </c>
      <c r="DY41" s="290">
        <v>0</v>
      </c>
      <c r="DZ41" s="290">
        <v>7558</v>
      </c>
      <c r="EA41" s="290">
        <v>3409</v>
      </c>
      <c r="EB41" s="290">
        <v>0</v>
      </c>
      <c r="EC41" s="290">
        <v>0</v>
      </c>
      <c r="ED41" s="290">
        <v>3176</v>
      </c>
      <c r="EE41" s="290">
        <v>0</v>
      </c>
      <c r="EF41" s="290">
        <v>225</v>
      </c>
      <c r="EG41" s="290">
        <v>8</v>
      </c>
      <c r="EH41" s="290">
        <v>4149</v>
      </c>
      <c r="EI41" s="290">
        <v>0</v>
      </c>
      <c r="EJ41" s="290">
        <v>0</v>
      </c>
      <c r="EK41" s="290">
        <v>2314</v>
      </c>
      <c r="EL41" s="290">
        <v>4</v>
      </c>
      <c r="EM41" s="290">
        <v>520</v>
      </c>
      <c r="EN41" s="290">
        <v>1311</v>
      </c>
    </row>
    <row r="42" spans="1:144" s="288" customFormat="1" ht="12" customHeight="1">
      <c r="A42" s="285" t="s">
        <v>575</v>
      </c>
      <c r="B42" s="286" t="s">
        <v>592</v>
      </c>
      <c r="C42" s="305" t="s">
        <v>542</v>
      </c>
      <c r="D42" s="290">
        <f t="shared" si="0"/>
        <v>261696</v>
      </c>
      <c r="E42" s="290">
        <v>210216</v>
      </c>
      <c r="F42" s="290">
        <v>201112</v>
      </c>
      <c r="G42" s="290">
        <v>0</v>
      </c>
      <c r="H42" s="290">
        <v>201110</v>
      </c>
      <c r="I42" s="290">
        <v>0</v>
      </c>
      <c r="J42" s="290">
        <v>2</v>
      </c>
      <c r="K42" s="290">
        <v>0</v>
      </c>
      <c r="L42" s="290">
        <v>0</v>
      </c>
      <c r="M42" s="290">
        <f t="shared" si="1"/>
        <v>9104</v>
      </c>
      <c r="N42" s="290">
        <v>0</v>
      </c>
      <c r="O42" s="290">
        <v>9009</v>
      </c>
      <c r="P42" s="290">
        <v>0</v>
      </c>
      <c r="Q42" s="290">
        <v>0</v>
      </c>
      <c r="R42" s="290">
        <v>0</v>
      </c>
      <c r="S42" s="290">
        <v>95</v>
      </c>
      <c r="T42" s="290">
        <f t="shared" si="2"/>
        <v>19571</v>
      </c>
      <c r="U42" s="290">
        <f t="shared" si="3"/>
        <v>17089</v>
      </c>
      <c r="V42" s="290">
        <v>0</v>
      </c>
      <c r="W42" s="290">
        <v>0</v>
      </c>
      <c r="X42" s="290">
        <v>8026</v>
      </c>
      <c r="Y42" s="290">
        <v>5543</v>
      </c>
      <c r="Z42" s="290">
        <v>0</v>
      </c>
      <c r="AA42" s="290">
        <v>3520</v>
      </c>
      <c r="AB42" s="290">
        <f t="shared" si="4"/>
        <v>2482</v>
      </c>
      <c r="AC42" s="290">
        <v>0</v>
      </c>
      <c r="AD42" s="290">
        <v>0</v>
      </c>
      <c r="AE42" s="290">
        <v>1901</v>
      </c>
      <c r="AF42" s="290">
        <v>65</v>
      </c>
      <c r="AG42" s="290">
        <v>0</v>
      </c>
      <c r="AH42" s="290">
        <v>516</v>
      </c>
      <c r="AI42" s="290">
        <f t="shared" si="5"/>
        <v>0</v>
      </c>
      <c r="AJ42" s="290">
        <f t="shared" si="6"/>
        <v>0</v>
      </c>
      <c r="AK42" s="290"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  <c r="AT42" s="290">
        <v>0</v>
      </c>
      <c r="AU42" s="290">
        <v>0</v>
      </c>
      <c r="AV42" s="290">
        <v>0</v>
      </c>
      <c r="AW42" s="290">
        <v>0</v>
      </c>
      <c r="AX42" s="290">
        <v>0</v>
      </c>
      <c r="AY42" s="290">
        <v>0</v>
      </c>
      <c r="AZ42" s="290">
        <v>0</v>
      </c>
      <c r="BA42" s="290">
        <v>0</v>
      </c>
      <c r="BB42" s="290">
        <v>0</v>
      </c>
      <c r="BC42" s="290">
        <v>0</v>
      </c>
      <c r="BD42" s="290">
        <v>0</v>
      </c>
      <c r="BE42" s="290">
        <v>0</v>
      </c>
      <c r="BF42" s="290">
        <v>0</v>
      </c>
      <c r="BG42" s="290">
        <v>0</v>
      </c>
      <c r="BH42" s="290">
        <v>0</v>
      </c>
      <c r="BI42" s="290">
        <v>0</v>
      </c>
      <c r="BJ42" s="290">
        <v>0</v>
      </c>
      <c r="BK42" s="290">
        <v>0</v>
      </c>
      <c r="BL42" s="290">
        <v>0</v>
      </c>
      <c r="BM42" s="290">
        <v>0</v>
      </c>
      <c r="BN42" s="290">
        <v>0</v>
      </c>
      <c r="BO42" s="290">
        <v>0</v>
      </c>
      <c r="BP42" s="290">
        <v>0</v>
      </c>
      <c r="BQ42" s="290">
        <v>0</v>
      </c>
      <c r="BR42" s="290">
        <v>0</v>
      </c>
      <c r="BS42" s="290">
        <v>0</v>
      </c>
      <c r="BT42" s="290">
        <v>0</v>
      </c>
      <c r="BU42" s="290">
        <v>0</v>
      </c>
      <c r="BV42" s="290">
        <v>0</v>
      </c>
      <c r="BW42" s="290">
        <v>0</v>
      </c>
      <c r="BX42" s="290">
        <v>0</v>
      </c>
      <c r="BY42" s="290">
        <v>0</v>
      </c>
      <c r="BZ42" s="290">
        <v>0</v>
      </c>
      <c r="CA42" s="290">
        <v>0</v>
      </c>
      <c r="CB42" s="290">
        <v>978</v>
      </c>
      <c r="CC42" s="290">
        <v>474</v>
      </c>
      <c r="CD42" s="290">
        <v>0</v>
      </c>
      <c r="CE42" s="290">
        <v>0</v>
      </c>
      <c r="CF42" s="290">
        <v>378</v>
      </c>
      <c r="CG42" s="290">
        <v>96</v>
      </c>
      <c r="CH42" s="290">
        <v>0</v>
      </c>
      <c r="CI42" s="290">
        <v>0</v>
      </c>
      <c r="CJ42" s="290">
        <v>504</v>
      </c>
      <c r="CK42" s="290">
        <v>0</v>
      </c>
      <c r="CL42" s="290">
        <v>0</v>
      </c>
      <c r="CM42" s="290">
        <v>15</v>
      </c>
      <c r="CN42" s="290">
        <v>0</v>
      </c>
      <c r="CO42" s="290">
        <v>0</v>
      </c>
      <c r="CP42" s="290">
        <v>489</v>
      </c>
      <c r="CQ42" s="290">
        <v>13796</v>
      </c>
      <c r="CR42" s="290">
        <v>13562</v>
      </c>
      <c r="CS42" s="290">
        <v>0</v>
      </c>
      <c r="CT42" s="290">
        <v>0</v>
      </c>
      <c r="CU42" s="290">
        <v>2289</v>
      </c>
      <c r="CV42" s="290">
        <v>10001</v>
      </c>
      <c r="CW42" s="290">
        <v>1059</v>
      </c>
      <c r="CX42" s="290">
        <v>213</v>
      </c>
      <c r="CY42" s="290">
        <v>234</v>
      </c>
      <c r="CZ42" s="290">
        <v>0</v>
      </c>
      <c r="DA42" s="290">
        <v>0</v>
      </c>
      <c r="DB42" s="290">
        <v>34</v>
      </c>
      <c r="DC42" s="290">
        <v>35</v>
      </c>
      <c r="DD42" s="290">
        <v>2</v>
      </c>
      <c r="DE42" s="290">
        <v>163</v>
      </c>
      <c r="DF42" s="290">
        <v>2606</v>
      </c>
      <c r="DG42" s="290">
        <v>2371</v>
      </c>
      <c r="DH42" s="290">
        <v>0</v>
      </c>
      <c r="DI42" s="290">
        <v>0</v>
      </c>
      <c r="DJ42" s="290">
        <v>2206</v>
      </c>
      <c r="DK42" s="290">
        <v>143</v>
      </c>
      <c r="DL42" s="290">
        <v>0</v>
      </c>
      <c r="DM42" s="290">
        <v>22</v>
      </c>
      <c r="DN42" s="290">
        <v>235</v>
      </c>
      <c r="DO42" s="290">
        <v>0</v>
      </c>
      <c r="DP42" s="290">
        <v>0</v>
      </c>
      <c r="DQ42" s="290">
        <v>235</v>
      </c>
      <c r="DR42" s="290">
        <v>0</v>
      </c>
      <c r="DS42" s="290">
        <v>0</v>
      </c>
      <c r="DT42" s="290">
        <v>0</v>
      </c>
      <c r="DU42" s="290">
        <v>14136</v>
      </c>
      <c r="DV42" s="290">
        <v>13257</v>
      </c>
      <c r="DW42" s="290">
        <v>80</v>
      </c>
      <c r="DX42" s="290">
        <v>795</v>
      </c>
      <c r="DY42" s="290">
        <v>4</v>
      </c>
      <c r="DZ42" s="290">
        <v>393</v>
      </c>
      <c r="EA42" s="290">
        <v>390</v>
      </c>
      <c r="EB42" s="290">
        <v>0</v>
      </c>
      <c r="EC42" s="290">
        <v>0</v>
      </c>
      <c r="ED42" s="290">
        <v>370</v>
      </c>
      <c r="EE42" s="290">
        <v>0</v>
      </c>
      <c r="EF42" s="290">
        <v>20</v>
      </c>
      <c r="EG42" s="290">
        <v>0</v>
      </c>
      <c r="EH42" s="290">
        <v>3</v>
      </c>
      <c r="EI42" s="290">
        <v>0</v>
      </c>
      <c r="EJ42" s="290">
        <v>0</v>
      </c>
      <c r="EK42" s="290">
        <v>3</v>
      </c>
      <c r="EL42" s="290">
        <v>0</v>
      </c>
      <c r="EM42" s="290">
        <v>0</v>
      </c>
      <c r="EN42" s="290">
        <v>0</v>
      </c>
    </row>
    <row r="43" spans="1:144" s="288" customFormat="1" ht="12" customHeight="1">
      <c r="A43" s="285" t="s">
        <v>553</v>
      </c>
      <c r="B43" s="286" t="s">
        <v>623</v>
      </c>
      <c r="C43" s="305" t="s">
        <v>542</v>
      </c>
      <c r="D43" s="290">
        <f t="shared" si="0"/>
        <v>320637</v>
      </c>
      <c r="E43" s="290">
        <v>245027</v>
      </c>
      <c r="F43" s="290">
        <v>239252</v>
      </c>
      <c r="G43" s="290">
        <v>0</v>
      </c>
      <c r="H43" s="290">
        <v>237489</v>
      </c>
      <c r="I43" s="290">
        <v>1675</v>
      </c>
      <c r="J43" s="290">
        <v>0</v>
      </c>
      <c r="K43" s="290">
        <v>0</v>
      </c>
      <c r="L43" s="290">
        <v>88</v>
      </c>
      <c r="M43" s="290">
        <f t="shared" si="1"/>
        <v>5775</v>
      </c>
      <c r="N43" s="290">
        <v>0</v>
      </c>
      <c r="O43" s="290">
        <v>5578</v>
      </c>
      <c r="P43" s="290">
        <v>29</v>
      </c>
      <c r="Q43" s="290">
        <v>0</v>
      </c>
      <c r="R43" s="290">
        <v>0</v>
      </c>
      <c r="S43" s="290">
        <v>168</v>
      </c>
      <c r="T43" s="290">
        <f t="shared" si="2"/>
        <v>11345</v>
      </c>
      <c r="U43" s="290">
        <f t="shared" si="3"/>
        <v>9739</v>
      </c>
      <c r="V43" s="290">
        <v>0</v>
      </c>
      <c r="W43" s="290">
        <v>0</v>
      </c>
      <c r="X43" s="290">
        <v>8653</v>
      </c>
      <c r="Y43" s="290">
        <v>0</v>
      </c>
      <c r="Z43" s="290">
        <v>0</v>
      </c>
      <c r="AA43" s="290">
        <v>1086</v>
      </c>
      <c r="AB43" s="290">
        <f t="shared" si="4"/>
        <v>1606</v>
      </c>
      <c r="AC43" s="290">
        <v>0</v>
      </c>
      <c r="AD43" s="290">
        <v>0</v>
      </c>
      <c r="AE43" s="290">
        <v>606</v>
      </c>
      <c r="AF43" s="290">
        <v>0</v>
      </c>
      <c r="AG43" s="290">
        <v>0</v>
      </c>
      <c r="AH43" s="290">
        <v>1000</v>
      </c>
      <c r="AI43" s="290">
        <f t="shared" si="5"/>
        <v>775</v>
      </c>
      <c r="AJ43" s="290">
        <f t="shared" si="6"/>
        <v>775</v>
      </c>
      <c r="AK43" s="290">
        <v>0</v>
      </c>
      <c r="AL43" s="290">
        <v>775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  <c r="AT43" s="290">
        <v>0</v>
      </c>
      <c r="AU43" s="290">
        <v>0</v>
      </c>
      <c r="AV43" s="290">
        <v>0</v>
      </c>
      <c r="AW43" s="290">
        <v>0</v>
      </c>
      <c r="AX43" s="290">
        <v>0</v>
      </c>
      <c r="AY43" s="290">
        <v>0</v>
      </c>
      <c r="AZ43" s="290">
        <v>0</v>
      </c>
      <c r="BA43" s="290">
        <v>0</v>
      </c>
      <c r="BB43" s="290">
        <v>0</v>
      </c>
      <c r="BC43" s="290">
        <v>0</v>
      </c>
      <c r="BD43" s="290">
        <v>0</v>
      </c>
      <c r="BE43" s="290">
        <v>0</v>
      </c>
      <c r="BF43" s="290">
        <v>0</v>
      </c>
      <c r="BG43" s="290">
        <v>0</v>
      </c>
      <c r="BH43" s="290">
        <v>0</v>
      </c>
      <c r="BI43" s="290">
        <v>0</v>
      </c>
      <c r="BJ43" s="290">
        <v>0</v>
      </c>
      <c r="BK43" s="290">
        <v>0</v>
      </c>
      <c r="BL43" s="290">
        <v>0</v>
      </c>
      <c r="BM43" s="290">
        <v>0</v>
      </c>
      <c r="BN43" s="290">
        <v>0</v>
      </c>
      <c r="BO43" s="290">
        <v>0</v>
      </c>
      <c r="BP43" s="290">
        <v>0</v>
      </c>
      <c r="BQ43" s="290">
        <v>0</v>
      </c>
      <c r="BR43" s="290">
        <v>0</v>
      </c>
      <c r="BS43" s="290">
        <v>0</v>
      </c>
      <c r="BT43" s="290">
        <v>0</v>
      </c>
      <c r="BU43" s="290">
        <v>0</v>
      </c>
      <c r="BV43" s="290">
        <v>0</v>
      </c>
      <c r="BW43" s="290">
        <v>0</v>
      </c>
      <c r="BX43" s="290">
        <v>0</v>
      </c>
      <c r="BY43" s="290">
        <v>0</v>
      </c>
      <c r="BZ43" s="290">
        <v>0</v>
      </c>
      <c r="CA43" s="290">
        <v>0</v>
      </c>
      <c r="CB43" s="290">
        <v>2632</v>
      </c>
      <c r="CC43" s="290">
        <v>2632</v>
      </c>
      <c r="CD43" s="290">
        <v>0</v>
      </c>
      <c r="CE43" s="290">
        <v>0</v>
      </c>
      <c r="CF43" s="290">
        <v>2002</v>
      </c>
      <c r="CG43" s="290">
        <v>630</v>
      </c>
      <c r="CH43" s="290">
        <v>0</v>
      </c>
      <c r="CI43" s="290">
        <v>0</v>
      </c>
      <c r="CJ43" s="290">
        <v>0</v>
      </c>
      <c r="CK43" s="290">
        <v>0</v>
      </c>
      <c r="CL43" s="290">
        <v>0</v>
      </c>
      <c r="CM43" s="290">
        <v>0</v>
      </c>
      <c r="CN43" s="290">
        <v>0</v>
      </c>
      <c r="CO43" s="290">
        <v>0</v>
      </c>
      <c r="CP43" s="290">
        <v>0</v>
      </c>
      <c r="CQ43" s="290">
        <v>42241</v>
      </c>
      <c r="CR43" s="290">
        <v>40808</v>
      </c>
      <c r="CS43" s="290">
        <v>0</v>
      </c>
      <c r="CT43" s="290">
        <v>992</v>
      </c>
      <c r="CU43" s="290">
        <v>3857</v>
      </c>
      <c r="CV43" s="290">
        <v>35483</v>
      </c>
      <c r="CW43" s="290">
        <v>17</v>
      </c>
      <c r="CX43" s="290">
        <v>459</v>
      </c>
      <c r="CY43" s="290">
        <v>1433</v>
      </c>
      <c r="CZ43" s="290">
        <v>0</v>
      </c>
      <c r="DA43" s="290">
        <v>0</v>
      </c>
      <c r="DB43" s="290">
        <v>1036</v>
      </c>
      <c r="DC43" s="290">
        <v>372</v>
      </c>
      <c r="DD43" s="290">
        <v>0</v>
      </c>
      <c r="DE43" s="290">
        <v>25</v>
      </c>
      <c r="DF43" s="290">
        <v>14</v>
      </c>
      <c r="DG43" s="290">
        <v>14</v>
      </c>
      <c r="DH43" s="290">
        <v>0</v>
      </c>
      <c r="DI43" s="290">
        <v>0</v>
      </c>
      <c r="DJ43" s="290">
        <v>14</v>
      </c>
      <c r="DK43" s="290">
        <v>0</v>
      </c>
      <c r="DL43" s="290">
        <v>0</v>
      </c>
      <c r="DM43" s="290">
        <v>0</v>
      </c>
      <c r="DN43" s="290">
        <v>0</v>
      </c>
      <c r="DO43" s="290">
        <v>0</v>
      </c>
      <c r="DP43" s="290">
        <v>0</v>
      </c>
      <c r="DQ43" s="290">
        <v>0</v>
      </c>
      <c r="DR43" s="290">
        <v>0</v>
      </c>
      <c r="DS43" s="290">
        <v>0</v>
      </c>
      <c r="DT43" s="290">
        <v>0</v>
      </c>
      <c r="DU43" s="290">
        <v>13095</v>
      </c>
      <c r="DV43" s="290">
        <v>12979</v>
      </c>
      <c r="DW43" s="290">
        <v>0</v>
      </c>
      <c r="DX43" s="290">
        <v>116</v>
      </c>
      <c r="DY43" s="290">
        <v>0</v>
      </c>
      <c r="DZ43" s="290">
        <v>5508</v>
      </c>
      <c r="EA43" s="290">
        <v>3331</v>
      </c>
      <c r="EB43" s="290">
        <v>0</v>
      </c>
      <c r="EC43" s="290">
        <v>0</v>
      </c>
      <c r="ED43" s="290">
        <v>3309</v>
      </c>
      <c r="EE43" s="290">
        <v>0</v>
      </c>
      <c r="EF43" s="290">
        <v>2</v>
      </c>
      <c r="EG43" s="290">
        <v>20</v>
      </c>
      <c r="EH43" s="290">
        <v>2177</v>
      </c>
      <c r="EI43" s="290">
        <v>0</v>
      </c>
      <c r="EJ43" s="290">
        <v>0</v>
      </c>
      <c r="EK43" s="290">
        <v>2085</v>
      </c>
      <c r="EL43" s="290">
        <v>0</v>
      </c>
      <c r="EM43" s="290">
        <v>92</v>
      </c>
      <c r="EN43" s="290">
        <v>0</v>
      </c>
    </row>
    <row r="44" spans="1:144" s="288" customFormat="1" ht="12" customHeight="1">
      <c r="A44" s="285" t="s">
        <v>613</v>
      </c>
      <c r="B44" s="286" t="s">
        <v>625</v>
      </c>
      <c r="C44" s="305" t="s">
        <v>542</v>
      </c>
      <c r="D44" s="290">
        <f t="shared" si="0"/>
        <v>463625</v>
      </c>
      <c r="E44" s="290">
        <v>358209</v>
      </c>
      <c r="F44" s="290">
        <v>306608</v>
      </c>
      <c r="G44" s="290">
        <v>0</v>
      </c>
      <c r="H44" s="290">
        <v>306148</v>
      </c>
      <c r="I44" s="290">
        <v>0</v>
      </c>
      <c r="J44" s="290">
        <v>2</v>
      </c>
      <c r="K44" s="290">
        <v>361</v>
      </c>
      <c r="L44" s="290">
        <v>97</v>
      </c>
      <c r="M44" s="290">
        <f t="shared" si="1"/>
        <v>51601</v>
      </c>
      <c r="N44" s="290">
        <v>0</v>
      </c>
      <c r="O44" s="290">
        <v>51423</v>
      </c>
      <c r="P44" s="290">
        <v>0</v>
      </c>
      <c r="Q44" s="290">
        <v>0</v>
      </c>
      <c r="R44" s="290">
        <v>0</v>
      </c>
      <c r="S44" s="290">
        <v>178</v>
      </c>
      <c r="T44" s="290">
        <f t="shared" si="2"/>
        <v>27647</v>
      </c>
      <c r="U44" s="290">
        <f t="shared" si="3"/>
        <v>15832</v>
      </c>
      <c r="V44" s="290">
        <v>0</v>
      </c>
      <c r="W44" s="290">
        <v>435</v>
      </c>
      <c r="X44" s="290">
        <v>9392</v>
      </c>
      <c r="Y44" s="290">
        <v>0</v>
      </c>
      <c r="Z44" s="290">
        <v>0</v>
      </c>
      <c r="AA44" s="290">
        <v>6005</v>
      </c>
      <c r="AB44" s="290">
        <f t="shared" si="4"/>
        <v>11815</v>
      </c>
      <c r="AC44" s="290">
        <v>0</v>
      </c>
      <c r="AD44" s="290">
        <v>1153</v>
      </c>
      <c r="AE44" s="290">
        <v>2215</v>
      </c>
      <c r="AF44" s="290">
        <v>2</v>
      </c>
      <c r="AG44" s="290">
        <v>0</v>
      </c>
      <c r="AH44" s="290">
        <v>8445</v>
      </c>
      <c r="AI44" s="290">
        <f t="shared" si="5"/>
        <v>1165</v>
      </c>
      <c r="AJ44" s="290">
        <f t="shared" si="6"/>
        <v>1122</v>
      </c>
      <c r="AK44" s="290">
        <v>0</v>
      </c>
      <c r="AL44" s="290">
        <v>0</v>
      </c>
      <c r="AM44" s="290">
        <v>0</v>
      </c>
      <c r="AN44" s="290">
        <v>1122</v>
      </c>
      <c r="AO44" s="290">
        <v>0</v>
      </c>
      <c r="AP44" s="290">
        <v>0</v>
      </c>
      <c r="AQ44" s="290">
        <v>43</v>
      </c>
      <c r="AR44" s="290">
        <v>0</v>
      </c>
      <c r="AS44" s="290">
        <v>43</v>
      </c>
      <c r="AT44" s="290">
        <v>0</v>
      </c>
      <c r="AU44" s="290">
        <v>0</v>
      </c>
      <c r="AV44" s="290">
        <v>0</v>
      </c>
      <c r="AW44" s="290">
        <v>0</v>
      </c>
      <c r="AX44" s="290">
        <v>0</v>
      </c>
      <c r="AY44" s="290">
        <v>0</v>
      </c>
      <c r="AZ44" s="290">
        <v>0</v>
      </c>
      <c r="BA44" s="290">
        <v>0</v>
      </c>
      <c r="BB44" s="290">
        <v>0</v>
      </c>
      <c r="BC44" s="290">
        <v>0</v>
      </c>
      <c r="BD44" s="290">
        <v>0</v>
      </c>
      <c r="BE44" s="290">
        <v>0</v>
      </c>
      <c r="BF44" s="290">
        <v>0</v>
      </c>
      <c r="BG44" s="290">
        <v>0</v>
      </c>
      <c r="BH44" s="290">
        <v>0</v>
      </c>
      <c r="BI44" s="290">
        <v>0</v>
      </c>
      <c r="BJ44" s="290">
        <v>0</v>
      </c>
      <c r="BK44" s="290">
        <v>0</v>
      </c>
      <c r="BL44" s="290">
        <v>0</v>
      </c>
      <c r="BM44" s="290">
        <v>0</v>
      </c>
      <c r="BN44" s="290">
        <v>0</v>
      </c>
      <c r="BO44" s="290">
        <v>0</v>
      </c>
      <c r="BP44" s="290">
        <v>0</v>
      </c>
      <c r="BQ44" s="290">
        <v>0</v>
      </c>
      <c r="BR44" s="290">
        <v>0</v>
      </c>
      <c r="BS44" s="290">
        <v>0</v>
      </c>
      <c r="BT44" s="290">
        <v>0</v>
      </c>
      <c r="BU44" s="290">
        <v>0</v>
      </c>
      <c r="BV44" s="290">
        <v>0</v>
      </c>
      <c r="BW44" s="290">
        <v>0</v>
      </c>
      <c r="BX44" s="290">
        <v>0</v>
      </c>
      <c r="BY44" s="290">
        <v>0</v>
      </c>
      <c r="BZ44" s="290">
        <v>0</v>
      </c>
      <c r="CA44" s="290">
        <v>0</v>
      </c>
      <c r="CB44" s="290">
        <v>6452</v>
      </c>
      <c r="CC44" s="290">
        <v>5222</v>
      </c>
      <c r="CD44" s="290">
        <v>0</v>
      </c>
      <c r="CE44" s="290">
        <v>5197</v>
      </c>
      <c r="CF44" s="290">
        <v>0</v>
      </c>
      <c r="CG44" s="290">
        <v>25</v>
      </c>
      <c r="CH44" s="290">
        <v>0</v>
      </c>
      <c r="CI44" s="290">
        <v>0</v>
      </c>
      <c r="CJ44" s="290">
        <v>1230</v>
      </c>
      <c r="CK44" s="290">
        <v>0</v>
      </c>
      <c r="CL44" s="290">
        <v>1230</v>
      </c>
      <c r="CM44" s="290">
        <v>0</v>
      </c>
      <c r="CN44" s="290">
        <v>0</v>
      </c>
      <c r="CO44" s="290">
        <v>0</v>
      </c>
      <c r="CP44" s="290">
        <v>0</v>
      </c>
      <c r="CQ44" s="290">
        <v>42850</v>
      </c>
      <c r="CR44" s="290">
        <v>40646</v>
      </c>
      <c r="CS44" s="290">
        <v>0</v>
      </c>
      <c r="CT44" s="290">
        <v>41</v>
      </c>
      <c r="CU44" s="290">
        <v>2560</v>
      </c>
      <c r="CV44" s="290">
        <v>37694</v>
      </c>
      <c r="CW44" s="290">
        <v>116</v>
      </c>
      <c r="CX44" s="290">
        <v>235</v>
      </c>
      <c r="CY44" s="290">
        <v>2204</v>
      </c>
      <c r="CZ44" s="290">
        <v>0</v>
      </c>
      <c r="DA44" s="290">
        <v>139</v>
      </c>
      <c r="DB44" s="290">
        <v>506</v>
      </c>
      <c r="DC44" s="290">
        <v>1407</v>
      </c>
      <c r="DD44" s="290">
        <v>0</v>
      </c>
      <c r="DE44" s="290">
        <v>152</v>
      </c>
      <c r="DF44" s="290">
        <v>3163</v>
      </c>
      <c r="DG44" s="290">
        <v>2941</v>
      </c>
      <c r="DH44" s="290">
        <v>0</v>
      </c>
      <c r="DI44" s="290">
        <v>0</v>
      </c>
      <c r="DJ44" s="290">
        <v>2630</v>
      </c>
      <c r="DK44" s="290">
        <v>0</v>
      </c>
      <c r="DL44" s="290">
        <v>5</v>
      </c>
      <c r="DM44" s="290">
        <v>306</v>
      </c>
      <c r="DN44" s="290">
        <v>222</v>
      </c>
      <c r="DO44" s="290">
        <v>0</v>
      </c>
      <c r="DP44" s="290">
        <v>0</v>
      </c>
      <c r="DQ44" s="290">
        <v>217</v>
      </c>
      <c r="DR44" s="290">
        <v>0</v>
      </c>
      <c r="DS44" s="290">
        <v>5</v>
      </c>
      <c r="DT44" s="290">
        <v>0</v>
      </c>
      <c r="DU44" s="290">
        <v>15547</v>
      </c>
      <c r="DV44" s="290">
        <v>14979</v>
      </c>
      <c r="DW44" s="290">
        <v>123</v>
      </c>
      <c r="DX44" s="290">
        <v>444</v>
      </c>
      <c r="DY44" s="290">
        <v>1</v>
      </c>
      <c r="DZ44" s="290">
        <v>8592</v>
      </c>
      <c r="EA44" s="290">
        <v>2489</v>
      </c>
      <c r="EB44" s="290">
        <v>0</v>
      </c>
      <c r="EC44" s="290">
        <v>0</v>
      </c>
      <c r="ED44" s="290">
        <v>2487</v>
      </c>
      <c r="EE44" s="290">
        <v>0</v>
      </c>
      <c r="EF44" s="290">
        <v>0</v>
      </c>
      <c r="EG44" s="290">
        <v>2</v>
      </c>
      <c r="EH44" s="290">
        <v>6103</v>
      </c>
      <c r="EI44" s="290">
        <v>0</v>
      </c>
      <c r="EJ44" s="290">
        <v>0</v>
      </c>
      <c r="EK44" s="290">
        <v>5935</v>
      </c>
      <c r="EL44" s="290">
        <v>0</v>
      </c>
      <c r="EM44" s="290">
        <v>0</v>
      </c>
      <c r="EN44" s="290">
        <v>168</v>
      </c>
    </row>
    <row r="45" spans="1:144" s="288" customFormat="1" ht="12" customHeight="1">
      <c r="A45" s="285" t="s">
        <v>573</v>
      </c>
      <c r="B45" s="286" t="s">
        <v>636</v>
      </c>
      <c r="C45" s="305" t="s">
        <v>542</v>
      </c>
      <c r="D45" s="290">
        <f t="shared" si="0"/>
        <v>254635</v>
      </c>
      <c r="E45" s="290">
        <v>207953</v>
      </c>
      <c r="F45" s="290">
        <v>185369</v>
      </c>
      <c r="G45" s="290">
        <v>29124</v>
      </c>
      <c r="H45" s="290">
        <v>150952</v>
      </c>
      <c r="I45" s="290">
        <v>12</v>
      </c>
      <c r="J45" s="290">
        <v>70</v>
      </c>
      <c r="K45" s="290">
        <v>52</v>
      </c>
      <c r="L45" s="290">
        <v>5159</v>
      </c>
      <c r="M45" s="290">
        <f t="shared" si="1"/>
        <v>22584</v>
      </c>
      <c r="N45" s="290">
        <v>2468</v>
      </c>
      <c r="O45" s="290">
        <v>19278</v>
      </c>
      <c r="P45" s="290">
        <v>0</v>
      </c>
      <c r="Q45" s="290">
        <v>1</v>
      </c>
      <c r="R45" s="290">
        <v>404</v>
      </c>
      <c r="S45" s="290">
        <v>433</v>
      </c>
      <c r="T45" s="290">
        <f t="shared" si="2"/>
        <v>2995</v>
      </c>
      <c r="U45" s="290">
        <f t="shared" si="3"/>
        <v>2202</v>
      </c>
      <c r="V45" s="290">
        <v>0</v>
      </c>
      <c r="W45" s="290">
        <v>0</v>
      </c>
      <c r="X45" s="290">
        <v>712</v>
      </c>
      <c r="Y45" s="290">
        <v>426</v>
      </c>
      <c r="Z45" s="290">
        <v>6</v>
      </c>
      <c r="AA45" s="290">
        <v>1058</v>
      </c>
      <c r="AB45" s="290">
        <f t="shared" si="4"/>
        <v>793</v>
      </c>
      <c r="AC45" s="290">
        <v>0</v>
      </c>
      <c r="AD45" s="290">
        <v>0</v>
      </c>
      <c r="AE45" s="290">
        <v>316</v>
      </c>
      <c r="AF45" s="290">
        <v>109</v>
      </c>
      <c r="AG45" s="290">
        <v>0</v>
      </c>
      <c r="AH45" s="290">
        <v>368</v>
      </c>
      <c r="AI45" s="290">
        <f t="shared" si="5"/>
        <v>8</v>
      </c>
      <c r="AJ45" s="290">
        <f t="shared" si="6"/>
        <v>8</v>
      </c>
      <c r="AK45" s="290">
        <v>0</v>
      </c>
      <c r="AL45" s="290">
        <v>0</v>
      </c>
      <c r="AM45" s="290">
        <v>0</v>
      </c>
      <c r="AN45" s="290">
        <v>8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  <c r="AT45" s="290">
        <v>0</v>
      </c>
      <c r="AU45" s="290">
        <v>0</v>
      </c>
      <c r="AV45" s="290">
        <v>0</v>
      </c>
      <c r="AW45" s="290">
        <v>0</v>
      </c>
      <c r="AX45" s="290">
        <v>0</v>
      </c>
      <c r="AY45" s="290">
        <v>0</v>
      </c>
      <c r="AZ45" s="290">
        <v>0</v>
      </c>
      <c r="BA45" s="290">
        <v>0</v>
      </c>
      <c r="BB45" s="290">
        <v>0</v>
      </c>
      <c r="BC45" s="290">
        <v>0</v>
      </c>
      <c r="BD45" s="290">
        <v>0</v>
      </c>
      <c r="BE45" s="290">
        <v>0</v>
      </c>
      <c r="BF45" s="290">
        <v>0</v>
      </c>
      <c r="BG45" s="290">
        <v>0</v>
      </c>
      <c r="BH45" s="290">
        <v>0</v>
      </c>
      <c r="BI45" s="290">
        <v>0</v>
      </c>
      <c r="BJ45" s="290">
        <v>0</v>
      </c>
      <c r="BK45" s="290">
        <v>0</v>
      </c>
      <c r="BL45" s="290">
        <v>0</v>
      </c>
      <c r="BM45" s="290">
        <v>0</v>
      </c>
      <c r="BN45" s="290">
        <v>0</v>
      </c>
      <c r="BO45" s="290">
        <v>0</v>
      </c>
      <c r="BP45" s="290">
        <v>0</v>
      </c>
      <c r="BQ45" s="290">
        <v>0</v>
      </c>
      <c r="BR45" s="290">
        <v>0</v>
      </c>
      <c r="BS45" s="290">
        <v>0</v>
      </c>
      <c r="BT45" s="290">
        <v>0</v>
      </c>
      <c r="BU45" s="290">
        <v>0</v>
      </c>
      <c r="BV45" s="290">
        <v>0</v>
      </c>
      <c r="BW45" s="290">
        <v>0</v>
      </c>
      <c r="BX45" s="290">
        <v>0</v>
      </c>
      <c r="BY45" s="290">
        <v>0</v>
      </c>
      <c r="BZ45" s="290">
        <v>0</v>
      </c>
      <c r="CA45" s="290">
        <v>0</v>
      </c>
      <c r="CB45" s="290">
        <v>9749</v>
      </c>
      <c r="CC45" s="290">
        <v>8925</v>
      </c>
      <c r="CD45" s="290">
        <v>0</v>
      </c>
      <c r="CE45" s="290">
        <v>8925</v>
      </c>
      <c r="CF45" s="290">
        <v>0</v>
      </c>
      <c r="CG45" s="290">
        <v>0</v>
      </c>
      <c r="CH45" s="290">
        <v>0</v>
      </c>
      <c r="CI45" s="290">
        <v>0</v>
      </c>
      <c r="CJ45" s="290">
        <v>824</v>
      </c>
      <c r="CK45" s="290">
        <v>0</v>
      </c>
      <c r="CL45" s="290">
        <v>591</v>
      </c>
      <c r="CM45" s="290">
        <v>0</v>
      </c>
      <c r="CN45" s="290">
        <v>233</v>
      </c>
      <c r="CO45" s="290">
        <v>0</v>
      </c>
      <c r="CP45" s="290">
        <v>0</v>
      </c>
      <c r="CQ45" s="290">
        <v>21773</v>
      </c>
      <c r="CR45" s="290">
        <v>20013</v>
      </c>
      <c r="CS45" s="290">
        <v>0</v>
      </c>
      <c r="CT45" s="290">
        <v>0</v>
      </c>
      <c r="CU45" s="290">
        <v>1847</v>
      </c>
      <c r="CV45" s="290">
        <v>17470</v>
      </c>
      <c r="CW45" s="290">
        <v>127</v>
      </c>
      <c r="CX45" s="290">
        <v>569</v>
      </c>
      <c r="CY45" s="290">
        <v>1760</v>
      </c>
      <c r="CZ45" s="290">
        <v>0</v>
      </c>
      <c r="DA45" s="290">
        <v>0</v>
      </c>
      <c r="DB45" s="290">
        <v>613</v>
      </c>
      <c r="DC45" s="290">
        <v>763</v>
      </c>
      <c r="DD45" s="290">
        <v>1</v>
      </c>
      <c r="DE45" s="290">
        <v>383</v>
      </c>
      <c r="DF45" s="290">
        <v>485</v>
      </c>
      <c r="DG45" s="290">
        <v>453</v>
      </c>
      <c r="DH45" s="290">
        <v>0</v>
      </c>
      <c r="DI45" s="290">
        <v>0</v>
      </c>
      <c r="DJ45" s="290">
        <v>418</v>
      </c>
      <c r="DK45" s="290">
        <v>0</v>
      </c>
      <c r="DL45" s="290">
        <v>0</v>
      </c>
      <c r="DM45" s="290">
        <v>35</v>
      </c>
      <c r="DN45" s="290">
        <v>32</v>
      </c>
      <c r="DO45" s="290">
        <v>0</v>
      </c>
      <c r="DP45" s="290">
        <v>0</v>
      </c>
      <c r="DQ45" s="290">
        <v>0</v>
      </c>
      <c r="DR45" s="290">
        <v>0</v>
      </c>
      <c r="DS45" s="290">
        <v>0</v>
      </c>
      <c r="DT45" s="290">
        <v>32</v>
      </c>
      <c r="DU45" s="290">
        <v>7606</v>
      </c>
      <c r="DV45" s="290">
        <v>7264</v>
      </c>
      <c r="DW45" s="290">
        <v>0</v>
      </c>
      <c r="DX45" s="290">
        <v>318</v>
      </c>
      <c r="DY45" s="290">
        <v>24</v>
      </c>
      <c r="DZ45" s="290">
        <v>4066</v>
      </c>
      <c r="EA45" s="290">
        <v>2278</v>
      </c>
      <c r="EB45" s="290">
        <v>0</v>
      </c>
      <c r="EC45" s="290">
        <v>0</v>
      </c>
      <c r="ED45" s="290">
        <v>2098</v>
      </c>
      <c r="EE45" s="290">
        <v>0</v>
      </c>
      <c r="EF45" s="290">
        <v>118</v>
      </c>
      <c r="EG45" s="290">
        <v>62</v>
      </c>
      <c r="EH45" s="290">
        <v>1788</v>
      </c>
      <c r="EI45" s="290">
        <v>0</v>
      </c>
      <c r="EJ45" s="290">
        <v>0</v>
      </c>
      <c r="EK45" s="290">
        <v>1599</v>
      </c>
      <c r="EL45" s="290">
        <v>0</v>
      </c>
      <c r="EM45" s="290">
        <v>189</v>
      </c>
      <c r="EN45" s="290">
        <v>0</v>
      </c>
    </row>
    <row r="46" spans="1:144" s="288" customFormat="1" ht="12" customHeight="1">
      <c r="A46" s="285" t="s">
        <v>561</v>
      </c>
      <c r="B46" s="286" t="s">
        <v>601</v>
      </c>
      <c r="C46" s="305" t="s">
        <v>542</v>
      </c>
      <c r="D46" s="290">
        <f t="shared" si="0"/>
        <v>1747641</v>
      </c>
      <c r="E46" s="290">
        <v>1422905</v>
      </c>
      <c r="F46" s="290">
        <v>1160242</v>
      </c>
      <c r="G46" s="290">
        <v>196566</v>
      </c>
      <c r="H46" s="290">
        <v>961594</v>
      </c>
      <c r="I46" s="290">
        <v>0</v>
      </c>
      <c r="J46" s="290">
        <v>0</v>
      </c>
      <c r="K46" s="290">
        <v>11</v>
      </c>
      <c r="L46" s="290">
        <v>2071</v>
      </c>
      <c r="M46" s="290">
        <f t="shared" si="1"/>
        <v>262663</v>
      </c>
      <c r="N46" s="290">
        <v>151788</v>
      </c>
      <c r="O46" s="290">
        <v>108024</v>
      </c>
      <c r="P46" s="290">
        <v>61</v>
      </c>
      <c r="Q46" s="290">
        <v>0</v>
      </c>
      <c r="R46" s="290">
        <v>1017</v>
      </c>
      <c r="S46" s="290">
        <v>1773</v>
      </c>
      <c r="T46" s="290">
        <f t="shared" si="2"/>
        <v>70948</v>
      </c>
      <c r="U46" s="290">
        <f t="shared" si="3"/>
        <v>42902</v>
      </c>
      <c r="V46" s="290">
        <v>66</v>
      </c>
      <c r="W46" s="290">
        <v>0</v>
      </c>
      <c r="X46" s="290">
        <v>29697</v>
      </c>
      <c r="Y46" s="290">
        <v>1382</v>
      </c>
      <c r="Z46" s="290">
        <v>8</v>
      </c>
      <c r="AA46" s="290">
        <v>11749</v>
      </c>
      <c r="AB46" s="290">
        <f t="shared" si="4"/>
        <v>28046</v>
      </c>
      <c r="AC46" s="290">
        <v>0</v>
      </c>
      <c r="AD46" s="290">
        <v>0</v>
      </c>
      <c r="AE46" s="290">
        <v>4556</v>
      </c>
      <c r="AF46" s="290">
        <v>16</v>
      </c>
      <c r="AG46" s="290">
        <v>55</v>
      </c>
      <c r="AH46" s="290">
        <v>23419</v>
      </c>
      <c r="AI46" s="290">
        <f t="shared" si="5"/>
        <v>4286</v>
      </c>
      <c r="AJ46" s="290">
        <f t="shared" si="6"/>
        <v>47</v>
      </c>
      <c r="AK46" s="290">
        <v>0</v>
      </c>
      <c r="AL46" s="290">
        <v>0</v>
      </c>
      <c r="AM46" s="290">
        <v>0</v>
      </c>
      <c r="AN46" s="290">
        <v>47</v>
      </c>
      <c r="AO46" s="290">
        <v>0</v>
      </c>
      <c r="AP46" s="290">
        <v>0</v>
      </c>
      <c r="AQ46" s="290">
        <v>4239</v>
      </c>
      <c r="AR46" s="290">
        <v>0</v>
      </c>
      <c r="AS46" s="290">
        <v>0</v>
      </c>
      <c r="AT46" s="290">
        <v>0</v>
      </c>
      <c r="AU46" s="290">
        <v>4239</v>
      </c>
      <c r="AV46" s="290">
        <v>0</v>
      </c>
      <c r="AW46" s="290">
        <v>0</v>
      </c>
      <c r="AX46" s="290">
        <v>0</v>
      </c>
      <c r="AY46" s="290">
        <v>0</v>
      </c>
      <c r="AZ46" s="290">
        <v>0</v>
      </c>
      <c r="BA46" s="290">
        <v>0</v>
      </c>
      <c r="BB46" s="290">
        <v>0</v>
      </c>
      <c r="BC46" s="290">
        <v>0</v>
      </c>
      <c r="BD46" s="290">
        <v>0</v>
      </c>
      <c r="BE46" s="290">
        <v>0</v>
      </c>
      <c r="BF46" s="290">
        <v>0</v>
      </c>
      <c r="BG46" s="290">
        <v>0</v>
      </c>
      <c r="BH46" s="290">
        <v>0</v>
      </c>
      <c r="BI46" s="290">
        <v>0</v>
      </c>
      <c r="BJ46" s="290">
        <v>0</v>
      </c>
      <c r="BK46" s="290">
        <v>0</v>
      </c>
      <c r="BL46" s="290">
        <v>0</v>
      </c>
      <c r="BM46" s="290">
        <v>1169</v>
      </c>
      <c r="BN46" s="290">
        <v>1169</v>
      </c>
      <c r="BO46" s="290">
        <v>0</v>
      </c>
      <c r="BP46" s="290">
        <v>0</v>
      </c>
      <c r="BQ46" s="290">
        <v>0</v>
      </c>
      <c r="BR46" s="290">
        <v>1169</v>
      </c>
      <c r="BS46" s="290">
        <v>0</v>
      </c>
      <c r="BT46" s="290">
        <v>0</v>
      </c>
      <c r="BU46" s="290">
        <v>0</v>
      </c>
      <c r="BV46" s="290">
        <v>0</v>
      </c>
      <c r="BW46" s="290">
        <v>0</v>
      </c>
      <c r="BX46" s="290">
        <v>0</v>
      </c>
      <c r="BY46" s="290">
        <v>0</v>
      </c>
      <c r="BZ46" s="290">
        <v>0</v>
      </c>
      <c r="CA46" s="290">
        <v>0</v>
      </c>
      <c r="CB46" s="290">
        <v>124890</v>
      </c>
      <c r="CC46" s="290">
        <v>118520</v>
      </c>
      <c r="CD46" s="290">
        <v>0</v>
      </c>
      <c r="CE46" s="290">
        <v>115950</v>
      </c>
      <c r="CF46" s="290">
        <v>0</v>
      </c>
      <c r="CG46" s="290">
        <v>1950</v>
      </c>
      <c r="CH46" s="290">
        <v>0</v>
      </c>
      <c r="CI46" s="290">
        <v>620</v>
      </c>
      <c r="CJ46" s="290">
        <v>6370</v>
      </c>
      <c r="CK46" s="290">
        <v>0</v>
      </c>
      <c r="CL46" s="290">
        <v>5655</v>
      </c>
      <c r="CM46" s="290">
        <v>0</v>
      </c>
      <c r="CN46" s="290">
        <v>358</v>
      </c>
      <c r="CO46" s="290">
        <v>0</v>
      </c>
      <c r="CP46" s="290">
        <v>357</v>
      </c>
      <c r="CQ46" s="290">
        <v>80823</v>
      </c>
      <c r="CR46" s="290">
        <v>68322</v>
      </c>
      <c r="CS46" s="290">
        <v>0</v>
      </c>
      <c r="CT46" s="290">
        <v>20</v>
      </c>
      <c r="CU46" s="290">
        <v>10299</v>
      </c>
      <c r="CV46" s="290">
        <v>55169</v>
      </c>
      <c r="CW46" s="290">
        <v>131</v>
      </c>
      <c r="CX46" s="290">
        <v>2703</v>
      </c>
      <c r="CY46" s="290">
        <v>12501</v>
      </c>
      <c r="CZ46" s="290">
        <v>1</v>
      </c>
      <c r="DA46" s="290">
        <v>929</v>
      </c>
      <c r="DB46" s="290">
        <v>3192</v>
      </c>
      <c r="DC46" s="290">
        <v>4148</v>
      </c>
      <c r="DD46" s="290">
        <v>7</v>
      </c>
      <c r="DE46" s="290">
        <v>4224</v>
      </c>
      <c r="DF46" s="290">
        <v>1353</v>
      </c>
      <c r="DG46" s="290">
        <v>1186</v>
      </c>
      <c r="DH46" s="290">
        <v>0</v>
      </c>
      <c r="DI46" s="290">
        <v>0</v>
      </c>
      <c r="DJ46" s="290">
        <v>386</v>
      </c>
      <c r="DK46" s="290">
        <v>800</v>
      </c>
      <c r="DL46" s="290">
        <v>0</v>
      </c>
      <c r="DM46" s="290">
        <v>0</v>
      </c>
      <c r="DN46" s="290">
        <v>167</v>
      </c>
      <c r="DO46" s="290">
        <v>0</v>
      </c>
      <c r="DP46" s="290">
        <v>0</v>
      </c>
      <c r="DQ46" s="290">
        <v>101</v>
      </c>
      <c r="DR46" s="290">
        <v>29</v>
      </c>
      <c r="DS46" s="290">
        <v>13</v>
      </c>
      <c r="DT46" s="290">
        <v>24</v>
      </c>
      <c r="DU46" s="290">
        <v>27726</v>
      </c>
      <c r="DV46" s="290">
        <v>21335</v>
      </c>
      <c r="DW46" s="290">
        <v>126</v>
      </c>
      <c r="DX46" s="290">
        <v>6258</v>
      </c>
      <c r="DY46" s="290">
        <v>7</v>
      </c>
      <c r="DZ46" s="290">
        <v>13541</v>
      </c>
      <c r="EA46" s="290">
        <v>1065</v>
      </c>
      <c r="EB46" s="290">
        <v>0</v>
      </c>
      <c r="EC46" s="290">
        <v>0</v>
      </c>
      <c r="ED46" s="290">
        <v>1065</v>
      </c>
      <c r="EE46" s="290">
        <v>0</v>
      </c>
      <c r="EF46" s="290">
        <v>0</v>
      </c>
      <c r="EG46" s="290">
        <v>0</v>
      </c>
      <c r="EH46" s="290">
        <v>12476</v>
      </c>
      <c r="EI46" s="290">
        <v>155</v>
      </c>
      <c r="EJ46" s="290">
        <v>0</v>
      </c>
      <c r="EK46" s="290">
        <v>12302</v>
      </c>
      <c r="EL46" s="290">
        <v>0</v>
      </c>
      <c r="EM46" s="290">
        <v>19</v>
      </c>
      <c r="EN46" s="290">
        <v>0</v>
      </c>
    </row>
    <row r="47" spans="1:144" s="288" customFormat="1" ht="12" customHeight="1">
      <c r="A47" s="285" t="s">
        <v>556</v>
      </c>
      <c r="B47" s="286" t="s">
        <v>602</v>
      </c>
      <c r="C47" s="305" t="s">
        <v>542</v>
      </c>
      <c r="D47" s="290">
        <f t="shared" si="0"/>
        <v>266870</v>
      </c>
      <c r="E47" s="290">
        <v>222688</v>
      </c>
      <c r="F47" s="290">
        <v>204557</v>
      </c>
      <c r="G47" s="290">
        <v>0</v>
      </c>
      <c r="H47" s="290">
        <v>204227</v>
      </c>
      <c r="I47" s="290">
        <v>0</v>
      </c>
      <c r="J47" s="290">
        <v>0</v>
      </c>
      <c r="K47" s="290">
        <v>0</v>
      </c>
      <c r="L47" s="290">
        <v>330</v>
      </c>
      <c r="M47" s="290">
        <f t="shared" si="1"/>
        <v>18131</v>
      </c>
      <c r="N47" s="290">
        <v>0</v>
      </c>
      <c r="O47" s="290">
        <v>16777</v>
      </c>
      <c r="P47" s="290">
        <v>0</v>
      </c>
      <c r="Q47" s="290">
        <v>0</v>
      </c>
      <c r="R47" s="290">
        <v>0</v>
      </c>
      <c r="S47" s="290">
        <v>1354</v>
      </c>
      <c r="T47" s="290">
        <f t="shared" si="2"/>
        <v>7863</v>
      </c>
      <c r="U47" s="290">
        <f t="shared" si="3"/>
        <v>5582</v>
      </c>
      <c r="V47" s="290">
        <v>0</v>
      </c>
      <c r="W47" s="290">
        <v>0</v>
      </c>
      <c r="X47" s="290">
        <v>3620</v>
      </c>
      <c r="Y47" s="290">
        <v>0</v>
      </c>
      <c r="Z47" s="290">
        <v>1</v>
      </c>
      <c r="AA47" s="290">
        <v>1961</v>
      </c>
      <c r="AB47" s="290">
        <f t="shared" si="4"/>
        <v>2281</v>
      </c>
      <c r="AC47" s="290">
        <v>0</v>
      </c>
      <c r="AD47" s="290">
        <v>0</v>
      </c>
      <c r="AE47" s="290">
        <v>84</v>
      </c>
      <c r="AF47" s="290">
        <v>0</v>
      </c>
      <c r="AG47" s="290">
        <v>2</v>
      </c>
      <c r="AH47" s="290">
        <v>2195</v>
      </c>
      <c r="AI47" s="290">
        <f t="shared" si="5"/>
        <v>2792</v>
      </c>
      <c r="AJ47" s="290">
        <f t="shared" si="6"/>
        <v>1264</v>
      </c>
      <c r="AK47" s="290">
        <v>0</v>
      </c>
      <c r="AL47" s="290">
        <v>0</v>
      </c>
      <c r="AM47" s="290">
        <v>0</v>
      </c>
      <c r="AN47" s="290">
        <v>1264</v>
      </c>
      <c r="AO47" s="290">
        <v>0</v>
      </c>
      <c r="AP47" s="290">
        <v>0</v>
      </c>
      <c r="AQ47" s="290">
        <v>1528</v>
      </c>
      <c r="AR47" s="290">
        <v>0</v>
      </c>
      <c r="AS47" s="290">
        <v>1092</v>
      </c>
      <c r="AT47" s="290">
        <v>0</v>
      </c>
      <c r="AU47" s="290">
        <v>436</v>
      </c>
      <c r="AV47" s="290">
        <v>0</v>
      </c>
      <c r="AW47" s="290">
        <v>0</v>
      </c>
      <c r="AX47" s="290">
        <v>0</v>
      </c>
      <c r="AY47" s="290">
        <v>0</v>
      </c>
      <c r="AZ47" s="290">
        <v>0</v>
      </c>
      <c r="BA47" s="290">
        <v>0</v>
      </c>
      <c r="BB47" s="290">
        <v>0</v>
      </c>
      <c r="BC47" s="290">
        <v>0</v>
      </c>
      <c r="BD47" s="290">
        <v>0</v>
      </c>
      <c r="BE47" s="290">
        <v>0</v>
      </c>
      <c r="BF47" s="290">
        <v>0</v>
      </c>
      <c r="BG47" s="290">
        <v>0</v>
      </c>
      <c r="BH47" s="290">
        <v>0</v>
      </c>
      <c r="BI47" s="290">
        <v>0</v>
      </c>
      <c r="BJ47" s="290">
        <v>0</v>
      </c>
      <c r="BK47" s="290">
        <v>0</v>
      </c>
      <c r="BL47" s="290">
        <v>0</v>
      </c>
      <c r="BM47" s="290">
        <v>200</v>
      </c>
      <c r="BN47" s="290">
        <v>200</v>
      </c>
      <c r="BO47" s="290">
        <v>0</v>
      </c>
      <c r="BP47" s="290">
        <v>0</v>
      </c>
      <c r="BQ47" s="290">
        <v>0</v>
      </c>
      <c r="BR47" s="290">
        <v>200</v>
      </c>
      <c r="BS47" s="290">
        <v>0</v>
      </c>
      <c r="BT47" s="290">
        <v>0</v>
      </c>
      <c r="BU47" s="290">
        <v>0</v>
      </c>
      <c r="BV47" s="290">
        <v>0</v>
      </c>
      <c r="BW47" s="290">
        <v>0</v>
      </c>
      <c r="BX47" s="290">
        <v>0</v>
      </c>
      <c r="BY47" s="290">
        <v>0</v>
      </c>
      <c r="BZ47" s="290">
        <v>0</v>
      </c>
      <c r="CA47" s="290">
        <v>0</v>
      </c>
      <c r="CB47" s="290">
        <v>730</v>
      </c>
      <c r="CC47" s="290">
        <v>133</v>
      </c>
      <c r="CD47" s="290">
        <v>0</v>
      </c>
      <c r="CE47" s="290">
        <v>0</v>
      </c>
      <c r="CF47" s="290">
        <v>0</v>
      </c>
      <c r="CG47" s="290">
        <v>133</v>
      </c>
      <c r="CH47" s="290">
        <v>0</v>
      </c>
      <c r="CI47" s="290">
        <v>0</v>
      </c>
      <c r="CJ47" s="290">
        <v>597</v>
      </c>
      <c r="CK47" s="290">
        <v>0</v>
      </c>
      <c r="CL47" s="290">
        <v>596</v>
      </c>
      <c r="CM47" s="290">
        <v>0</v>
      </c>
      <c r="CN47" s="290">
        <v>1</v>
      </c>
      <c r="CO47" s="290">
        <v>0</v>
      </c>
      <c r="CP47" s="290">
        <v>0</v>
      </c>
      <c r="CQ47" s="290">
        <v>26377</v>
      </c>
      <c r="CR47" s="290">
        <v>19919</v>
      </c>
      <c r="CS47" s="290">
        <v>0</v>
      </c>
      <c r="CT47" s="290">
        <v>0</v>
      </c>
      <c r="CU47" s="290">
        <v>3908</v>
      </c>
      <c r="CV47" s="290">
        <v>15479</v>
      </c>
      <c r="CW47" s="290">
        <v>139</v>
      </c>
      <c r="CX47" s="290">
        <v>393</v>
      </c>
      <c r="CY47" s="290">
        <v>6458</v>
      </c>
      <c r="CZ47" s="290">
        <v>0</v>
      </c>
      <c r="DA47" s="290">
        <v>6</v>
      </c>
      <c r="DB47" s="290">
        <v>1225</v>
      </c>
      <c r="DC47" s="290">
        <v>1940</v>
      </c>
      <c r="DD47" s="290">
        <v>30</v>
      </c>
      <c r="DE47" s="290">
        <v>3257</v>
      </c>
      <c r="DF47" s="290">
        <v>181</v>
      </c>
      <c r="DG47" s="290">
        <v>77</v>
      </c>
      <c r="DH47" s="290">
        <v>0</v>
      </c>
      <c r="DI47" s="290">
        <v>0</v>
      </c>
      <c r="DJ47" s="290">
        <v>77</v>
      </c>
      <c r="DK47" s="290">
        <v>0</v>
      </c>
      <c r="DL47" s="290">
        <v>0</v>
      </c>
      <c r="DM47" s="290">
        <v>0</v>
      </c>
      <c r="DN47" s="290">
        <v>104</v>
      </c>
      <c r="DO47" s="290">
        <v>0</v>
      </c>
      <c r="DP47" s="290">
        <v>0</v>
      </c>
      <c r="DQ47" s="290">
        <v>104</v>
      </c>
      <c r="DR47" s="290">
        <v>0</v>
      </c>
      <c r="DS47" s="290">
        <v>0</v>
      </c>
      <c r="DT47" s="290">
        <v>0</v>
      </c>
      <c r="DU47" s="290">
        <v>6035</v>
      </c>
      <c r="DV47" s="290">
        <v>5660</v>
      </c>
      <c r="DW47" s="290">
        <v>30</v>
      </c>
      <c r="DX47" s="290">
        <v>343</v>
      </c>
      <c r="DY47" s="290">
        <v>2</v>
      </c>
      <c r="DZ47" s="290">
        <v>4</v>
      </c>
      <c r="EA47" s="290">
        <v>0</v>
      </c>
      <c r="EB47" s="290">
        <v>0</v>
      </c>
      <c r="EC47" s="290">
        <v>0</v>
      </c>
      <c r="ED47" s="290">
        <v>0</v>
      </c>
      <c r="EE47" s="290">
        <v>0</v>
      </c>
      <c r="EF47" s="290">
        <v>0</v>
      </c>
      <c r="EG47" s="290">
        <v>0</v>
      </c>
      <c r="EH47" s="290">
        <v>4</v>
      </c>
      <c r="EI47" s="290">
        <v>0</v>
      </c>
      <c r="EJ47" s="290">
        <v>0</v>
      </c>
      <c r="EK47" s="290">
        <v>4</v>
      </c>
      <c r="EL47" s="290">
        <v>0</v>
      </c>
      <c r="EM47" s="290">
        <v>0</v>
      </c>
      <c r="EN47" s="290">
        <v>0</v>
      </c>
    </row>
    <row r="48" spans="1:144" s="288" customFormat="1" ht="12" customHeight="1">
      <c r="A48" s="285" t="s">
        <v>578</v>
      </c>
      <c r="B48" s="286" t="s">
        <v>637</v>
      </c>
      <c r="C48" s="305" t="s">
        <v>542</v>
      </c>
      <c r="D48" s="290">
        <f t="shared" si="0"/>
        <v>471059</v>
      </c>
      <c r="E48" s="290">
        <v>402867</v>
      </c>
      <c r="F48" s="290">
        <v>338427</v>
      </c>
      <c r="G48" s="290">
        <v>0</v>
      </c>
      <c r="H48" s="290">
        <v>337710</v>
      </c>
      <c r="I48" s="290">
        <v>319</v>
      </c>
      <c r="J48" s="290">
        <v>264</v>
      </c>
      <c r="K48" s="290">
        <v>0</v>
      </c>
      <c r="L48" s="290">
        <v>134</v>
      </c>
      <c r="M48" s="290">
        <f t="shared" si="1"/>
        <v>64440</v>
      </c>
      <c r="N48" s="290">
        <v>0</v>
      </c>
      <c r="O48" s="290">
        <v>63713</v>
      </c>
      <c r="P48" s="290">
        <v>153</v>
      </c>
      <c r="Q48" s="290">
        <v>44</v>
      </c>
      <c r="R48" s="290">
        <v>0</v>
      </c>
      <c r="S48" s="290">
        <v>530</v>
      </c>
      <c r="T48" s="290">
        <f t="shared" si="2"/>
        <v>4884</v>
      </c>
      <c r="U48" s="290">
        <f t="shared" si="3"/>
        <v>4117</v>
      </c>
      <c r="V48" s="290">
        <v>0</v>
      </c>
      <c r="W48" s="290">
        <v>0</v>
      </c>
      <c r="X48" s="290">
        <v>3585</v>
      </c>
      <c r="Y48" s="290">
        <v>350</v>
      </c>
      <c r="Z48" s="290">
        <v>0</v>
      </c>
      <c r="AA48" s="290">
        <v>182</v>
      </c>
      <c r="AB48" s="290">
        <f t="shared" si="4"/>
        <v>767</v>
      </c>
      <c r="AC48" s="290">
        <v>0</v>
      </c>
      <c r="AD48" s="290">
        <v>0</v>
      </c>
      <c r="AE48" s="290">
        <v>528</v>
      </c>
      <c r="AF48" s="290">
        <v>239</v>
      </c>
      <c r="AG48" s="290">
        <v>0</v>
      </c>
      <c r="AH48" s="290">
        <v>0</v>
      </c>
      <c r="AI48" s="290">
        <f t="shared" si="5"/>
        <v>637</v>
      </c>
      <c r="AJ48" s="290">
        <f t="shared" si="6"/>
        <v>637</v>
      </c>
      <c r="AK48" s="290">
        <v>0</v>
      </c>
      <c r="AL48" s="290">
        <v>0</v>
      </c>
      <c r="AM48" s="290">
        <v>0</v>
      </c>
      <c r="AN48" s="290">
        <v>637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  <c r="AT48" s="290">
        <v>0</v>
      </c>
      <c r="AU48" s="290">
        <v>0</v>
      </c>
      <c r="AV48" s="290">
        <v>0</v>
      </c>
      <c r="AW48" s="290">
        <v>0</v>
      </c>
      <c r="AX48" s="290">
        <v>0</v>
      </c>
      <c r="AY48" s="290">
        <v>0</v>
      </c>
      <c r="AZ48" s="290">
        <v>0</v>
      </c>
      <c r="BA48" s="290">
        <v>0</v>
      </c>
      <c r="BB48" s="290">
        <v>0</v>
      </c>
      <c r="BC48" s="290">
        <v>0</v>
      </c>
      <c r="BD48" s="290">
        <v>0</v>
      </c>
      <c r="BE48" s="290">
        <v>0</v>
      </c>
      <c r="BF48" s="290">
        <v>0</v>
      </c>
      <c r="BG48" s="290">
        <v>0</v>
      </c>
      <c r="BH48" s="290">
        <v>0</v>
      </c>
      <c r="BI48" s="290">
        <v>0</v>
      </c>
      <c r="BJ48" s="290">
        <v>0</v>
      </c>
      <c r="BK48" s="290">
        <v>0</v>
      </c>
      <c r="BL48" s="290">
        <v>0</v>
      </c>
      <c r="BM48" s="290">
        <v>0</v>
      </c>
      <c r="BN48" s="290">
        <v>0</v>
      </c>
      <c r="BO48" s="290">
        <v>0</v>
      </c>
      <c r="BP48" s="290">
        <v>0</v>
      </c>
      <c r="BQ48" s="290">
        <v>0</v>
      </c>
      <c r="BR48" s="290">
        <v>0</v>
      </c>
      <c r="BS48" s="290">
        <v>0</v>
      </c>
      <c r="BT48" s="290">
        <v>0</v>
      </c>
      <c r="BU48" s="290">
        <v>0</v>
      </c>
      <c r="BV48" s="290">
        <v>0</v>
      </c>
      <c r="BW48" s="290">
        <v>0</v>
      </c>
      <c r="BX48" s="290">
        <v>0</v>
      </c>
      <c r="BY48" s="290">
        <v>0</v>
      </c>
      <c r="BZ48" s="290">
        <v>0</v>
      </c>
      <c r="CA48" s="290">
        <v>0</v>
      </c>
      <c r="CB48" s="290">
        <v>254</v>
      </c>
      <c r="CC48" s="290">
        <v>254</v>
      </c>
      <c r="CD48" s="290">
        <v>0</v>
      </c>
      <c r="CE48" s="290">
        <v>0</v>
      </c>
      <c r="CF48" s="290">
        <v>20</v>
      </c>
      <c r="CG48" s="290">
        <v>11</v>
      </c>
      <c r="CH48" s="290">
        <v>0</v>
      </c>
      <c r="CI48" s="290">
        <v>223</v>
      </c>
      <c r="CJ48" s="290">
        <v>0</v>
      </c>
      <c r="CK48" s="290">
        <v>0</v>
      </c>
      <c r="CL48" s="290">
        <v>0</v>
      </c>
      <c r="CM48" s="290">
        <v>0</v>
      </c>
      <c r="CN48" s="290">
        <v>0</v>
      </c>
      <c r="CO48" s="290">
        <v>0</v>
      </c>
      <c r="CP48" s="290">
        <v>0</v>
      </c>
      <c r="CQ48" s="290">
        <v>41206</v>
      </c>
      <c r="CR48" s="290">
        <v>37547</v>
      </c>
      <c r="CS48" s="290">
        <v>0</v>
      </c>
      <c r="CT48" s="290">
        <v>0</v>
      </c>
      <c r="CU48" s="290">
        <v>5419</v>
      </c>
      <c r="CV48" s="290">
        <v>30880</v>
      </c>
      <c r="CW48" s="290">
        <v>440</v>
      </c>
      <c r="CX48" s="290">
        <v>808</v>
      </c>
      <c r="CY48" s="290">
        <v>3659</v>
      </c>
      <c r="CZ48" s="290">
        <v>0</v>
      </c>
      <c r="DA48" s="290">
        <v>380</v>
      </c>
      <c r="DB48" s="290">
        <v>1168</v>
      </c>
      <c r="DC48" s="290">
        <v>1253</v>
      </c>
      <c r="DD48" s="290">
        <v>4</v>
      </c>
      <c r="DE48" s="290">
        <v>854</v>
      </c>
      <c r="DF48" s="290">
        <v>545</v>
      </c>
      <c r="DG48" s="290">
        <v>21</v>
      </c>
      <c r="DH48" s="290">
        <v>0</v>
      </c>
      <c r="DI48" s="290">
        <v>0</v>
      </c>
      <c r="DJ48" s="290">
        <v>21</v>
      </c>
      <c r="DK48" s="290">
        <v>0</v>
      </c>
      <c r="DL48" s="290">
        <v>0</v>
      </c>
      <c r="DM48" s="290">
        <v>0</v>
      </c>
      <c r="DN48" s="290">
        <v>524</v>
      </c>
      <c r="DO48" s="290">
        <v>0</v>
      </c>
      <c r="DP48" s="290">
        <v>0</v>
      </c>
      <c r="DQ48" s="290">
        <v>19</v>
      </c>
      <c r="DR48" s="290">
        <v>0</v>
      </c>
      <c r="DS48" s="290">
        <v>505</v>
      </c>
      <c r="DT48" s="290">
        <v>0</v>
      </c>
      <c r="DU48" s="290">
        <v>5887</v>
      </c>
      <c r="DV48" s="290">
        <v>5053</v>
      </c>
      <c r="DW48" s="290">
        <v>1</v>
      </c>
      <c r="DX48" s="290">
        <v>815</v>
      </c>
      <c r="DY48" s="290">
        <v>18</v>
      </c>
      <c r="DZ48" s="290">
        <v>14779</v>
      </c>
      <c r="EA48" s="290">
        <v>12206</v>
      </c>
      <c r="EB48" s="290">
        <v>0</v>
      </c>
      <c r="EC48" s="290">
        <v>0</v>
      </c>
      <c r="ED48" s="290">
        <v>11915</v>
      </c>
      <c r="EE48" s="290">
        <v>10</v>
      </c>
      <c r="EF48" s="290">
        <v>0</v>
      </c>
      <c r="EG48" s="290">
        <v>281</v>
      </c>
      <c r="EH48" s="290">
        <v>2573</v>
      </c>
      <c r="EI48" s="290">
        <v>0</v>
      </c>
      <c r="EJ48" s="290">
        <v>0</v>
      </c>
      <c r="EK48" s="290">
        <v>2565</v>
      </c>
      <c r="EL48" s="290">
        <v>8</v>
      </c>
      <c r="EM48" s="290">
        <v>0</v>
      </c>
      <c r="EN48" s="290">
        <v>0</v>
      </c>
    </row>
    <row r="49" spans="1:144" s="288" customFormat="1" ht="12" customHeight="1">
      <c r="A49" s="285" t="s">
        <v>555</v>
      </c>
      <c r="B49" s="286" t="s">
        <v>560</v>
      </c>
      <c r="C49" s="305" t="s">
        <v>542</v>
      </c>
      <c r="D49" s="290">
        <f t="shared" si="0"/>
        <v>539837</v>
      </c>
      <c r="E49" s="290">
        <v>421331</v>
      </c>
      <c r="F49" s="290">
        <v>392139</v>
      </c>
      <c r="G49" s="290">
        <v>0</v>
      </c>
      <c r="H49" s="290">
        <v>388131</v>
      </c>
      <c r="I49" s="290">
        <v>0</v>
      </c>
      <c r="J49" s="290">
        <v>2277</v>
      </c>
      <c r="K49" s="290">
        <v>219</v>
      </c>
      <c r="L49" s="290">
        <v>1512</v>
      </c>
      <c r="M49" s="290">
        <f t="shared" si="1"/>
        <v>29192</v>
      </c>
      <c r="N49" s="290">
        <v>0</v>
      </c>
      <c r="O49" s="290">
        <v>28514</v>
      </c>
      <c r="P49" s="290">
        <v>0</v>
      </c>
      <c r="Q49" s="290">
        <v>222</v>
      </c>
      <c r="R49" s="290">
        <v>40</v>
      </c>
      <c r="S49" s="290">
        <v>416</v>
      </c>
      <c r="T49" s="290">
        <f t="shared" si="2"/>
        <v>12596</v>
      </c>
      <c r="U49" s="290">
        <f t="shared" si="3"/>
        <v>8649</v>
      </c>
      <c r="V49" s="290">
        <v>0</v>
      </c>
      <c r="W49" s="290">
        <v>0</v>
      </c>
      <c r="X49" s="290">
        <v>4547</v>
      </c>
      <c r="Y49" s="290">
        <v>2708</v>
      </c>
      <c r="Z49" s="290">
        <v>15</v>
      </c>
      <c r="AA49" s="290">
        <v>1379</v>
      </c>
      <c r="AB49" s="290">
        <f t="shared" si="4"/>
        <v>3947</v>
      </c>
      <c r="AC49" s="290">
        <v>0</v>
      </c>
      <c r="AD49" s="290">
        <v>0</v>
      </c>
      <c r="AE49" s="290">
        <v>2118</v>
      </c>
      <c r="AF49" s="290">
        <v>128</v>
      </c>
      <c r="AG49" s="290">
        <v>1</v>
      </c>
      <c r="AH49" s="290">
        <v>1700</v>
      </c>
      <c r="AI49" s="290">
        <f t="shared" si="5"/>
        <v>3739</v>
      </c>
      <c r="AJ49" s="290">
        <f t="shared" si="6"/>
        <v>3245</v>
      </c>
      <c r="AK49" s="290">
        <v>0</v>
      </c>
      <c r="AL49" s="290">
        <v>0</v>
      </c>
      <c r="AM49" s="290">
        <v>0</v>
      </c>
      <c r="AN49" s="290">
        <v>3245</v>
      </c>
      <c r="AO49" s="290">
        <v>0</v>
      </c>
      <c r="AP49" s="290">
        <v>0</v>
      </c>
      <c r="AQ49" s="290">
        <v>494</v>
      </c>
      <c r="AR49" s="290">
        <v>0</v>
      </c>
      <c r="AS49" s="290">
        <v>0</v>
      </c>
      <c r="AT49" s="290">
        <v>0</v>
      </c>
      <c r="AU49" s="290">
        <v>494</v>
      </c>
      <c r="AV49" s="290">
        <v>0</v>
      </c>
      <c r="AW49" s="290">
        <v>0</v>
      </c>
      <c r="AX49" s="290">
        <v>0</v>
      </c>
      <c r="AY49" s="290">
        <v>0</v>
      </c>
      <c r="AZ49" s="290">
        <v>0</v>
      </c>
      <c r="BA49" s="290">
        <v>0</v>
      </c>
      <c r="BB49" s="290">
        <v>0</v>
      </c>
      <c r="BC49" s="290">
        <v>0</v>
      </c>
      <c r="BD49" s="290">
        <v>0</v>
      </c>
      <c r="BE49" s="290">
        <v>0</v>
      </c>
      <c r="BF49" s="290">
        <v>0</v>
      </c>
      <c r="BG49" s="290">
        <v>0</v>
      </c>
      <c r="BH49" s="290">
        <v>0</v>
      </c>
      <c r="BI49" s="290">
        <v>0</v>
      </c>
      <c r="BJ49" s="290">
        <v>0</v>
      </c>
      <c r="BK49" s="290">
        <v>0</v>
      </c>
      <c r="BL49" s="290">
        <v>0</v>
      </c>
      <c r="BM49" s="290">
        <v>0</v>
      </c>
      <c r="BN49" s="290">
        <v>0</v>
      </c>
      <c r="BO49" s="290">
        <v>0</v>
      </c>
      <c r="BP49" s="290">
        <v>0</v>
      </c>
      <c r="BQ49" s="290">
        <v>0</v>
      </c>
      <c r="BR49" s="290">
        <v>0</v>
      </c>
      <c r="BS49" s="290">
        <v>0</v>
      </c>
      <c r="BT49" s="290">
        <v>0</v>
      </c>
      <c r="BU49" s="290">
        <v>0</v>
      </c>
      <c r="BV49" s="290">
        <v>0</v>
      </c>
      <c r="BW49" s="290">
        <v>0</v>
      </c>
      <c r="BX49" s="290">
        <v>0</v>
      </c>
      <c r="BY49" s="290">
        <v>0</v>
      </c>
      <c r="BZ49" s="290">
        <v>0</v>
      </c>
      <c r="CA49" s="290">
        <v>0</v>
      </c>
      <c r="CB49" s="290">
        <v>39628</v>
      </c>
      <c r="CC49" s="290">
        <v>36496</v>
      </c>
      <c r="CD49" s="290">
        <v>0</v>
      </c>
      <c r="CE49" s="290">
        <v>36365</v>
      </c>
      <c r="CF49" s="290">
        <v>0</v>
      </c>
      <c r="CG49" s="290">
        <v>131</v>
      </c>
      <c r="CH49" s="290">
        <v>0</v>
      </c>
      <c r="CI49" s="290">
        <v>0</v>
      </c>
      <c r="CJ49" s="290">
        <v>3132</v>
      </c>
      <c r="CK49" s="290">
        <v>0</v>
      </c>
      <c r="CL49" s="290">
        <v>2802</v>
      </c>
      <c r="CM49" s="290">
        <v>28</v>
      </c>
      <c r="CN49" s="290">
        <v>46</v>
      </c>
      <c r="CO49" s="290">
        <v>0</v>
      </c>
      <c r="CP49" s="290">
        <v>256</v>
      </c>
      <c r="CQ49" s="290">
        <v>45577</v>
      </c>
      <c r="CR49" s="290">
        <v>42866</v>
      </c>
      <c r="CS49" s="290">
        <v>0</v>
      </c>
      <c r="CT49" s="290">
        <v>0</v>
      </c>
      <c r="CU49" s="290">
        <v>4498</v>
      </c>
      <c r="CV49" s="290">
        <v>38175</v>
      </c>
      <c r="CW49" s="290">
        <v>1</v>
      </c>
      <c r="CX49" s="290">
        <v>192</v>
      </c>
      <c r="CY49" s="290">
        <v>2711</v>
      </c>
      <c r="CZ49" s="290">
        <v>0</v>
      </c>
      <c r="DA49" s="290">
        <v>0</v>
      </c>
      <c r="DB49" s="290">
        <v>198</v>
      </c>
      <c r="DC49" s="290">
        <v>2276</v>
      </c>
      <c r="DD49" s="290">
        <v>0</v>
      </c>
      <c r="DE49" s="290">
        <v>237</v>
      </c>
      <c r="DF49" s="290">
        <v>725</v>
      </c>
      <c r="DG49" s="290">
        <v>724</v>
      </c>
      <c r="DH49" s="290">
        <v>0</v>
      </c>
      <c r="DI49" s="290">
        <v>0</v>
      </c>
      <c r="DJ49" s="290">
        <v>692</v>
      </c>
      <c r="DK49" s="290">
        <v>32</v>
      </c>
      <c r="DL49" s="290">
        <v>0</v>
      </c>
      <c r="DM49" s="290">
        <v>0</v>
      </c>
      <c r="DN49" s="290">
        <v>1</v>
      </c>
      <c r="DO49" s="290">
        <v>0</v>
      </c>
      <c r="DP49" s="290">
        <v>0</v>
      </c>
      <c r="DQ49" s="290">
        <v>0</v>
      </c>
      <c r="DR49" s="290">
        <v>1</v>
      </c>
      <c r="DS49" s="290">
        <v>0</v>
      </c>
      <c r="DT49" s="290">
        <v>0</v>
      </c>
      <c r="DU49" s="290">
        <v>12768</v>
      </c>
      <c r="DV49" s="290">
        <v>11192</v>
      </c>
      <c r="DW49" s="290">
        <v>41</v>
      </c>
      <c r="DX49" s="290">
        <v>1535</v>
      </c>
      <c r="DY49" s="290">
        <v>0</v>
      </c>
      <c r="DZ49" s="290">
        <v>3473</v>
      </c>
      <c r="EA49" s="290">
        <v>1484</v>
      </c>
      <c r="EB49" s="290">
        <v>0</v>
      </c>
      <c r="EC49" s="290">
        <v>0</v>
      </c>
      <c r="ED49" s="290">
        <v>1111</v>
      </c>
      <c r="EE49" s="290">
        <v>373</v>
      </c>
      <c r="EF49" s="290">
        <v>0</v>
      </c>
      <c r="EG49" s="290">
        <v>0</v>
      </c>
      <c r="EH49" s="290">
        <v>1989</v>
      </c>
      <c r="EI49" s="290">
        <v>0</v>
      </c>
      <c r="EJ49" s="290">
        <v>0</v>
      </c>
      <c r="EK49" s="290">
        <v>1933</v>
      </c>
      <c r="EL49" s="290">
        <v>48</v>
      </c>
      <c r="EM49" s="290">
        <v>8</v>
      </c>
      <c r="EN49" s="290">
        <v>0</v>
      </c>
    </row>
    <row r="50" spans="1:144" s="288" customFormat="1" ht="12" customHeight="1">
      <c r="A50" s="285" t="s">
        <v>565</v>
      </c>
      <c r="B50" s="286" t="s">
        <v>583</v>
      </c>
      <c r="C50" s="305" t="s">
        <v>542</v>
      </c>
      <c r="D50" s="290">
        <f t="shared" si="0"/>
        <v>400790</v>
      </c>
      <c r="E50" s="290">
        <v>322887</v>
      </c>
      <c r="F50" s="290">
        <v>294569</v>
      </c>
      <c r="G50" s="290">
        <v>0</v>
      </c>
      <c r="H50" s="290">
        <v>294451</v>
      </c>
      <c r="I50" s="290">
        <v>54</v>
      </c>
      <c r="J50" s="290">
        <v>64</v>
      </c>
      <c r="K50" s="290">
        <v>0</v>
      </c>
      <c r="L50" s="290">
        <v>0</v>
      </c>
      <c r="M50" s="290">
        <f t="shared" si="1"/>
        <v>28318</v>
      </c>
      <c r="N50" s="290">
        <v>0</v>
      </c>
      <c r="O50" s="290">
        <v>28314</v>
      </c>
      <c r="P50" s="290">
        <v>0</v>
      </c>
      <c r="Q50" s="290">
        <v>4</v>
      </c>
      <c r="R50" s="290">
        <v>0</v>
      </c>
      <c r="S50" s="290">
        <v>0</v>
      </c>
      <c r="T50" s="290">
        <f t="shared" si="2"/>
        <v>8732</v>
      </c>
      <c r="U50" s="290">
        <f t="shared" si="3"/>
        <v>4324</v>
      </c>
      <c r="V50" s="290">
        <v>0</v>
      </c>
      <c r="W50" s="290">
        <v>0</v>
      </c>
      <c r="X50" s="290">
        <v>3058</v>
      </c>
      <c r="Y50" s="290">
        <v>0</v>
      </c>
      <c r="Z50" s="290">
        <v>0</v>
      </c>
      <c r="AA50" s="290">
        <v>1266</v>
      </c>
      <c r="AB50" s="290">
        <f t="shared" si="4"/>
        <v>4408</v>
      </c>
      <c r="AC50" s="290">
        <v>0</v>
      </c>
      <c r="AD50" s="290">
        <v>0</v>
      </c>
      <c r="AE50" s="290">
        <v>268</v>
      </c>
      <c r="AF50" s="290">
        <v>0</v>
      </c>
      <c r="AG50" s="290">
        <v>0</v>
      </c>
      <c r="AH50" s="290">
        <v>4140</v>
      </c>
      <c r="AI50" s="290">
        <f t="shared" si="5"/>
        <v>596</v>
      </c>
      <c r="AJ50" s="290">
        <f t="shared" si="6"/>
        <v>0</v>
      </c>
      <c r="AK50" s="290"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596</v>
      </c>
      <c r="AR50" s="290">
        <v>0</v>
      </c>
      <c r="AS50" s="290">
        <v>0</v>
      </c>
      <c r="AT50" s="290">
        <v>0</v>
      </c>
      <c r="AU50" s="290">
        <v>596</v>
      </c>
      <c r="AV50" s="290">
        <v>0</v>
      </c>
      <c r="AW50" s="290">
        <v>0</v>
      </c>
      <c r="AX50" s="290">
        <v>0</v>
      </c>
      <c r="AY50" s="290">
        <v>0</v>
      </c>
      <c r="AZ50" s="290">
        <v>0</v>
      </c>
      <c r="BA50" s="290">
        <v>0</v>
      </c>
      <c r="BB50" s="290">
        <v>0</v>
      </c>
      <c r="BC50" s="290">
        <v>0</v>
      </c>
      <c r="BD50" s="290">
        <v>0</v>
      </c>
      <c r="BE50" s="290">
        <v>0</v>
      </c>
      <c r="BF50" s="290">
        <v>0</v>
      </c>
      <c r="BG50" s="290">
        <v>0</v>
      </c>
      <c r="BH50" s="290">
        <v>0</v>
      </c>
      <c r="BI50" s="290">
        <v>0</v>
      </c>
      <c r="BJ50" s="290">
        <v>0</v>
      </c>
      <c r="BK50" s="290">
        <v>0</v>
      </c>
      <c r="BL50" s="290">
        <v>0</v>
      </c>
      <c r="BM50" s="290">
        <v>4087</v>
      </c>
      <c r="BN50" s="290">
        <v>4078</v>
      </c>
      <c r="BO50" s="290">
        <v>0</v>
      </c>
      <c r="BP50" s="290">
        <v>0</v>
      </c>
      <c r="BQ50" s="290">
        <v>0</v>
      </c>
      <c r="BR50" s="290">
        <v>4078</v>
      </c>
      <c r="BS50" s="290">
        <v>0</v>
      </c>
      <c r="BT50" s="290">
        <v>0</v>
      </c>
      <c r="BU50" s="290">
        <v>9</v>
      </c>
      <c r="BV50" s="290">
        <v>0</v>
      </c>
      <c r="BW50" s="290">
        <v>0</v>
      </c>
      <c r="BX50" s="290">
        <v>0</v>
      </c>
      <c r="BY50" s="290">
        <v>9</v>
      </c>
      <c r="BZ50" s="290">
        <v>0</v>
      </c>
      <c r="CA50" s="290">
        <v>0</v>
      </c>
      <c r="CB50" s="290">
        <v>4390</v>
      </c>
      <c r="CC50" s="290">
        <v>4381</v>
      </c>
      <c r="CD50" s="290">
        <v>0</v>
      </c>
      <c r="CE50" s="290">
        <v>4377</v>
      </c>
      <c r="CF50" s="290">
        <v>0</v>
      </c>
      <c r="CG50" s="290">
        <v>0</v>
      </c>
      <c r="CH50" s="290">
        <v>4</v>
      </c>
      <c r="CI50" s="290">
        <v>0</v>
      </c>
      <c r="CJ50" s="290">
        <v>9</v>
      </c>
      <c r="CK50" s="290">
        <v>0</v>
      </c>
      <c r="CL50" s="290">
        <v>9</v>
      </c>
      <c r="CM50" s="290">
        <v>0</v>
      </c>
      <c r="CN50" s="290">
        <v>0</v>
      </c>
      <c r="CO50" s="290">
        <v>0</v>
      </c>
      <c r="CP50" s="290">
        <v>0</v>
      </c>
      <c r="CQ50" s="290">
        <v>46146</v>
      </c>
      <c r="CR50" s="290">
        <v>41973</v>
      </c>
      <c r="CS50" s="290">
        <v>0</v>
      </c>
      <c r="CT50" s="290">
        <v>0</v>
      </c>
      <c r="CU50" s="290">
        <v>7332</v>
      </c>
      <c r="CV50" s="290">
        <v>33930</v>
      </c>
      <c r="CW50" s="290">
        <v>12</v>
      </c>
      <c r="CX50" s="290">
        <v>699</v>
      </c>
      <c r="CY50" s="290">
        <v>4173</v>
      </c>
      <c r="CZ50" s="290">
        <v>0</v>
      </c>
      <c r="DA50" s="290">
        <v>0</v>
      </c>
      <c r="DB50" s="290">
        <v>1655</v>
      </c>
      <c r="DC50" s="290">
        <v>1975</v>
      </c>
      <c r="DD50" s="290">
        <v>0</v>
      </c>
      <c r="DE50" s="290">
        <v>543</v>
      </c>
      <c r="DF50" s="290">
        <v>941</v>
      </c>
      <c r="DG50" s="290">
        <v>795</v>
      </c>
      <c r="DH50" s="290">
        <v>0</v>
      </c>
      <c r="DI50" s="290">
        <v>0</v>
      </c>
      <c r="DJ50" s="290">
        <v>579</v>
      </c>
      <c r="DK50" s="290">
        <v>0</v>
      </c>
      <c r="DL50" s="290">
        <v>0</v>
      </c>
      <c r="DM50" s="290">
        <v>216</v>
      </c>
      <c r="DN50" s="290">
        <v>146</v>
      </c>
      <c r="DO50" s="290">
        <v>0</v>
      </c>
      <c r="DP50" s="290">
        <v>0</v>
      </c>
      <c r="DQ50" s="290">
        <v>146</v>
      </c>
      <c r="DR50" s="290">
        <v>0</v>
      </c>
      <c r="DS50" s="290">
        <v>0</v>
      </c>
      <c r="DT50" s="290">
        <v>0</v>
      </c>
      <c r="DU50" s="290">
        <v>10252</v>
      </c>
      <c r="DV50" s="290">
        <v>9675</v>
      </c>
      <c r="DW50" s="290">
        <v>133</v>
      </c>
      <c r="DX50" s="290">
        <v>442</v>
      </c>
      <c r="DY50" s="290">
        <v>2</v>
      </c>
      <c r="DZ50" s="290">
        <v>2759</v>
      </c>
      <c r="EA50" s="290">
        <v>1527</v>
      </c>
      <c r="EB50" s="290">
        <v>0</v>
      </c>
      <c r="EC50" s="290">
        <v>0</v>
      </c>
      <c r="ED50" s="290">
        <v>1448</v>
      </c>
      <c r="EE50" s="290">
        <v>0</v>
      </c>
      <c r="EF50" s="290">
        <v>0</v>
      </c>
      <c r="EG50" s="290">
        <v>79</v>
      </c>
      <c r="EH50" s="290">
        <v>1232</v>
      </c>
      <c r="EI50" s="290">
        <v>0</v>
      </c>
      <c r="EJ50" s="290">
        <v>0</v>
      </c>
      <c r="EK50" s="290">
        <v>1208</v>
      </c>
      <c r="EL50" s="290">
        <v>0</v>
      </c>
      <c r="EM50" s="290">
        <v>24</v>
      </c>
      <c r="EN50" s="290">
        <v>0</v>
      </c>
    </row>
    <row r="51" spans="1:144" s="288" customFormat="1" ht="12" customHeight="1">
      <c r="A51" s="285" t="s">
        <v>607</v>
      </c>
      <c r="B51" s="286" t="s">
        <v>608</v>
      </c>
      <c r="C51" s="305" t="s">
        <v>542</v>
      </c>
      <c r="D51" s="290">
        <f t="shared" si="0"/>
        <v>403641</v>
      </c>
      <c r="E51" s="290">
        <v>303680</v>
      </c>
      <c r="F51" s="290">
        <v>262808</v>
      </c>
      <c r="G51" s="290">
        <v>3510</v>
      </c>
      <c r="H51" s="290">
        <v>258778</v>
      </c>
      <c r="I51" s="290">
        <v>4</v>
      </c>
      <c r="J51" s="290">
        <v>26</v>
      </c>
      <c r="K51" s="290">
        <v>0</v>
      </c>
      <c r="L51" s="290">
        <v>490</v>
      </c>
      <c r="M51" s="290">
        <f t="shared" si="1"/>
        <v>40872</v>
      </c>
      <c r="N51" s="290">
        <v>50</v>
      </c>
      <c r="O51" s="290">
        <v>36793</v>
      </c>
      <c r="P51" s="290">
        <v>0</v>
      </c>
      <c r="Q51" s="290">
        <v>0</v>
      </c>
      <c r="R51" s="290">
        <v>0</v>
      </c>
      <c r="S51" s="290">
        <v>4029</v>
      </c>
      <c r="T51" s="290">
        <f t="shared" si="2"/>
        <v>3643</v>
      </c>
      <c r="U51" s="290">
        <f t="shared" si="3"/>
        <v>2133</v>
      </c>
      <c r="V51" s="290">
        <v>0</v>
      </c>
      <c r="W51" s="290">
        <v>0</v>
      </c>
      <c r="X51" s="290">
        <v>2017</v>
      </c>
      <c r="Y51" s="290">
        <v>0</v>
      </c>
      <c r="Z51" s="290">
        <v>0</v>
      </c>
      <c r="AA51" s="290">
        <v>116</v>
      </c>
      <c r="AB51" s="290">
        <f t="shared" si="4"/>
        <v>1510</v>
      </c>
      <c r="AC51" s="290">
        <v>0</v>
      </c>
      <c r="AD51" s="290">
        <v>0</v>
      </c>
      <c r="AE51" s="290">
        <v>1051</v>
      </c>
      <c r="AF51" s="290">
        <v>0</v>
      </c>
      <c r="AG51" s="290">
        <v>0</v>
      </c>
      <c r="AH51" s="290">
        <v>459</v>
      </c>
      <c r="AI51" s="290">
        <f t="shared" si="5"/>
        <v>4340</v>
      </c>
      <c r="AJ51" s="290">
        <f t="shared" si="6"/>
        <v>4064</v>
      </c>
      <c r="AK51" s="290">
        <v>0</v>
      </c>
      <c r="AL51" s="290">
        <v>0</v>
      </c>
      <c r="AM51" s="290">
        <v>0</v>
      </c>
      <c r="AN51" s="290">
        <v>4064</v>
      </c>
      <c r="AO51" s="290">
        <v>0</v>
      </c>
      <c r="AP51" s="290">
        <v>0</v>
      </c>
      <c r="AQ51" s="290">
        <v>276</v>
      </c>
      <c r="AR51" s="290">
        <v>0</v>
      </c>
      <c r="AS51" s="290">
        <v>219</v>
      </c>
      <c r="AT51" s="290">
        <v>0</v>
      </c>
      <c r="AU51" s="290">
        <v>57</v>
      </c>
      <c r="AV51" s="290">
        <v>0</v>
      </c>
      <c r="AW51" s="290">
        <v>0</v>
      </c>
      <c r="AX51" s="290">
        <v>0</v>
      </c>
      <c r="AY51" s="290">
        <v>0</v>
      </c>
      <c r="AZ51" s="290">
        <v>0</v>
      </c>
      <c r="BA51" s="290">
        <v>0</v>
      </c>
      <c r="BB51" s="290">
        <v>0</v>
      </c>
      <c r="BC51" s="290">
        <v>0</v>
      </c>
      <c r="BD51" s="290">
        <v>0</v>
      </c>
      <c r="BE51" s="290">
        <v>0</v>
      </c>
      <c r="BF51" s="290">
        <v>0</v>
      </c>
      <c r="BG51" s="290">
        <v>0</v>
      </c>
      <c r="BH51" s="290">
        <v>0</v>
      </c>
      <c r="BI51" s="290">
        <v>0</v>
      </c>
      <c r="BJ51" s="290">
        <v>0</v>
      </c>
      <c r="BK51" s="290">
        <v>0</v>
      </c>
      <c r="BL51" s="290">
        <v>0</v>
      </c>
      <c r="BM51" s="290">
        <v>0</v>
      </c>
      <c r="BN51" s="290">
        <v>0</v>
      </c>
      <c r="BO51" s="290">
        <v>0</v>
      </c>
      <c r="BP51" s="290">
        <v>0</v>
      </c>
      <c r="BQ51" s="290">
        <v>0</v>
      </c>
      <c r="BR51" s="290">
        <v>0</v>
      </c>
      <c r="BS51" s="290">
        <v>0</v>
      </c>
      <c r="BT51" s="290">
        <v>0</v>
      </c>
      <c r="BU51" s="290">
        <v>0</v>
      </c>
      <c r="BV51" s="290">
        <v>0</v>
      </c>
      <c r="BW51" s="290">
        <v>0</v>
      </c>
      <c r="BX51" s="290">
        <v>0</v>
      </c>
      <c r="BY51" s="290">
        <v>0</v>
      </c>
      <c r="BZ51" s="290">
        <v>0</v>
      </c>
      <c r="CA51" s="290">
        <v>0</v>
      </c>
      <c r="CB51" s="290">
        <v>708</v>
      </c>
      <c r="CC51" s="290">
        <v>8</v>
      </c>
      <c r="CD51" s="290">
        <v>0</v>
      </c>
      <c r="CE51" s="290">
        <v>0</v>
      </c>
      <c r="CF51" s="290">
        <v>0</v>
      </c>
      <c r="CG51" s="290">
        <v>8</v>
      </c>
      <c r="CH51" s="290">
        <v>0</v>
      </c>
      <c r="CI51" s="290">
        <v>0</v>
      </c>
      <c r="CJ51" s="290">
        <v>700</v>
      </c>
      <c r="CK51" s="290">
        <v>0</v>
      </c>
      <c r="CL51" s="290">
        <v>0</v>
      </c>
      <c r="CM51" s="290">
        <v>0</v>
      </c>
      <c r="CN51" s="290">
        <v>461</v>
      </c>
      <c r="CO51" s="290">
        <v>0</v>
      </c>
      <c r="CP51" s="290">
        <v>239</v>
      </c>
      <c r="CQ51" s="290">
        <v>39629</v>
      </c>
      <c r="CR51" s="290">
        <v>31586</v>
      </c>
      <c r="CS51" s="290">
        <v>0</v>
      </c>
      <c r="CT51" s="290">
        <v>0</v>
      </c>
      <c r="CU51" s="290">
        <v>5902</v>
      </c>
      <c r="CV51" s="290">
        <v>25120</v>
      </c>
      <c r="CW51" s="290">
        <v>55</v>
      </c>
      <c r="CX51" s="290">
        <v>509</v>
      </c>
      <c r="CY51" s="290">
        <v>8043</v>
      </c>
      <c r="CZ51" s="290">
        <v>0</v>
      </c>
      <c r="DA51" s="290">
        <v>0</v>
      </c>
      <c r="DB51" s="290">
        <v>2928</v>
      </c>
      <c r="DC51" s="290">
        <v>3371</v>
      </c>
      <c r="DD51" s="290">
        <v>0</v>
      </c>
      <c r="DE51" s="290">
        <v>1744</v>
      </c>
      <c r="DF51" s="290">
        <v>11668</v>
      </c>
      <c r="DG51" s="290">
        <v>10362</v>
      </c>
      <c r="DH51" s="290">
        <v>0</v>
      </c>
      <c r="DI51" s="290">
        <v>9360</v>
      </c>
      <c r="DJ51" s="290">
        <v>349</v>
      </c>
      <c r="DK51" s="290">
        <v>526</v>
      </c>
      <c r="DL51" s="290">
        <v>1</v>
      </c>
      <c r="DM51" s="290">
        <v>126</v>
      </c>
      <c r="DN51" s="290">
        <v>1306</v>
      </c>
      <c r="DO51" s="290">
        <v>0</v>
      </c>
      <c r="DP51" s="290">
        <v>994</v>
      </c>
      <c r="DQ51" s="290">
        <v>312</v>
      </c>
      <c r="DR51" s="290">
        <v>0</v>
      </c>
      <c r="DS51" s="290">
        <v>0</v>
      </c>
      <c r="DT51" s="290">
        <v>0</v>
      </c>
      <c r="DU51" s="290">
        <v>37353</v>
      </c>
      <c r="DV51" s="290">
        <v>36322</v>
      </c>
      <c r="DW51" s="290">
        <v>0</v>
      </c>
      <c r="DX51" s="290">
        <v>1031</v>
      </c>
      <c r="DY51" s="290">
        <v>0</v>
      </c>
      <c r="DZ51" s="290">
        <v>2620</v>
      </c>
      <c r="EA51" s="290">
        <v>450</v>
      </c>
      <c r="EB51" s="290">
        <v>0</v>
      </c>
      <c r="EC51" s="290">
        <v>0</v>
      </c>
      <c r="ED51" s="290">
        <v>445</v>
      </c>
      <c r="EE51" s="290">
        <v>0</v>
      </c>
      <c r="EF51" s="290">
        <v>0</v>
      </c>
      <c r="EG51" s="290">
        <v>5</v>
      </c>
      <c r="EH51" s="290">
        <v>2170</v>
      </c>
      <c r="EI51" s="290">
        <v>0</v>
      </c>
      <c r="EJ51" s="290">
        <v>0</v>
      </c>
      <c r="EK51" s="290">
        <v>1219</v>
      </c>
      <c r="EL51" s="290">
        <v>0</v>
      </c>
      <c r="EM51" s="290">
        <v>951</v>
      </c>
      <c r="EN51" s="290">
        <v>0</v>
      </c>
    </row>
    <row r="52" spans="1:144" s="288" customFormat="1" ht="12" customHeight="1">
      <c r="A52" s="285" t="s">
        <v>558</v>
      </c>
      <c r="B52" s="286" t="s">
        <v>577</v>
      </c>
      <c r="C52" s="305" t="s">
        <v>542</v>
      </c>
      <c r="D52" s="290">
        <f t="shared" si="0"/>
        <v>575566</v>
      </c>
      <c r="E52" s="290">
        <v>453438</v>
      </c>
      <c r="F52" s="290">
        <v>414200</v>
      </c>
      <c r="G52" s="290">
        <v>13</v>
      </c>
      <c r="H52" s="290">
        <v>412965</v>
      </c>
      <c r="I52" s="290">
        <v>343</v>
      </c>
      <c r="J52" s="290">
        <v>499</v>
      </c>
      <c r="K52" s="290">
        <v>0</v>
      </c>
      <c r="L52" s="290">
        <v>380</v>
      </c>
      <c r="M52" s="290">
        <f t="shared" si="1"/>
        <v>39238</v>
      </c>
      <c r="N52" s="290">
        <v>0</v>
      </c>
      <c r="O52" s="290">
        <v>35923</v>
      </c>
      <c r="P52" s="290">
        <v>357</v>
      </c>
      <c r="Q52" s="290">
        <v>0</v>
      </c>
      <c r="R52" s="290">
        <v>289</v>
      </c>
      <c r="S52" s="290">
        <v>2669</v>
      </c>
      <c r="T52" s="290">
        <f t="shared" si="2"/>
        <v>22949</v>
      </c>
      <c r="U52" s="290">
        <f t="shared" si="3"/>
        <v>9819</v>
      </c>
      <c r="V52" s="290">
        <v>0</v>
      </c>
      <c r="W52" s="290">
        <v>0</v>
      </c>
      <c r="X52" s="290">
        <v>6048</v>
      </c>
      <c r="Y52" s="290">
        <v>221</v>
      </c>
      <c r="Z52" s="290">
        <v>0</v>
      </c>
      <c r="AA52" s="290">
        <v>3550</v>
      </c>
      <c r="AB52" s="290">
        <f t="shared" si="4"/>
        <v>13130</v>
      </c>
      <c r="AC52" s="290">
        <v>0</v>
      </c>
      <c r="AD52" s="290">
        <v>6</v>
      </c>
      <c r="AE52" s="290">
        <v>4313</v>
      </c>
      <c r="AF52" s="290">
        <v>179</v>
      </c>
      <c r="AG52" s="290">
        <v>0</v>
      </c>
      <c r="AH52" s="290">
        <v>8632</v>
      </c>
      <c r="AI52" s="290">
        <f t="shared" si="5"/>
        <v>12658</v>
      </c>
      <c r="AJ52" s="290">
        <f t="shared" si="6"/>
        <v>10727</v>
      </c>
      <c r="AK52" s="290">
        <v>0</v>
      </c>
      <c r="AL52" s="290">
        <v>23</v>
      </c>
      <c r="AM52" s="290">
        <v>0</v>
      </c>
      <c r="AN52" s="290">
        <v>10560</v>
      </c>
      <c r="AO52" s="290">
        <v>144</v>
      </c>
      <c r="AP52" s="290">
        <v>0</v>
      </c>
      <c r="AQ52" s="290">
        <v>1931</v>
      </c>
      <c r="AR52" s="290">
        <v>0</v>
      </c>
      <c r="AS52" s="290">
        <v>0</v>
      </c>
      <c r="AT52" s="290">
        <v>0</v>
      </c>
      <c r="AU52" s="290">
        <v>1931</v>
      </c>
      <c r="AV52" s="290">
        <v>0</v>
      </c>
      <c r="AW52" s="290">
        <v>0</v>
      </c>
      <c r="AX52" s="290">
        <v>0</v>
      </c>
      <c r="AY52" s="290">
        <v>0</v>
      </c>
      <c r="AZ52" s="290">
        <v>0</v>
      </c>
      <c r="BA52" s="290">
        <v>0</v>
      </c>
      <c r="BB52" s="290">
        <v>0</v>
      </c>
      <c r="BC52" s="290">
        <v>0</v>
      </c>
      <c r="BD52" s="290">
        <v>0</v>
      </c>
      <c r="BE52" s="290">
        <v>0</v>
      </c>
      <c r="BF52" s="290">
        <v>0</v>
      </c>
      <c r="BG52" s="290">
        <v>0</v>
      </c>
      <c r="BH52" s="290">
        <v>0</v>
      </c>
      <c r="BI52" s="290">
        <v>0</v>
      </c>
      <c r="BJ52" s="290">
        <v>0</v>
      </c>
      <c r="BK52" s="290">
        <v>0</v>
      </c>
      <c r="BL52" s="290">
        <v>0</v>
      </c>
      <c r="BM52" s="290">
        <v>0</v>
      </c>
      <c r="BN52" s="290">
        <v>0</v>
      </c>
      <c r="BO52" s="290">
        <v>0</v>
      </c>
      <c r="BP52" s="290">
        <v>0</v>
      </c>
      <c r="BQ52" s="290">
        <v>0</v>
      </c>
      <c r="BR52" s="290">
        <v>0</v>
      </c>
      <c r="BS52" s="290">
        <v>0</v>
      </c>
      <c r="BT52" s="290">
        <v>0</v>
      </c>
      <c r="BU52" s="290">
        <v>0</v>
      </c>
      <c r="BV52" s="290">
        <v>0</v>
      </c>
      <c r="BW52" s="290">
        <v>0</v>
      </c>
      <c r="BX52" s="290">
        <v>0</v>
      </c>
      <c r="BY52" s="290">
        <v>0</v>
      </c>
      <c r="BZ52" s="290">
        <v>0</v>
      </c>
      <c r="CA52" s="290">
        <v>0</v>
      </c>
      <c r="CB52" s="290">
        <v>142</v>
      </c>
      <c r="CC52" s="290">
        <v>142</v>
      </c>
      <c r="CD52" s="290">
        <v>0</v>
      </c>
      <c r="CE52" s="290">
        <v>0</v>
      </c>
      <c r="CF52" s="290">
        <v>0</v>
      </c>
      <c r="CG52" s="290">
        <v>0</v>
      </c>
      <c r="CH52" s="290">
        <v>0</v>
      </c>
      <c r="CI52" s="290">
        <v>142</v>
      </c>
      <c r="CJ52" s="290">
        <v>0</v>
      </c>
      <c r="CK52" s="290">
        <v>0</v>
      </c>
      <c r="CL52" s="290">
        <v>0</v>
      </c>
      <c r="CM52" s="290">
        <v>0</v>
      </c>
      <c r="CN52" s="290">
        <v>0</v>
      </c>
      <c r="CO52" s="290">
        <v>0</v>
      </c>
      <c r="CP52" s="290">
        <v>0</v>
      </c>
      <c r="CQ52" s="290">
        <v>36864</v>
      </c>
      <c r="CR52" s="290">
        <v>32183</v>
      </c>
      <c r="CS52" s="290">
        <v>0</v>
      </c>
      <c r="CT52" s="290">
        <v>0</v>
      </c>
      <c r="CU52" s="290">
        <v>2288</v>
      </c>
      <c r="CV52" s="290">
        <v>28332</v>
      </c>
      <c r="CW52" s="290">
        <v>0</v>
      </c>
      <c r="CX52" s="290">
        <v>1563</v>
      </c>
      <c r="CY52" s="290">
        <v>4681</v>
      </c>
      <c r="CZ52" s="290">
        <v>0</v>
      </c>
      <c r="DA52" s="290">
        <v>0</v>
      </c>
      <c r="DB52" s="290">
        <v>633</v>
      </c>
      <c r="DC52" s="290">
        <v>3183</v>
      </c>
      <c r="DD52" s="290">
        <v>0</v>
      </c>
      <c r="DE52" s="290">
        <v>865</v>
      </c>
      <c r="DF52" s="290">
        <v>1937</v>
      </c>
      <c r="DG52" s="290">
        <v>971</v>
      </c>
      <c r="DH52" s="290">
        <v>0</v>
      </c>
      <c r="DI52" s="290">
        <v>0</v>
      </c>
      <c r="DJ52" s="290">
        <v>962</v>
      </c>
      <c r="DK52" s="290">
        <v>0</v>
      </c>
      <c r="DL52" s="290">
        <v>0</v>
      </c>
      <c r="DM52" s="290">
        <v>9</v>
      </c>
      <c r="DN52" s="290">
        <v>966</v>
      </c>
      <c r="DO52" s="290">
        <v>0</v>
      </c>
      <c r="DP52" s="290">
        <v>0</v>
      </c>
      <c r="DQ52" s="290">
        <v>697</v>
      </c>
      <c r="DR52" s="290">
        <v>0</v>
      </c>
      <c r="DS52" s="290">
        <v>9</v>
      </c>
      <c r="DT52" s="290">
        <v>260</v>
      </c>
      <c r="DU52" s="290">
        <v>31959</v>
      </c>
      <c r="DV52" s="290">
        <v>28399</v>
      </c>
      <c r="DW52" s="290">
        <v>24</v>
      </c>
      <c r="DX52" s="290">
        <v>3536</v>
      </c>
      <c r="DY52" s="290">
        <v>0</v>
      </c>
      <c r="DZ52" s="290">
        <v>15619</v>
      </c>
      <c r="EA52" s="290">
        <v>9710</v>
      </c>
      <c r="EB52" s="290">
        <v>607</v>
      </c>
      <c r="EC52" s="290">
        <v>0</v>
      </c>
      <c r="ED52" s="290">
        <v>8880</v>
      </c>
      <c r="EE52" s="290">
        <v>19</v>
      </c>
      <c r="EF52" s="290">
        <v>150</v>
      </c>
      <c r="EG52" s="290">
        <v>54</v>
      </c>
      <c r="EH52" s="290">
        <v>5909</v>
      </c>
      <c r="EI52" s="290">
        <v>85</v>
      </c>
      <c r="EJ52" s="290">
        <v>0</v>
      </c>
      <c r="EK52" s="290">
        <v>3941</v>
      </c>
      <c r="EL52" s="290">
        <v>0</v>
      </c>
      <c r="EM52" s="290">
        <v>1883</v>
      </c>
      <c r="EN52" s="290">
        <v>0</v>
      </c>
    </row>
    <row r="53" spans="1:144" s="288" customFormat="1" ht="12" customHeight="1">
      <c r="A53" s="285" t="s">
        <v>596</v>
      </c>
      <c r="B53" s="286" t="s">
        <v>597</v>
      </c>
      <c r="C53" s="305" t="s">
        <v>542</v>
      </c>
      <c r="D53" s="290">
        <f t="shared" si="0"/>
        <v>448028</v>
      </c>
      <c r="E53" s="290">
        <v>384775</v>
      </c>
      <c r="F53" s="290">
        <v>371083</v>
      </c>
      <c r="G53" s="290">
        <v>0</v>
      </c>
      <c r="H53" s="290">
        <v>369746</v>
      </c>
      <c r="I53" s="290">
        <v>247</v>
      </c>
      <c r="J53" s="290">
        <v>20</v>
      </c>
      <c r="K53" s="290">
        <v>5</v>
      </c>
      <c r="L53" s="290">
        <v>1065</v>
      </c>
      <c r="M53" s="290">
        <f t="shared" si="1"/>
        <v>13692</v>
      </c>
      <c r="N53" s="290">
        <v>0</v>
      </c>
      <c r="O53" s="290">
        <v>12286</v>
      </c>
      <c r="P53" s="290">
        <v>27</v>
      </c>
      <c r="Q53" s="290">
        <v>1</v>
      </c>
      <c r="R53" s="290">
        <v>0</v>
      </c>
      <c r="S53" s="290">
        <v>1378</v>
      </c>
      <c r="T53" s="290">
        <f t="shared" si="2"/>
        <v>11026</v>
      </c>
      <c r="U53" s="290">
        <f t="shared" si="3"/>
        <v>7755</v>
      </c>
      <c r="V53" s="290">
        <v>0</v>
      </c>
      <c r="W53" s="290">
        <v>0</v>
      </c>
      <c r="X53" s="290">
        <v>4364</v>
      </c>
      <c r="Y53" s="290">
        <v>179</v>
      </c>
      <c r="Z53" s="290">
        <v>0</v>
      </c>
      <c r="AA53" s="290">
        <v>3212</v>
      </c>
      <c r="AB53" s="290">
        <f t="shared" si="4"/>
        <v>3271</v>
      </c>
      <c r="AC53" s="290">
        <v>0</v>
      </c>
      <c r="AD53" s="290">
        <v>0</v>
      </c>
      <c r="AE53" s="290">
        <v>369</v>
      </c>
      <c r="AF53" s="290">
        <v>4</v>
      </c>
      <c r="AG53" s="290">
        <v>0</v>
      </c>
      <c r="AH53" s="290">
        <v>2898</v>
      </c>
      <c r="AI53" s="290">
        <f t="shared" si="5"/>
        <v>2888</v>
      </c>
      <c r="AJ53" s="290">
        <f t="shared" si="6"/>
        <v>2803</v>
      </c>
      <c r="AK53" s="290">
        <v>0</v>
      </c>
      <c r="AL53" s="290">
        <v>0</v>
      </c>
      <c r="AM53" s="290">
        <v>0</v>
      </c>
      <c r="AN53" s="290">
        <v>2798</v>
      </c>
      <c r="AO53" s="290">
        <v>5</v>
      </c>
      <c r="AP53" s="290">
        <v>0</v>
      </c>
      <c r="AQ53" s="290">
        <v>85</v>
      </c>
      <c r="AR53" s="290">
        <v>0</v>
      </c>
      <c r="AS53" s="290">
        <v>0</v>
      </c>
      <c r="AT53" s="290">
        <v>0</v>
      </c>
      <c r="AU53" s="290">
        <v>0</v>
      </c>
      <c r="AV53" s="290">
        <v>85</v>
      </c>
      <c r="AW53" s="290">
        <v>0</v>
      </c>
      <c r="AX53" s="290">
        <v>163</v>
      </c>
      <c r="AY53" s="290">
        <v>163</v>
      </c>
      <c r="AZ53" s="290">
        <v>0</v>
      </c>
      <c r="BA53" s="290">
        <v>0</v>
      </c>
      <c r="BB53" s="290">
        <v>0</v>
      </c>
      <c r="BC53" s="290">
        <v>163</v>
      </c>
      <c r="BD53" s="290">
        <v>0</v>
      </c>
      <c r="BE53" s="290">
        <v>0</v>
      </c>
      <c r="BF53" s="290">
        <v>0</v>
      </c>
      <c r="BG53" s="290">
        <v>0</v>
      </c>
      <c r="BH53" s="290">
        <v>0</v>
      </c>
      <c r="BI53" s="290">
        <v>0</v>
      </c>
      <c r="BJ53" s="290">
        <v>0</v>
      </c>
      <c r="BK53" s="290">
        <v>0</v>
      </c>
      <c r="BL53" s="290">
        <v>0</v>
      </c>
      <c r="BM53" s="290">
        <v>0</v>
      </c>
      <c r="BN53" s="290">
        <v>0</v>
      </c>
      <c r="BO53" s="290">
        <v>0</v>
      </c>
      <c r="BP53" s="290">
        <v>0</v>
      </c>
      <c r="BQ53" s="290">
        <v>0</v>
      </c>
      <c r="BR53" s="290">
        <v>0</v>
      </c>
      <c r="BS53" s="290">
        <v>0</v>
      </c>
      <c r="BT53" s="290">
        <v>0</v>
      </c>
      <c r="BU53" s="290">
        <v>0</v>
      </c>
      <c r="BV53" s="290">
        <v>0</v>
      </c>
      <c r="BW53" s="290">
        <v>0</v>
      </c>
      <c r="BX53" s="290">
        <v>0</v>
      </c>
      <c r="BY53" s="290">
        <v>0</v>
      </c>
      <c r="BZ53" s="290">
        <v>0</v>
      </c>
      <c r="CA53" s="290">
        <v>0</v>
      </c>
      <c r="CB53" s="290">
        <v>142</v>
      </c>
      <c r="CC53" s="290">
        <v>142</v>
      </c>
      <c r="CD53" s="290">
        <v>0</v>
      </c>
      <c r="CE53" s="290">
        <v>0</v>
      </c>
      <c r="CF53" s="290">
        <v>0</v>
      </c>
      <c r="CG53" s="290">
        <v>142</v>
      </c>
      <c r="CH53" s="290">
        <v>0</v>
      </c>
      <c r="CI53" s="290">
        <v>0</v>
      </c>
      <c r="CJ53" s="290">
        <v>0</v>
      </c>
      <c r="CK53" s="290">
        <v>0</v>
      </c>
      <c r="CL53" s="290">
        <v>0</v>
      </c>
      <c r="CM53" s="290">
        <v>0</v>
      </c>
      <c r="CN53" s="290">
        <v>0</v>
      </c>
      <c r="CO53" s="290">
        <v>0</v>
      </c>
      <c r="CP53" s="290">
        <v>0</v>
      </c>
      <c r="CQ53" s="290">
        <v>37138</v>
      </c>
      <c r="CR53" s="290">
        <v>35080</v>
      </c>
      <c r="CS53" s="290">
        <v>0</v>
      </c>
      <c r="CT53" s="290">
        <v>0</v>
      </c>
      <c r="CU53" s="290">
        <v>2439</v>
      </c>
      <c r="CV53" s="290">
        <v>32007</v>
      </c>
      <c r="CW53" s="290">
        <v>84</v>
      </c>
      <c r="CX53" s="290">
        <v>550</v>
      </c>
      <c r="CY53" s="290">
        <v>2058</v>
      </c>
      <c r="CZ53" s="290">
        <v>0</v>
      </c>
      <c r="DA53" s="290">
        <v>3</v>
      </c>
      <c r="DB53" s="290">
        <v>35</v>
      </c>
      <c r="DC53" s="290">
        <v>1971</v>
      </c>
      <c r="DD53" s="290">
        <v>39</v>
      </c>
      <c r="DE53" s="290">
        <v>10</v>
      </c>
      <c r="DF53" s="290">
        <v>971</v>
      </c>
      <c r="DG53" s="290">
        <v>583</v>
      </c>
      <c r="DH53" s="290">
        <v>0</v>
      </c>
      <c r="DI53" s="290">
        <v>7</v>
      </c>
      <c r="DJ53" s="290">
        <v>400</v>
      </c>
      <c r="DK53" s="290">
        <v>0</v>
      </c>
      <c r="DL53" s="290">
        <v>2</v>
      </c>
      <c r="DM53" s="290">
        <v>174</v>
      </c>
      <c r="DN53" s="290">
        <v>388</v>
      </c>
      <c r="DO53" s="290">
        <v>0</v>
      </c>
      <c r="DP53" s="290">
        <v>4</v>
      </c>
      <c r="DQ53" s="290">
        <v>1</v>
      </c>
      <c r="DR53" s="290">
        <v>0</v>
      </c>
      <c r="DS53" s="290">
        <v>0</v>
      </c>
      <c r="DT53" s="290">
        <v>383</v>
      </c>
      <c r="DU53" s="290">
        <v>8257</v>
      </c>
      <c r="DV53" s="290">
        <v>7202</v>
      </c>
      <c r="DW53" s="290">
        <v>0</v>
      </c>
      <c r="DX53" s="290">
        <v>1055</v>
      </c>
      <c r="DY53" s="290">
        <v>0</v>
      </c>
      <c r="DZ53" s="290">
        <v>2668</v>
      </c>
      <c r="EA53" s="290">
        <v>2033</v>
      </c>
      <c r="EB53" s="290">
        <v>0</v>
      </c>
      <c r="EC53" s="290">
        <v>485</v>
      </c>
      <c r="ED53" s="290">
        <v>1537</v>
      </c>
      <c r="EE53" s="290">
        <v>3</v>
      </c>
      <c r="EF53" s="290">
        <v>3</v>
      </c>
      <c r="EG53" s="290">
        <v>5</v>
      </c>
      <c r="EH53" s="290">
        <v>635</v>
      </c>
      <c r="EI53" s="290">
        <v>14</v>
      </c>
      <c r="EJ53" s="290">
        <v>36</v>
      </c>
      <c r="EK53" s="290">
        <v>518</v>
      </c>
      <c r="EL53" s="290">
        <v>34</v>
      </c>
      <c r="EM53" s="290">
        <v>17</v>
      </c>
      <c r="EN53" s="290">
        <v>16</v>
      </c>
    </row>
    <row r="54" spans="1:144" s="288" customFormat="1" ht="12" customHeight="1">
      <c r="A54" s="285" t="s">
        <v>790</v>
      </c>
      <c r="B54" s="286" t="s">
        <v>791</v>
      </c>
      <c r="C54" s="305" t="s">
        <v>542</v>
      </c>
      <c r="D54" s="290">
        <f aca="true" t="shared" si="7" ref="D54:AI54">SUM(D7:D53)</f>
        <v>41586455.95</v>
      </c>
      <c r="E54" s="290">
        <f t="shared" si="7"/>
        <v>33444175.21</v>
      </c>
      <c r="F54" s="290">
        <f t="shared" si="7"/>
        <v>30996477.66</v>
      </c>
      <c r="G54" s="290">
        <f t="shared" si="7"/>
        <v>2621336</v>
      </c>
      <c r="H54" s="290">
        <f t="shared" si="7"/>
        <v>28255460.66</v>
      </c>
      <c r="I54" s="290">
        <f t="shared" si="7"/>
        <v>22328</v>
      </c>
      <c r="J54" s="290">
        <f t="shared" si="7"/>
        <v>12134</v>
      </c>
      <c r="K54" s="290">
        <f t="shared" si="7"/>
        <v>10443</v>
      </c>
      <c r="L54" s="290">
        <f t="shared" si="7"/>
        <v>74776</v>
      </c>
      <c r="M54" s="290">
        <f t="shared" si="7"/>
        <v>2447697.55</v>
      </c>
      <c r="N54" s="290">
        <f t="shared" si="7"/>
        <v>235414</v>
      </c>
      <c r="O54" s="290">
        <f t="shared" si="7"/>
        <v>2150943.55</v>
      </c>
      <c r="P54" s="290">
        <f t="shared" si="7"/>
        <v>3182</v>
      </c>
      <c r="Q54" s="290">
        <f t="shared" si="7"/>
        <v>1913</v>
      </c>
      <c r="R54" s="290">
        <f t="shared" si="7"/>
        <v>5494</v>
      </c>
      <c r="S54" s="290">
        <f t="shared" si="7"/>
        <v>50751</v>
      </c>
      <c r="T54" s="290">
        <f t="shared" si="7"/>
        <v>1756950.369404172</v>
      </c>
      <c r="U54" s="290">
        <f t="shared" si="7"/>
        <v>1205282.9</v>
      </c>
      <c r="V54" s="290">
        <f t="shared" si="7"/>
        <v>15725</v>
      </c>
      <c r="W54" s="290">
        <f t="shared" si="7"/>
        <v>6200</v>
      </c>
      <c r="X54" s="290">
        <f t="shared" si="7"/>
        <v>650084.97</v>
      </c>
      <c r="Y54" s="290">
        <f t="shared" si="7"/>
        <v>147693.75</v>
      </c>
      <c r="Z54" s="290">
        <f t="shared" si="7"/>
        <v>7717.889999999999</v>
      </c>
      <c r="AA54" s="290">
        <f t="shared" si="7"/>
        <v>377861.29000000004</v>
      </c>
      <c r="AB54" s="290">
        <f t="shared" si="7"/>
        <v>551667.469404172</v>
      </c>
      <c r="AC54" s="290">
        <f t="shared" si="7"/>
        <v>7885</v>
      </c>
      <c r="AD54" s="290">
        <f t="shared" si="7"/>
        <v>12232</v>
      </c>
      <c r="AE54" s="290">
        <f t="shared" si="7"/>
        <v>149876.01</v>
      </c>
      <c r="AF54" s="290">
        <f t="shared" si="7"/>
        <v>7728</v>
      </c>
      <c r="AG54" s="290">
        <f t="shared" si="7"/>
        <v>431</v>
      </c>
      <c r="AH54" s="290">
        <f t="shared" si="7"/>
        <v>373515.459404172</v>
      </c>
      <c r="AI54" s="290">
        <f t="shared" si="7"/>
        <v>175380.4301075269</v>
      </c>
      <c r="AJ54" s="290">
        <f aca="true" t="shared" si="8" ref="AJ54:BO54">SUM(AJ7:AJ53)</f>
        <v>103287</v>
      </c>
      <c r="AK54" s="290">
        <f t="shared" si="8"/>
        <v>0</v>
      </c>
      <c r="AL54" s="290">
        <f t="shared" si="8"/>
        <v>3732</v>
      </c>
      <c r="AM54" s="290">
        <f t="shared" si="8"/>
        <v>388</v>
      </c>
      <c r="AN54" s="290">
        <f t="shared" si="8"/>
        <v>98399</v>
      </c>
      <c r="AO54" s="290">
        <f t="shared" si="8"/>
        <v>755</v>
      </c>
      <c r="AP54" s="290">
        <f t="shared" si="8"/>
        <v>13</v>
      </c>
      <c r="AQ54" s="290">
        <f t="shared" si="8"/>
        <v>72093.43010752689</v>
      </c>
      <c r="AR54" s="290">
        <f t="shared" si="8"/>
        <v>0</v>
      </c>
      <c r="AS54" s="290">
        <f t="shared" si="8"/>
        <v>5207</v>
      </c>
      <c r="AT54" s="290">
        <f t="shared" si="8"/>
        <v>97</v>
      </c>
      <c r="AU54" s="290">
        <f t="shared" si="8"/>
        <v>59310</v>
      </c>
      <c r="AV54" s="290">
        <f t="shared" si="8"/>
        <v>3263</v>
      </c>
      <c r="AW54" s="290">
        <f t="shared" si="8"/>
        <v>4216.430107526881</v>
      </c>
      <c r="AX54" s="290">
        <f t="shared" si="8"/>
        <v>8084</v>
      </c>
      <c r="AY54" s="290">
        <f t="shared" si="8"/>
        <v>5501</v>
      </c>
      <c r="AZ54" s="290">
        <f t="shared" si="8"/>
        <v>0</v>
      </c>
      <c r="BA54" s="290">
        <f t="shared" si="8"/>
        <v>384</v>
      </c>
      <c r="BB54" s="290">
        <f t="shared" si="8"/>
        <v>0</v>
      </c>
      <c r="BC54" s="290">
        <f t="shared" si="8"/>
        <v>5117</v>
      </c>
      <c r="BD54" s="290">
        <f t="shared" si="8"/>
        <v>0</v>
      </c>
      <c r="BE54" s="290">
        <f t="shared" si="8"/>
        <v>0</v>
      </c>
      <c r="BF54" s="290">
        <f t="shared" si="8"/>
        <v>2583</v>
      </c>
      <c r="BG54" s="290">
        <f t="shared" si="8"/>
        <v>0</v>
      </c>
      <c r="BH54" s="290">
        <f t="shared" si="8"/>
        <v>0</v>
      </c>
      <c r="BI54" s="290">
        <f t="shared" si="8"/>
        <v>0</v>
      </c>
      <c r="BJ54" s="290">
        <f t="shared" si="8"/>
        <v>2583</v>
      </c>
      <c r="BK54" s="290">
        <f t="shared" si="8"/>
        <v>0</v>
      </c>
      <c r="BL54" s="290">
        <f t="shared" si="8"/>
        <v>0</v>
      </c>
      <c r="BM54" s="290">
        <f t="shared" si="8"/>
        <v>56443</v>
      </c>
      <c r="BN54" s="290">
        <f t="shared" si="8"/>
        <v>52591</v>
      </c>
      <c r="BO54" s="290">
        <f t="shared" si="8"/>
        <v>0</v>
      </c>
      <c r="BP54" s="290">
        <f aca="true" t="shared" si="9" ref="BP54:CU54">SUM(BP7:BP53)</f>
        <v>6527</v>
      </c>
      <c r="BQ54" s="290">
        <f t="shared" si="9"/>
        <v>0</v>
      </c>
      <c r="BR54" s="290">
        <f t="shared" si="9"/>
        <v>42407</v>
      </c>
      <c r="BS54" s="290">
        <f t="shared" si="9"/>
        <v>3657</v>
      </c>
      <c r="BT54" s="290">
        <f t="shared" si="9"/>
        <v>0</v>
      </c>
      <c r="BU54" s="290">
        <f t="shared" si="9"/>
        <v>3852</v>
      </c>
      <c r="BV54" s="290">
        <f t="shared" si="9"/>
        <v>0</v>
      </c>
      <c r="BW54" s="290">
        <f t="shared" si="9"/>
        <v>630</v>
      </c>
      <c r="BX54" s="290">
        <f t="shared" si="9"/>
        <v>0</v>
      </c>
      <c r="BY54" s="290">
        <f t="shared" si="9"/>
        <v>2467</v>
      </c>
      <c r="BZ54" s="290">
        <f t="shared" si="9"/>
        <v>755</v>
      </c>
      <c r="CA54" s="290">
        <f t="shared" si="9"/>
        <v>0</v>
      </c>
      <c r="CB54" s="290">
        <f t="shared" si="9"/>
        <v>639316</v>
      </c>
      <c r="CC54" s="290">
        <f t="shared" si="9"/>
        <v>581420</v>
      </c>
      <c r="CD54" s="290">
        <f t="shared" si="9"/>
        <v>1391</v>
      </c>
      <c r="CE54" s="290">
        <f t="shared" si="9"/>
        <v>532024</v>
      </c>
      <c r="CF54" s="290">
        <f t="shared" si="9"/>
        <v>3703</v>
      </c>
      <c r="CG54" s="290">
        <f t="shared" si="9"/>
        <v>39398</v>
      </c>
      <c r="CH54" s="290">
        <f t="shared" si="9"/>
        <v>276</v>
      </c>
      <c r="CI54" s="290">
        <f t="shared" si="9"/>
        <v>4628</v>
      </c>
      <c r="CJ54" s="290">
        <f t="shared" si="9"/>
        <v>57896</v>
      </c>
      <c r="CK54" s="290">
        <f t="shared" si="9"/>
        <v>152</v>
      </c>
      <c r="CL54" s="290">
        <f t="shared" si="9"/>
        <v>31398</v>
      </c>
      <c r="CM54" s="290">
        <f t="shared" si="9"/>
        <v>423</v>
      </c>
      <c r="CN54" s="290">
        <f t="shared" si="9"/>
        <v>21142</v>
      </c>
      <c r="CO54" s="290">
        <f t="shared" si="9"/>
        <v>20</v>
      </c>
      <c r="CP54" s="290">
        <f t="shared" si="9"/>
        <v>4761</v>
      </c>
      <c r="CQ54" s="290">
        <f t="shared" si="9"/>
        <v>2984291.940488301</v>
      </c>
      <c r="CR54" s="290">
        <f t="shared" si="9"/>
        <v>2756704</v>
      </c>
      <c r="CS54" s="290">
        <f t="shared" si="9"/>
        <v>12342</v>
      </c>
      <c r="CT54" s="290">
        <f t="shared" si="9"/>
        <v>8191</v>
      </c>
      <c r="CU54" s="290">
        <f t="shared" si="9"/>
        <v>283837</v>
      </c>
      <c r="CV54" s="290">
        <f aca="true" t="shared" si="10" ref="CV54:EA54">SUM(CV7:CV53)</f>
        <v>2388733</v>
      </c>
      <c r="CW54" s="290">
        <f t="shared" si="10"/>
        <v>17133</v>
      </c>
      <c r="CX54" s="290">
        <f t="shared" si="10"/>
        <v>46468</v>
      </c>
      <c r="CY54" s="290">
        <f t="shared" si="10"/>
        <v>227587.9404883011</v>
      </c>
      <c r="CZ54" s="290">
        <f t="shared" si="10"/>
        <v>1399</v>
      </c>
      <c r="DA54" s="290">
        <f t="shared" si="10"/>
        <v>5342</v>
      </c>
      <c r="DB54" s="290">
        <f t="shared" si="10"/>
        <v>56655</v>
      </c>
      <c r="DC54" s="290">
        <f t="shared" si="10"/>
        <v>102989</v>
      </c>
      <c r="DD54" s="290">
        <f t="shared" si="10"/>
        <v>7073</v>
      </c>
      <c r="DE54" s="290">
        <f t="shared" si="10"/>
        <v>54129.940488301116</v>
      </c>
      <c r="DF54" s="290">
        <f t="shared" si="10"/>
        <v>91046</v>
      </c>
      <c r="DG54" s="290">
        <f t="shared" si="10"/>
        <v>69086</v>
      </c>
      <c r="DH54" s="290">
        <f t="shared" si="10"/>
        <v>168</v>
      </c>
      <c r="DI54" s="290">
        <f t="shared" si="10"/>
        <v>13221</v>
      </c>
      <c r="DJ54" s="290">
        <f t="shared" si="10"/>
        <v>30764</v>
      </c>
      <c r="DK54" s="290">
        <f t="shared" si="10"/>
        <v>8852</v>
      </c>
      <c r="DL54" s="290">
        <f t="shared" si="10"/>
        <v>13722</v>
      </c>
      <c r="DM54" s="290">
        <f t="shared" si="10"/>
        <v>2359</v>
      </c>
      <c r="DN54" s="290">
        <f t="shared" si="10"/>
        <v>21960</v>
      </c>
      <c r="DO54" s="290">
        <f t="shared" si="10"/>
        <v>77</v>
      </c>
      <c r="DP54" s="290">
        <f t="shared" si="10"/>
        <v>1724</v>
      </c>
      <c r="DQ54" s="290">
        <f t="shared" si="10"/>
        <v>7232</v>
      </c>
      <c r="DR54" s="290">
        <f t="shared" si="10"/>
        <v>2798</v>
      </c>
      <c r="DS54" s="290">
        <f t="shared" si="10"/>
        <v>4962</v>
      </c>
      <c r="DT54" s="290">
        <f t="shared" si="10"/>
        <v>5167</v>
      </c>
      <c r="DU54" s="290">
        <f t="shared" si="10"/>
        <v>1964691</v>
      </c>
      <c r="DV54" s="290">
        <f t="shared" si="10"/>
        <v>1831460</v>
      </c>
      <c r="DW54" s="290">
        <f t="shared" si="10"/>
        <v>5002</v>
      </c>
      <c r="DX54" s="290">
        <f t="shared" si="10"/>
        <v>126181</v>
      </c>
      <c r="DY54" s="290">
        <f t="shared" si="10"/>
        <v>2048</v>
      </c>
      <c r="DZ54" s="290">
        <f t="shared" si="10"/>
        <v>466078</v>
      </c>
      <c r="EA54" s="290">
        <f t="shared" si="10"/>
        <v>247614</v>
      </c>
      <c r="EB54" s="290">
        <f aca="true" t="shared" si="11" ref="EB54:EN54">SUM(EB7:EB53)</f>
        <v>37763</v>
      </c>
      <c r="EC54" s="290">
        <f t="shared" si="11"/>
        <v>11251</v>
      </c>
      <c r="ED54" s="290">
        <f t="shared" si="11"/>
        <v>185866</v>
      </c>
      <c r="EE54" s="290">
        <f t="shared" si="11"/>
        <v>1170</v>
      </c>
      <c r="EF54" s="290">
        <f t="shared" si="11"/>
        <v>6771</v>
      </c>
      <c r="EG54" s="290">
        <f t="shared" si="11"/>
        <v>4793</v>
      </c>
      <c r="EH54" s="290">
        <f t="shared" si="11"/>
        <v>218464</v>
      </c>
      <c r="EI54" s="290">
        <f t="shared" si="11"/>
        <v>13932</v>
      </c>
      <c r="EJ54" s="290">
        <f t="shared" si="11"/>
        <v>6458</v>
      </c>
      <c r="EK54" s="290">
        <f t="shared" si="11"/>
        <v>169331</v>
      </c>
      <c r="EL54" s="290">
        <f t="shared" si="11"/>
        <v>331</v>
      </c>
      <c r="EM54" s="290">
        <f t="shared" si="11"/>
        <v>20717</v>
      </c>
      <c r="EN54" s="290">
        <f t="shared" si="11"/>
        <v>7695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ゴシック,標準"&amp;14処理施設別ごみ搬入量の状況（平成27年度実績）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36" width="10.59765625" style="309" customWidth="1"/>
    <col min="37" max="16384" width="9" style="311" customWidth="1"/>
  </cols>
  <sheetData>
    <row r="1" spans="1:36" s="292" customFormat="1" ht="17.25">
      <c r="A1" s="301" t="s">
        <v>796</v>
      </c>
      <c r="B1" s="302"/>
      <c r="C1" s="302"/>
      <c r="D1" s="299"/>
      <c r="E1" s="298"/>
      <c r="F1" s="299"/>
      <c r="G1" s="299"/>
      <c r="H1" s="299"/>
      <c r="I1" s="299"/>
      <c r="J1" s="299"/>
      <c r="K1" s="299"/>
      <c r="L1" s="299"/>
      <c r="M1" s="303"/>
      <c r="N1" s="299"/>
      <c r="O1" s="299"/>
      <c r="P1" s="298"/>
      <c r="Q1" s="298"/>
      <c r="R1" s="298"/>
      <c r="S1" s="299"/>
      <c r="T1" s="299"/>
      <c r="U1" s="299"/>
      <c r="V1" s="299"/>
      <c r="W1" s="299"/>
      <c r="X1" s="299"/>
      <c r="Y1" s="303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303"/>
    </row>
    <row r="2" spans="1:45" s="177" customFormat="1" ht="25.5" customHeight="1">
      <c r="A2" s="342" t="s">
        <v>216</v>
      </c>
      <c r="B2" s="342" t="s">
        <v>213</v>
      </c>
      <c r="C2" s="345" t="s">
        <v>214</v>
      </c>
      <c r="D2" s="204" t="s">
        <v>263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4" t="s">
        <v>264</v>
      </c>
      <c r="Q2" s="206"/>
      <c r="R2" s="206"/>
      <c r="S2" s="206"/>
      <c r="T2" s="206"/>
      <c r="U2" s="206"/>
      <c r="V2" s="206"/>
      <c r="W2" s="206"/>
      <c r="X2" s="206"/>
      <c r="Y2" s="216"/>
      <c r="Z2" s="204" t="s">
        <v>265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16"/>
      <c r="AK2" s="210" t="s">
        <v>547</v>
      </c>
      <c r="AL2" s="206"/>
      <c r="AM2" s="206"/>
      <c r="AN2" s="206"/>
      <c r="AO2" s="206"/>
      <c r="AP2" s="206"/>
      <c r="AQ2" s="206"/>
      <c r="AR2" s="206"/>
      <c r="AS2" s="216"/>
    </row>
    <row r="3" spans="1:45" s="177" customFormat="1" ht="25.5" customHeight="1">
      <c r="A3" s="343"/>
      <c r="B3" s="343"/>
      <c r="C3" s="346"/>
      <c r="D3" s="349" t="s">
        <v>3</v>
      </c>
      <c r="E3" s="345" t="s">
        <v>26</v>
      </c>
      <c r="F3" s="350" t="s">
        <v>266</v>
      </c>
      <c r="G3" s="357"/>
      <c r="H3" s="357"/>
      <c r="I3" s="357"/>
      <c r="J3" s="357"/>
      <c r="K3" s="357"/>
      <c r="L3" s="357"/>
      <c r="M3" s="358"/>
      <c r="N3" s="345" t="s">
        <v>267</v>
      </c>
      <c r="O3" s="345" t="s">
        <v>143</v>
      </c>
      <c r="P3" s="349" t="s">
        <v>3</v>
      </c>
      <c r="Q3" s="345" t="s">
        <v>26</v>
      </c>
      <c r="R3" s="354" t="s">
        <v>27</v>
      </c>
      <c r="S3" s="355"/>
      <c r="T3" s="355"/>
      <c r="U3" s="355"/>
      <c r="V3" s="355"/>
      <c r="W3" s="355"/>
      <c r="X3" s="355"/>
      <c r="Y3" s="356"/>
      <c r="Z3" s="349" t="s">
        <v>3</v>
      </c>
      <c r="AA3" s="345" t="s">
        <v>231</v>
      </c>
      <c r="AB3" s="345" t="s">
        <v>239</v>
      </c>
      <c r="AC3" s="215" t="s">
        <v>28</v>
      </c>
      <c r="AD3" s="206"/>
      <c r="AE3" s="206"/>
      <c r="AF3" s="206"/>
      <c r="AG3" s="206"/>
      <c r="AH3" s="206"/>
      <c r="AI3" s="206"/>
      <c r="AJ3" s="216"/>
      <c r="AK3" s="349" t="s">
        <v>542</v>
      </c>
      <c r="AL3" s="342" t="s">
        <v>522</v>
      </c>
      <c r="AM3" s="342" t="s">
        <v>241</v>
      </c>
      <c r="AN3" s="342" t="s">
        <v>234</v>
      </c>
      <c r="AO3" s="342" t="s">
        <v>543</v>
      </c>
      <c r="AP3" s="342" t="s">
        <v>544</v>
      </c>
      <c r="AQ3" s="342" t="s">
        <v>545</v>
      </c>
      <c r="AR3" s="342" t="s">
        <v>238</v>
      </c>
      <c r="AS3" s="342" t="s">
        <v>243</v>
      </c>
    </row>
    <row r="4" spans="1:45" s="177" customFormat="1" ht="25.5" customHeight="1">
      <c r="A4" s="343"/>
      <c r="B4" s="343"/>
      <c r="C4" s="346"/>
      <c r="D4" s="349"/>
      <c r="E4" s="346"/>
      <c r="F4" s="349" t="s">
        <v>3</v>
      </c>
      <c r="G4" s="345" t="s">
        <v>241</v>
      </c>
      <c r="H4" s="342" t="s">
        <v>234</v>
      </c>
      <c r="I4" s="342" t="s">
        <v>235</v>
      </c>
      <c r="J4" s="342" t="s">
        <v>236</v>
      </c>
      <c r="K4" s="342" t="s">
        <v>242</v>
      </c>
      <c r="L4" s="342" t="s">
        <v>268</v>
      </c>
      <c r="M4" s="345" t="s">
        <v>243</v>
      </c>
      <c r="N4" s="346"/>
      <c r="O4" s="353"/>
      <c r="P4" s="349"/>
      <c r="Q4" s="346"/>
      <c r="R4" s="343" t="s">
        <v>179</v>
      </c>
      <c r="S4" s="345" t="s">
        <v>241</v>
      </c>
      <c r="T4" s="342" t="s">
        <v>234</v>
      </c>
      <c r="U4" s="342" t="s">
        <v>789</v>
      </c>
      <c r="V4" s="342" t="s">
        <v>236</v>
      </c>
      <c r="W4" s="342" t="s">
        <v>242</v>
      </c>
      <c r="X4" s="342" t="s">
        <v>268</v>
      </c>
      <c r="Y4" s="345" t="s">
        <v>243</v>
      </c>
      <c r="Z4" s="349"/>
      <c r="AA4" s="346"/>
      <c r="AB4" s="346"/>
      <c r="AC4" s="349" t="s">
        <v>3</v>
      </c>
      <c r="AD4" s="345" t="s">
        <v>241</v>
      </c>
      <c r="AE4" s="342" t="s">
        <v>234</v>
      </c>
      <c r="AF4" s="342" t="s">
        <v>235</v>
      </c>
      <c r="AG4" s="342" t="s">
        <v>236</v>
      </c>
      <c r="AH4" s="342" t="s">
        <v>242</v>
      </c>
      <c r="AI4" s="342" t="s">
        <v>268</v>
      </c>
      <c r="AJ4" s="345" t="s">
        <v>243</v>
      </c>
      <c r="AK4" s="349"/>
      <c r="AL4" s="343"/>
      <c r="AM4" s="343"/>
      <c r="AN4" s="343"/>
      <c r="AO4" s="343"/>
      <c r="AP4" s="343"/>
      <c r="AQ4" s="343"/>
      <c r="AR4" s="343"/>
      <c r="AS4" s="343"/>
    </row>
    <row r="5" spans="1:45" s="177" customFormat="1" ht="25.5" customHeight="1">
      <c r="A5" s="343"/>
      <c r="B5" s="343"/>
      <c r="C5" s="346"/>
      <c r="D5" s="349"/>
      <c r="E5" s="346"/>
      <c r="F5" s="349"/>
      <c r="G5" s="346"/>
      <c r="H5" s="343"/>
      <c r="I5" s="343"/>
      <c r="J5" s="343"/>
      <c r="K5" s="343"/>
      <c r="L5" s="343"/>
      <c r="M5" s="346"/>
      <c r="N5" s="343"/>
      <c r="O5" s="353"/>
      <c r="P5" s="349"/>
      <c r="Q5" s="343"/>
      <c r="R5" s="346"/>
      <c r="S5" s="346"/>
      <c r="T5" s="343"/>
      <c r="U5" s="343"/>
      <c r="V5" s="343"/>
      <c r="W5" s="343"/>
      <c r="X5" s="343"/>
      <c r="Y5" s="346"/>
      <c r="Z5" s="349"/>
      <c r="AA5" s="343"/>
      <c r="AB5" s="343"/>
      <c r="AC5" s="349"/>
      <c r="AD5" s="346"/>
      <c r="AE5" s="343"/>
      <c r="AF5" s="343"/>
      <c r="AG5" s="343"/>
      <c r="AH5" s="343"/>
      <c r="AI5" s="343"/>
      <c r="AJ5" s="346"/>
      <c r="AK5" s="349"/>
      <c r="AL5" s="343"/>
      <c r="AM5" s="343"/>
      <c r="AN5" s="343"/>
      <c r="AO5" s="343"/>
      <c r="AP5" s="343"/>
      <c r="AQ5" s="343"/>
      <c r="AR5" s="343"/>
      <c r="AS5" s="343"/>
    </row>
    <row r="6" spans="1:45" s="183" customFormat="1" ht="11.25">
      <c r="A6" s="343"/>
      <c r="B6" s="344"/>
      <c r="C6" s="346"/>
      <c r="D6" s="228" t="s">
        <v>244</v>
      </c>
      <c r="E6" s="228" t="s">
        <v>25</v>
      </c>
      <c r="F6" s="228" t="s">
        <v>25</v>
      </c>
      <c r="G6" s="229" t="s">
        <v>25</v>
      </c>
      <c r="H6" s="229" t="s">
        <v>25</v>
      </c>
      <c r="I6" s="229" t="s">
        <v>25</v>
      </c>
      <c r="J6" s="229" t="s">
        <v>25</v>
      </c>
      <c r="K6" s="229" t="s">
        <v>25</v>
      </c>
      <c r="L6" s="229" t="s">
        <v>25</v>
      </c>
      <c r="M6" s="229" t="s">
        <v>25</v>
      </c>
      <c r="N6" s="227" t="s">
        <v>25</v>
      </c>
      <c r="O6" s="228" t="s">
        <v>25</v>
      </c>
      <c r="P6" s="228" t="s">
        <v>25</v>
      </c>
      <c r="Q6" s="227" t="s">
        <v>25</v>
      </c>
      <c r="R6" s="227" t="s">
        <v>262</v>
      </c>
      <c r="S6" s="229" t="s">
        <v>25</v>
      </c>
      <c r="T6" s="229" t="s">
        <v>25</v>
      </c>
      <c r="U6" s="229" t="s">
        <v>25</v>
      </c>
      <c r="V6" s="229" t="s">
        <v>25</v>
      </c>
      <c r="W6" s="229" t="s">
        <v>25</v>
      </c>
      <c r="X6" s="229" t="s">
        <v>25</v>
      </c>
      <c r="Y6" s="229" t="s">
        <v>25</v>
      </c>
      <c r="Z6" s="228" t="s">
        <v>25</v>
      </c>
      <c r="AA6" s="227" t="s">
        <v>25</v>
      </c>
      <c r="AB6" s="227" t="s">
        <v>25</v>
      </c>
      <c r="AC6" s="228" t="s">
        <v>25</v>
      </c>
      <c r="AD6" s="227" t="s">
        <v>25</v>
      </c>
      <c r="AE6" s="227" t="s">
        <v>25</v>
      </c>
      <c r="AF6" s="227" t="s">
        <v>25</v>
      </c>
      <c r="AG6" s="227" t="s">
        <v>25</v>
      </c>
      <c r="AH6" s="227" t="s">
        <v>25</v>
      </c>
      <c r="AI6" s="227" t="s">
        <v>25</v>
      </c>
      <c r="AJ6" s="227" t="s">
        <v>25</v>
      </c>
      <c r="AK6" s="228" t="s">
        <v>546</v>
      </c>
      <c r="AL6" s="228" t="s">
        <v>546</v>
      </c>
      <c r="AM6" s="227" t="s">
        <v>546</v>
      </c>
      <c r="AN6" s="227" t="s">
        <v>546</v>
      </c>
      <c r="AO6" s="227" t="s">
        <v>546</v>
      </c>
      <c r="AP6" s="227" t="s">
        <v>546</v>
      </c>
      <c r="AQ6" s="227" t="s">
        <v>546</v>
      </c>
      <c r="AR6" s="227" t="s">
        <v>546</v>
      </c>
      <c r="AS6" s="227" t="s">
        <v>546</v>
      </c>
    </row>
    <row r="7" spans="1:45" s="288" customFormat="1" ht="12" customHeight="1">
      <c r="A7" s="285" t="s">
        <v>648</v>
      </c>
      <c r="B7" s="286" t="s">
        <v>649</v>
      </c>
      <c r="C7" s="305" t="s">
        <v>650</v>
      </c>
      <c r="D7" s="290">
        <f aca="true" t="shared" si="0" ref="D7:D53">SUM(E7,F7,N7,O7)</f>
        <v>1800580</v>
      </c>
      <c r="E7" s="290">
        <v>1132353</v>
      </c>
      <c r="F7" s="290">
        <v>472223</v>
      </c>
      <c r="G7" s="290">
        <v>132174</v>
      </c>
      <c r="H7" s="290">
        <v>28556</v>
      </c>
      <c r="I7" s="290">
        <v>0</v>
      </c>
      <c r="J7" s="290">
        <v>17660</v>
      </c>
      <c r="K7" s="290">
        <v>25949</v>
      </c>
      <c r="L7" s="290">
        <v>254255</v>
      </c>
      <c r="M7" s="290">
        <v>13629</v>
      </c>
      <c r="N7" s="290">
        <f aca="true" t="shared" si="1" ref="N7:N53">+AA7</f>
        <v>163993</v>
      </c>
      <c r="O7" s="290">
        <f>+'資源化量内訳'!Y7</f>
        <v>32011</v>
      </c>
      <c r="P7" s="290">
        <f aca="true" t="shared" si="2" ref="P7:P53">+SUM(Q7,R7)</f>
        <v>1215744</v>
      </c>
      <c r="Q7" s="290">
        <v>1132353</v>
      </c>
      <c r="R7" s="290">
        <f aca="true" t="shared" si="3" ref="R7:R53">+SUM(S7,T7,U7,V7,W7,X7,Y7)</f>
        <v>83391</v>
      </c>
      <c r="S7" s="290">
        <v>69874</v>
      </c>
      <c r="T7" s="290">
        <v>184</v>
      </c>
      <c r="U7" s="290">
        <v>0</v>
      </c>
      <c r="V7" s="290">
        <v>1010</v>
      </c>
      <c r="W7" s="290">
        <v>1922</v>
      </c>
      <c r="X7" s="290">
        <v>10174</v>
      </c>
      <c r="Y7" s="290">
        <v>227</v>
      </c>
      <c r="Z7" s="290">
        <f aca="true" t="shared" si="4" ref="Z7:Z53">SUM(AA7:AC7)</f>
        <v>349637</v>
      </c>
      <c r="AA7" s="290">
        <v>163993</v>
      </c>
      <c r="AB7" s="290">
        <v>122224</v>
      </c>
      <c r="AC7" s="290">
        <f aca="true" t="shared" si="5" ref="AC7:AC53">SUM(AD7:AJ7)</f>
        <v>63420</v>
      </c>
      <c r="AD7" s="290">
        <v>45613</v>
      </c>
      <c r="AE7" s="290">
        <v>243</v>
      </c>
      <c r="AF7" s="290">
        <v>0</v>
      </c>
      <c r="AG7" s="290">
        <v>1674</v>
      </c>
      <c r="AH7" s="290">
        <v>484</v>
      </c>
      <c r="AI7" s="290">
        <v>11929</v>
      </c>
      <c r="AJ7" s="290">
        <v>3477</v>
      </c>
      <c r="AK7" s="300">
        <f aca="true" t="shared" si="6" ref="AK7:AK53">SUM(AL7:AS7)</f>
        <v>410</v>
      </c>
      <c r="AL7" s="290">
        <v>0</v>
      </c>
      <c r="AM7" s="290">
        <v>127</v>
      </c>
      <c r="AN7" s="290">
        <v>100</v>
      </c>
      <c r="AO7" s="290">
        <v>0</v>
      </c>
      <c r="AP7" s="290">
        <v>0</v>
      </c>
      <c r="AQ7" s="290">
        <v>0</v>
      </c>
      <c r="AR7" s="290">
        <v>183</v>
      </c>
      <c r="AS7" s="290">
        <v>0</v>
      </c>
    </row>
    <row r="8" spans="1:45" s="288" customFormat="1" ht="12" customHeight="1">
      <c r="A8" s="285" t="s">
        <v>598</v>
      </c>
      <c r="B8" s="286" t="s">
        <v>590</v>
      </c>
      <c r="C8" s="305" t="s">
        <v>542</v>
      </c>
      <c r="D8" s="290">
        <f t="shared" si="0"/>
        <v>487094</v>
      </c>
      <c r="E8" s="290">
        <v>404192</v>
      </c>
      <c r="F8" s="290">
        <v>62261</v>
      </c>
      <c r="G8" s="290">
        <v>23523</v>
      </c>
      <c r="H8" s="290">
        <v>762</v>
      </c>
      <c r="I8" s="290">
        <v>0</v>
      </c>
      <c r="J8" s="290">
        <v>0</v>
      </c>
      <c r="K8" s="290">
        <v>32</v>
      </c>
      <c r="L8" s="290">
        <v>37901</v>
      </c>
      <c r="M8" s="290">
        <v>43</v>
      </c>
      <c r="N8" s="290">
        <f t="shared" si="1"/>
        <v>10052</v>
      </c>
      <c r="O8" s="290">
        <f>+'資源化量内訳'!Y8</f>
        <v>10589</v>
      </c>
      <c r="P8" s="290">
        <f t="shared" si="2"/>
        <v>421962</v>
      </c>
      <c r="Q8" s="290">
        <v>404192</v>
      </c>
      <c r="R8" s="290">
        <f t="shared" si="3"/>
        <v>17770</v>
      </c>
      <c r="S8" s="290">
        <v>11869</v>
      </c>
      <c r="T8" s="290">
        <v>0</v>
      </c>
      <c r="U8" s="290">
        <v>0</v>
      </c>
      <c r="V8" s="290">
        <v>0</v>
      </c>
      <c r="W8" s="290">
        <v>0</v>
      </c>
      <c r="X8" s="290">
        <v>5858</v>
      </c>
      <c r="Y8" s="290">
        <v>43</v>
      </c>
      <c r="Z8" s="290">
        <f t="shared" si="4"/>
        <v>53276</v>
      </c>
      <c r="AA8" s="290">
        <v>10052</v>
      </c>
      <c r="AB8" s="290">
        <v>35791</v>
      </c>
      <c r="AC8" s="290">
        <f t="shared" si="5"/>
        <v>7433</v>
      </c>
      <c r="AD8" s="290">
        <v>5170</v>
      </c>
      <c r="AE8" s="290">
        <v>0</v>
      </c>
      <c r="AF8" s="290">
        <v>0</v>
      </c>
      <c r="AG8" s="290">
        <v>0</v>
      </c>
      <c r="AH8" s="290">
        <v>0</v>
      </c>
      <c r="AI8" s="290">
        <v>2263</v>
      </c>
      <c r="AJ8" s="290">
        <v>0</v>
      </c>
      <c r="AK8" s="300">
        <f t="shared" si="6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88" customFormat="1" ht="12" customHeight="1">
      <c r="A9" s="285" t="s">
        <v>626</v>
      </c>
      <c r="B9" s="286" t="s">
        <v>627</v>
      </c>
      <c r="C9" s="305" t="s">
        <v>542</v>
      </c>
      <c r="D9" s="290">
        <f t="shared" si="0"/>
        <v>418870</v>
      </c>
      <c r="E9" s="290">
        <v>348857</v>
      </c>
      <c r="F9" s="290">
        <v>50630</v>
      </c>
      <c r="G9" s="290">
        <v>17925</v>
      </c>
      <c r="H9" s="290">
        <v>4321</v>
      </c>
      <c r="I9" s="290">
        <v>0</v>
      </c>
      <c r="J9" s="290">
        <v>184</v>
      </c>
      <c r="K9" s="290">
        <v>13</v>
      </c>
      <c r="L9" s="290">
        <v>28110</v>
      </c>
      <c r="M9" s="290">
        <v>77</v>
      </c>
      <c r="N9" s="290">
        <f t="shared" si="1"/>
        <v>1740</v>
      </c>
      <c r="O9" s="290">
        <f>+'資源化量内訳'!Y9</f>
        <v>17643</v>
      </c>
      <c r="P9" s="290">
        <f t="shared" si="2"/>
        <v>360685</v>
      </c>
      <c r="Q9" s="290">
        <v>348857</v>
      </c>
      <c r="R9" s="290">
        <f t="shared" si="3"/>
        <v>11828</v>
      </c>
      <c r="S9" s="290">
        <v>8120</v>
      </c>
      <c r="T9" s="290">
        <v>157</v>
      </c>
      <c r="U9" s="290">
        <v>0</v>
      </c>
      <c r="V9" s="290">
        <v>0</v>
      </c>
      <c r="W9" s="290">
        <v>0</v>
      </c>
      <c r="X9" s="290">
        <v>3551</v>
      </c>
      <c r="Y9" s="290">
        <v>0</v>
      </c>
      <c r="Z9" s="290">
        <f t="shared" si="4"/>
        <v>44939</v>
      </c>
      <c r="AA9" s="290">
        <v>1740</v>
      </c>
      <c r="AB9" s="290">
        <v>36445</v>
      </c>
      <c r="AC9" s="290">
        <f t="shared" si="5"/>
        <v>6754</v>
      </c>
      <c r="AD9" s="290">
        <v>5539</v>
      </c>
      <c r="AE9" s="290">
        <v>0</v>
      </c>
      <c r="AF9" s="290">
        <v>0</v>
      </c>
      <c r="AG9" s="290">
        <v>0</v>
      </c>
      <c r="AH9" s="290">
        <v>0</v>
      </c>
      <c r="AI9" s="290">
        <v>1138</v>
      </c>
      <c r="AJ9" s="290">
        <v>77</v>
      </c>
      <c r="AK9" s="300">
        <f t="shared" si="6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88" customFormat="1" ht="12" customHeight="1">
      <c r="A10" s="285" t="s">
        <v>566</v>
      </c>
      <c r="B10" s="286" t="s">
        <v>628</v>
      </c>
      <c r="C10" s="305" t="s">
        <v>542</v>
      </c>
      <c r="D10" s="290">
        <f t="shared" si="0"/>
        <v>814845</v>
      </c>
      <c r="E10" s="290">
        <v>653308</v>
      </c>
      <c r="F10" s="290">
        <v>147255</v>
      </c>
      <c r="G10" s="290">
        <v>54755</v>
      </c>
      <c r="H10" s="290">
        <v>1219</v>
      </c>
      <c r="I10" s="290">
        <v>0</v>
      </c>
      <c r="J10" s="290">
        <v>98</v>
      </c>
      <c r="K10" s="290">
        <v>139</v>
      </c>
      <c r="L10" s="290">
        <v>91044</v>
      </c>
      <c r="M10" s="290">
        <v>0</v>
      </c>
      <c r="N10" s="290">
        <f t="shared" si="1"/>
        <v>5836</v>
      </c>
      <c r="O10" s="290">
        <f>+'資源化量内訳'!Y10</f>
        <v>8446</v>
      </c>
      <c r="P10" s="290">
        <f t="shared" si="2"/>
        <v>695468</v>
      </c>
      <c r="Q10" s="290">
        <v>653308</v>
      </c>
      <c r="R10" s="290">
        <f t="shared" si="3"/>
        <v>42160</v>
      </c>
      <c r="S10" s="290">
        <v>33915</v>
      </c>
      <c r="T10" s="290">
        <v>0</v>
      </c>
      <c r="U10" s="290">
        <v>0</v>
      </c>
      <c r="V10" s="290">
        <v>0</v>
      </c>
      <c r="W10" s="290">
        <v>0</v>
      </c>
      <c r="X10" s="290">
        <v>8245</v>
      </c>
      <c r="Y10" s="290">
        <v>0</v>
      </c>
      <c r="Z10" s="290">
        <f t="shared" si="4"/>
        <v>101689</v>
      </c>
      <c r="AA10" s="290">
        <v>5836</v>
      </c>
      <c r="AB10" s="290">
        <v>87655</v>
      </c>
      <c r="AC10" s="290">
        <f t="shared" si="5"/>
        <v>8198</v>
      </c>
      <c r="AD10" s="290">
        <v>5313</v>
      </c>
      <c r="AE10" s="290">
        <v>0</v>
      </c>
      <c r="AF10" s="290">
        <v>0</v>
      </c>
      <c r="AG10" s="290">
        <v>0</v>
      </c>
      <c r="AH10" s="290">
        <v>0</v>
      </c>
      <c r="AI10" s="290">
        <v>2885</v>
      </c>
      <c r="AJ10" s="290">
        <v>0</v>
      </c>
      <c r="AK10" s="300">
        <f t="shared" si="6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88" customFormat="1" ht="12" customHeight="1">
      <c r="A11" s="285" t="s">
        <v>570</v>
      </c>
      <c r="B11" s="286" t="s">
        <v>624</v>
      </c>
      <c r="C11" s="305" t="s">
        <v>542</v>
      </c>
      <c r="D11" s="290">
        <f t="shared" si="0"/>
        <v>375220</v>
      </c>
      <c r="E11" s="290">
        <v>311739</v>
      </c>
      <c r="F11" s="290">
        <v>41600</v>
      </c>
      <c r="G11" s="290">
        <v>16318</v>
      </c>
      <c r="H11" s="290">
        <v>2326</v>
      </c>
      <c r="I11" s="290">
        <v>0</v>
      </c>
      <c r="J11" s="290">
        <v>0</v>
      </c>
      <c r="K11" s="290">
        <v>56</v>
      </c>
      <c r="L11" s="290">
        <v>22868</v>
      </c>
      <c r="M11" s="290">
        <v>32</v>
      </c>
      <c r="N11" s="290">
        <f t="shared" si="1"/>
        <v>3961</v>
      </c>
      <c r="O11" s="290">
        <f>+'資源化量内訳'!Y11</f>
        <v>17920</v>
      </c>
      <c r="P11" s="290">
        <f t="shared" si="2"/>
        <v>320360</v>
      </c>
      <c r="Q11" s="290">
        <v>311739</v>
      </c>
      <c r="R11" s="290">
        <f t="shared" si="3"/>
        <v>8621</v>
      </c>
      <c r="S11" s="290">
        <v>6367</v>
      </c>
      <c r="T11" s="290">
        <v>0</v>
      </c>
      <c r="U11" s="290">
        <v>0</v>
      </c>
      <c r="V11" s="290">
        <v>0</v>
      </c>
      <c r="W11" s="290">
        <v>0</v>
      </c>
      <c r="X11" s="290">
        <v>2254</v>
      </c>
      <c r="Y11" s="290">
        <v>0</v>
      </c>
      <c r="Z11" s="290">
        <f t="shared" si="4"/>
        <v>35941</v>
      </c>
      <c r="AA11" s="290">
        <v>3961</v>
      </c>
      <c r="AB11" s="290">
        <v>25442</v>
      </c>
      <c r="AC11" s="290">
        <f t="shared" si="5"/>
        <v>6538</v>
      </c>
      <c r="AD11" s="290">
        <v>5255</v>
      </c>
      <c r="AE11" s="290">
        <v>0</v>
      </c>
      <c r="AF11" s="290">
        <v>0</v>
      </c>
      <c r="AG11" s="290">
        <v>0</v>
      </c>
      <c r="AH11" s="290">
        <v>0</v>
      </c>
      <c r="AI11" s="290">
        <v>1251</v>
      </c>
      <c r="AJ11" s="290">
        <v>32</v>
      </c>
      <c r="AK11" s="300">
        <f t="shared" si="6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88" customFormat="1" ht="12" customHeight="1">
      <c r="A12" s="285" t="s">
        <v>551</v>
      </c>
      <c r="B12" s="286" t="s">
        <v>571</v>
      </c>
      <c r="C12" s="305" t="s">
        <v>542</v>
      </c>
      <c r="D12" s="290">
        <f t="shared" si="0"/>
        <v>350795</v>
      </c>
      <c r="E12" s="290">
        <v>301790</v>
      </c>
      <c r="F12" s="290">
        <v>38988</v>
      </c>
      <c r="G12" s="290">
        <v>15320</v>
      </c>
      <c r="H12" s="290">
        <v>2427</v>
      </c>
      <c r="I12" s="290">
        <v>3</v>
      </c>
      <c r="J12" s="290">
        <v>0</v>
      </c>
      <c r="K12" s="290">
        <v>35</v>
      </c>
      <c r="L12" s="290">
        <v>20302</v>
      </c>
      <c r="M12" s="290">
        <v>901</v>
      </c>
      <c r="N12" s="290">
        <f t="shared" si="1"/>
        <v>2500</v>
      </c>
      <c r="O12" s="290">
        <f>+'資源化量内訳'!Y12</f>
        <v>7517</v>
      </c>
      <c r="P12" s="290">
        <f t="shared" si="2"/>
        <v>311205</v>
      </c>
      <c r="Q12" s="290">
        <v>301790</v>
      </c>
      <c r="R12" s="290">
        <f t="shared" si="3"/>
        <v>9415</v>
      </c>
      <c r="S12" s="290">
        <v>7642</v>
      </c>
      <c r="T12" s="290">
        <v>21</v>
      </c>
      <c r="U12" s="290">
        <v>0</v>
      </c>
      <c r="V12" s="290">
        <v>0</v>
      </c>
      <c r="W12" s="290">
        <v>0</v>
      </c>
      <c r="X12" s="290">
        <v>1752</v>
      </c>
      <c r="Y12" s="290">
        <v>0</v>
      </c>
      <c r="Z12" s="290">
        <f t="shared" si="4"/>
        <v>45898</v>
      </c>
      <c r="AA12" s="290">
        <v>2500</v>
      </c>
      <c r="AB12" s="290">
        <v>34253</v>
      </c>
      <c r="AC12" s="290">
        <f t="shared" si="5"/>
        <v>9145</v>
      </c>
      <c r="AD12" s="290">
        <v>3848</v>
      </c>
      <c r="AE12" s="290">
        <v>0</v>
      </c>
      <c r="AF12" s="290">
        <v>0</v>
      </c>
      <c r="AG12" s="290">
        <v>0</v>
      </c>
      <c r="AH12" s="290">
        <v>0</v>
      </c>
      <c r="AI12" s="290">
        <v>4412</v>
      </c>
      <c r="AJ12" s="290">
        <v>885</v>
      </c>
      <c r="AK12" s="300">
        <f t="shared" si="6"/>
        <v>1222</v>
      </c>
      <c r="AL12" s="290">
        <v>0</v>
      </c>
      <c r="AM12" s="290">
        <v>193</v>
      </c>
      <c r="AN12" s="290">
        <v>123</v>
      </c>
      <c r="AO12" s="290">
        <v>0</v>
      </c>
      <c r="AP12" s="290">
        <v>0</v>
      </c>
      <c r="AQ12" s="290">
        <v>0</v>
      </c>
      <c r="AR12" s="290">
        <v>906</v>
      </c>
      <c r="AS12" s="290">
        <v>0</v>
      </c>
    </row>
    <row r="13" spans="1:45" s="288" customFormat="1" ht="12" customHeight="1">
      <c r="A13" s="285" t="s">
        <v>580</v>
      </c>
      <c r="B13" s="286" t="s">
        <v>629</v>
      </c>
      <c r="C13" s="305" t="s">
        <v>542</v>
      </c>
      <c r="D13" s="290">
        <f t="shared" si="0"/>
        <v>740831</v>
      </c>
      <c r="E13" s="290">
        <v>640445</v>
      </c>
      <c r="F13" s="290">
        <v>66704</v>
      </c>
      <c r="G13" s="290">
        <v>37732</v>
      </c>
      <c r="H13" s="290">
        <v>257</v>
      </c>
      <c r="I13" s="290">
        <v>0</v>
      </c>
      <c r="J13" s="290">
        <v>0</v>
      </c>
      <c r="K13" s="290">
        <v>68</v>
      </c>
      <c r="L13" s="290">
        <v>28646</v>
      </c>
      <c r="M13" s="290">
        <v>1</v>
      </c>
      <c r="N13" s="290">
        <f t="shared" si="1"/>
        <v>3502</v>
      </c>
      <c r="O13" s="290">
        <f>+'資源化量内訳'!Y13</f>
        <v>30180</v>
      </c>
      <c r="P13" s="290">
        <f t="shared" si="2"/>
        <v>652371</v>
      </c>
      <c r="Q13" s="290">
        <v>640445</v>
      </c>
      <c r="R13" s="290">
        <f t="shared" si="3"/>
        <v>11926</v>
      </c>
      <c r="S13" s="290">
        <v>10054</v>
      </c>
      <c r="T13" s="290">
        <v>0</v>
      </c>
      <c r="U13" s="290">
        <v>0</v>
      </c>
      <c r="V13" s="290">
        <v>0</v>
      </c>
      <c r="W13" s="290">
        <v>0</v>
      </c>
      <c r="X13" s="290">
        <v>1872</v>
      </c>
      <c r="Y13" s="290">
        <v>0</v>
      </c>
      <c r="Z13" s="290">
        <f t="shared" si="4"/>
        <v>72538</v>
      </c>
      <c r="AA13" s="290">
        <v>3502</v>
      </c>
      <c r="AB13" s="290">
        <v>55545</v>
      </c>
      <c r="AC13" s="290">
        <f t="shared" si="5"/>
        <v>13491</v>
      </c>
      <c r="AD13" s="290">
        <v>11794</v>
      </c>
      <c r="AE13" s="290">
        <v>0</v>
      </c>
      <c r="AF13" s="290">
        <v>0</v>
      </c>
      <c r="AG13" s="290">
        <v>0</v>
      </c>
      <c r="AH13" s="290">
        <v>0</v>
      </c>
      <c r="AI13" s="290">
        <v>1696</v>
      </c>
      <c r="AJ13" s="290">
        <v>1</v>
      </c>
      <c r="AK13" s="300">
        <f t="shared" si="6"/>
        <v>23059</v>
      </c>
      <c r="AL13" s="290">
        <v>23040</v>
      </c>
      <c r="AM13" s="290">
        <v>14</v>
      </c>
      <c r="AN13" s="290">
        <v>0</v>
      </c>
      <c r="AO13" s="290">
        <v>0</v>
      </c>
      <c r="AP13" s="290">
        <v>0</v>
      </c>
      <c r="AQ13" s="290">
        <v>0</v>
      </c>
      <c r="AR13" s="290">
        <v>1</v>
      </c>
      <c r="AS13" s="290">
        <v>4</v>
      </c>
    </row>
    <row r="14" spans="1:45" s="288" customFormat="1" ht="12" customHeight="1">
      <c r="A14" s="285" t="s">
        <v>552</v>
      </c>
      <c r="B14" s="286" t="s">
        <v>568</v>
      </c>
      <c r="C14" s="305" t="s">
        <v>542</v>
      </c>
      <c r="D14" s="290">
        <f t="shared" si="0"/>
        <v>1042220</v>
      </c>
      <c r="E14" s="290">
        <v>795908</v>
      </c>
      <c r="F14" s="290">
        <v>154826</v>
      </c>
      <c r="G14" s="290">
        <v>43134</v>
      </c>
      <c r="H14" s="290">
        <v>2900</v>
      </c>
      <c r="I14" s="290">
        <v>0</v>
      </c>
      <c r="J14" s="290">
        <v>0</v>
      </c>
      <c r="K14" s="290">
        <v>39569</v>
      </c>
      <c r="L14" s="290">
        <v>68852</v>
      </c>
      <c r="M14" s="290">
        <v>371</v>
      </c>
      <c r="N14" s="290">
        <f t="shared" si="1"/>
        <v>870</v>
      </c>
      <c r="O14" s="290">
        <f>+'資源化量内訳'!Y14</f>
        <v>90616</v>
      </c>
      <c r="P14" s="290">
        <f t="shared" si="2"/>
        <v>828707</v>
      </c>
      <c r="Q14" s="290">
        <v>795908</v>
      </c>
      <c r="R14" s="290">
        <f t="shared" si="3"/>
        <v>32799</v>
      </c>
      <c r="S14" s="290">
        <v>16708</v>
      </c>
      <c r="T14" s="290">
        <v>81</v>
      </c>
      <c r="U14" s="290">
        <v>0</v>
      </c>
      <c r="V14" s="290">
        <v>0</v>
      </c>
      <c r="W14" s="290">
        <v>0</v>
      </c>
      <c r="X14" s="290">
        <v>16010</v>
      </c>
      <c r="Y14" s="290">
        <v>0</v>
      </c>
      <c r="Z14" s="290">
        <f t="shared" si="4"/>
        <v>89686</v>
      </c>
      <c r="AA14" s="290">
        <v>870</v>
      </c>
      <c r="AB14" s="290">
        <v>80720</v>
      </c>
      <c r="AC14" s="290">
        <f t="shared" si="5"/>
        <v>8096</v>
      </c>
      <c r="AD14" s="290">
        <v>6812</v>
      </c>
      <c r="AE14" s="290">
        <v>0</v>
      </c>
      <c r="AF14" s="290">
        <v>0</v>
      </c>
      <c r="AG14" s="290">
        <v>0</v>
      </c>
      <c r="AH14" s="290">
        <v>0</v>
      </c>
      <c r="AI14" s="290">
        <v>913</v>
      </c>
      <c r="AJ14" s="290">
        <v>371</v>
      </c>
      <c r="AK14" s="300">
        <f t="shared" si="6"/>
        <v>7864</v>
      </c>
      <c r="AL14" s="290">
        <v>4180</v>
      </c>
      <c r="AM14" s="290">
        <v>1221</v>
      </c>
      <c r="AN14" s="290">
        <v>0</v>
      </c>
      <c r="AO14" s="290">
        <v>0</v>
      </c>
      <c r="AP14" s="290">
        <v>0</v>
      </c>
      <c r="AQ14" s="290">
        <v>0</v>
      </c>
      <c r="AR14" s="290">
        <v>2463</v>
      </c>
      <c r="AS14" s="290">
        <v>0</v>
      </c>
    </row>
    <row r="15" spans="1:45" s="288" customFormat="1" ht="12" customHeight="1">
      <c r="A15" s="285" t="s">
        <v>599</v>
      </c>
      <c r="B15" s="286" t="s">
        <v>638</v>
      </c>
      <c r="C15" s="305" t="s">
        <v>542</v>
      </c>
      <c r="D15" s="290">
        <f t="shared" si="0"/>
        <v>653977</v>
      </c>
      <c r="E15" s="290">
        <v>541525</v>
      </c>
      <c r="F15" s="290">
        <v>83510</v>
      </c>
      <c r="G15" s="290">
        <v>28089</v>
      </c>
      <c r="H15" s="290">
        <v>3309</v>
      </c>
      <c r="I15" s="290">
        <v>0</v>
      </c>
      <c r="J15" s="290">
        <v>0</v>
      </c>
      <c r="K15" s="290">
        <v>5</v>
      </c>
      <c r="L15" s="290">
        <v>52093</v>
      </c>
      <c r="M15" s="290">
        <v>14</v>
      </c>
      <c r="N15" s="290">
        <f t="shared" si="1"/>
        <v>0</v>
      </c>
      <c r="O15" s="290">
        <f>+'資源化量内訳'!Y15</f>
        <v>28942</v>
      </c>
      <c r="P15" s="290">
        <f t="shared" si="2"/>
        <v>560953</v>
      </c>
      <c r="Q15" s="290">
        <v>541525</v>
      </c>
      <c r="R15" s="290">
        <f t="shared" si="3"/>
        <v>19428</v>
      </c>
      <c r="S15" s="290">
        <v>9236</v>
      </c>
      <c r="T15" s="290">
        <v>0</v>
      </c>
      <c r="U15" s="290">
        <v>0</v>
      </c>
      <c r="V15" s="290">
        <v>0</v>
      </c>
      <c r="W15" s="290">
        <v>0</v>
      </c>
      <c r="X15" s="290">
        <v>10179</v>
      </c>
      <c r="Y15" s="290">
        <v>13</v>
      </c>
      <c r="Z15" s="290">
        <f t="shared" si="4"/>
        <v>64143</v>
      </c>
      <c r="AA15" s="290">
        <v>0</v>
      </c>
      <c r="AB15" s="290">
        <v>50294</v>
      </c>
      <c r="AC15" s="290">
        <f t="shared" si="5"/>
        <v>13849</v>
      </c>
      <c r="AD15" s="290">
        <v>6238</v>
      </c>
      <c r="AE15" s="290">
        <v>0</v>
      </c>
      <c r="AF15" s="290">
        <v>0</v>
      </c>
      <c r="AG15" s="290">
        <v>0</v>
      </c>
      <c r="AH15" s="290">
        <v>0</v>
      </c>
      <c r="AI15" s="290">
        <v>7610</v>
      </c>
      <c r="AJ15" s="290">
        <v>1</v>
      </c>
      <c r="AK15" s="300">
        <f t="shared" si="6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88" customFormat="1" ht="12" customHeight="1">
      <c r="A16" s="285" t="s">
        <v>594</v>
      </c>
      <c r="B16" s="286" t="s">
        <v>595</v>
      </c>
      <c r="C16" s="305" t="s">
        <v>542</v>
      </c>
      <c r="D16" s="290">
        <f t="shared" si="0"/>
        <v>717291</v>
      </c>
      <c r="E16" s="290">
        <v>611548</v>
      </c>
      <c r="F16" s="290">
        <v>76592</v>
      </c>
      <c r="G16" s="290">
        <v>45654</v>
      </c>
      <c r="H16" s="290">
        <v>661</v>
      </c>
      <c r="I16" s="290">
        <v>8</v>
      </c>
      <c r="J16" s="290">
        <v>0</v>
      </c>
      <c r="K16" s="290">
        <v>7053</v>
      </c>
      <c r="L16" s="290">
        <v>22753</v>
      </c>
      <c r="M16" s="290">
        <v>463</v>
      </c>
      <c r="N16" s="290">
        <f t="shared" si="1"/>
        <v>2368</v>
      </c>
      <c r="O16" s="290">
        <f>+'資源化量内訳'!Y16</f>
        <v>26783</v>
      </c>
      <c r="P16" s="290">
        <f t="shared" si="2"/>
        <v>628121</v>
      </c>
      <c r="Q16" s="290">
        <v>611548</v>
      </c>
      <c r="R16" s="290">
        <f t="shared" si="3"/>
        <v>16573</v>
      </c>
      <c r="S16" s="290">
        <v>15594</v>
      </c>
      <c r="T16" s="290">
        <v>0</v>
      </c>
      <c r="U16" s="290">
        <v>0</v>
      </c>
      <c r="V16" s="290">
        <v>0</v>
      </c>
      <c r="W16" s="290">
        <v>5</v>
      </c>
      <c r="X16" s="290">
        <v>974</v>
      </c>
      <c r="Y16" s="290">
        <v>0</v>
      </c>
      <c r="Z16" s="290">
        <f t="shared" si="4"/>
        <v>82132</v>
      </c>
      <c r="AA16" s="290">
        <v>2368</v>
      </c>
      <c r="AB16" s="290">
        <v>66729</v>
      </c>
      <c r="AC16" s="290">
        <f t="shared" si="5"/>
        <v>13035</v>
      </c>
      <c r="AD16" s="290">
        <v>11923</v>
      </c>
      <c r="AE16" s="290">
        <v>33</v>
      </c>
      <c r="AF16" s="290">
        <v>0</v>
      </c>
      <c r="AG16" s="290">
        <v>0</v>
      </c>
      <c r="AH16" s="290">
        <v>82</v>
      </c>
      <c r="AI16" s="290">
        <v>579</v>
      </c>
      <c r="AJ16" s="290">
        <v>418</v>
      </c>
      <c r="AK16" s="300">
        <f t="shared" si="6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88" customFormat="1" ht="12" customHeight="1">
      <c r="A17" s="285" t="s">
        <v>572</v>
      </c>
      <c r="B17" s="286" t="s">
        <v>581</v>
      </c>
      <c r="C17" s="305" t="s">
        <v>542</v>
      </c>
      <c r="D17" s="290">
        <f t="shared" si="0"/>
        <v>2242139</v>
      </c>
      <c r="E17" s="290">
        <v>1814791</v>
      </c>
      <c r="F17" s="290">
        <v>275048</v>
      </c>
      <c r="G17" s="290">
        <v>86817</v>
      </c>
      <c r="H17" s="290">
        <v>1997</v>
      </c>
      <c r="I17" s="290">
        <v>0</v>
      </c>
      <c r="J17" s="290">
        <v>0</v>
      </c>
      <c r="K17" s="290">
        <v>1742</v>
      </c>
      <c r="L17" s="290">
        <v>180045</v>
      </c>
      <c r="M17" s="290">
        <v>4447</v>
      </c>
      <c r="N17" s="290">
        <f t="shared" si="1"/>
        <v>1093</v>
      </c>
      <c r="O17" s="290">
        <f>+'資源化量内訳'!Y17</f>
        <v>151207</v>
      </c>
      <c r="P17" s="290">
        <f t="shared" si="2"/>
        <v>1890481</v>
      </c>
      <c r="Q17" s="290">
        <v>1814791</v>
      </c>
      <c r="R17" s="290">
        <f t="shared" si="3"/>
        <v>75690</v>
      </c>
      <c r="S17" s="290">
        <v>53723</v>
      </c>
      <c r="T17" s="290">
        <v>163</v>
      </c>
      <c r="U17" s="290">
        <v>0</v>
      </c>
      <c r="V17" s="290">
        <v>0</v>
      </c>
      <c r="W17" s="290">
        <v>0</v>
      </c>
      <c r="X17" s="290">
        <v>18745</v>
      </c>
      <c r="Y17" s="290">
        <v>3059</v>
      </c>
      <c r="Z17" s="290">
        <f t="shared" si="4"/>
        <v>109363</v>
      </c>
      <c r="AA17" s="290">
        <v>1093</v>
      </c>
      <c r="AB17" s="290">
        <v>88435</v>
      </c>
      <c r="AC17" s="290">
        <f t="shared" si="5"/>
        <v>19835</v>
      </c>
      <c r="AD17" s="290">
        <v>9036</v>
      </c>
      <c r="AE17" s="290">
        <v>0</v>
      </c>
      <c r="AF17" s="290">
        <v>0</v>
      </c>
      <c r="AG17" s="290">
        <v>0</v>
      </c>
      <c r="AH17" s="290">
        <v>33</v>
      </c>
      <c r="AI17" s="290">
        <v>10413</v>
      </c>
      <c r="AJ17" s="290">
        <v>353</v>
      </c>
      <c r="AK17" s="300">
        <f t="shared" si="6"/>
        <v>2538</v>
      </c>
      <c r="AL17" s="290">
        <v>1288</v>
      </c>
      <c r="AM17" s="290">
        <v>489</v>
      </c>
      <c r="AN17" s="290">
        <v>0</v>
      </c>
      <c r="AO17" s="290">
        <v>0</v>
      </c>
      <c r="AP17" s="290">
        <v>0</v>
      </c>
      <c r="AQ17" s="290">
        <v>0</v>
      </c>
      <c r="AR17" s="290">
        <v>761</v>
      </c>
      <c r="AS17" s="290">
        <v>0</v>
      </c>
    </row>
    <row r="18" spans="1:45" s="288" customFormat="1" ht="12" customHeight="1">
      <c r="A18" s="285" t="s">
        <v>677</v>
      </c>
      <c r="B18" s="286" t="s">
        <v>678</v>
      </c>
      <c r="C18" s="305" t="s">
        <v>679</v>
      </c>
      <c r="D18" s="290">
        <f t="shared" si="0"/>
        <v>2016062.95</v>
      </c>
      <c r="E18" s="290">
        <v>1600090.21</v>
      </c>
      <c r="F18" s="290">
        <v>289363.74</v>
      </c>
      <c r="G18" s="290">
        <v>111206.74</v>
      </c>
      <c r="H18" s="290">
        <v>6501</v>
      </c>
      <c r="I18" s="290">
        <v>65</v>
      </c>
      <c r="J18" s="290">
        <v>80</v>
      </c>
      <c r="K18" s="290">
        <v>240</v>
      </c>
      <c r="L18" s="290">
        <v>159816</v>
      </c>
      <c r="M18" s="290">
        <v>11455</v>
      </c>
      <c r="N18" s="290">
        <f t="shared" si="1"/>
        <v>3358</v>
      </c>
      <c r="O18" s="290">
        <f>+'資源化量内訳'!Y18</f>
        <v>123251</v>
      </c>
      <c r="P18" s="290">
        <f t="shared" si="2"/>
        <v>1678445.98</v>
      </c>
      <c r="Q18" s="290">
        <v>1600090.21</v>
      </c>
      <c r="R18" s="290">
        <f t="shared" si="3"/>
        <v>78355.77</v>
      </c>
      <c r="S18" s="290">
        <v>61765.770000000004</v>
      </c>
      <c r="T18" s="290">
        <v>0</v>
      </c>
      <c r="U18" s="290">
        <v>0</v>
      </c>
      <c r="V18" s="290">
        <v>0</v>
      </c>
      <c r="W18" s="290">
        <v>0</v>
      </c>
      <c r="X18" s="290">
        <v>13246</v>
      </c>
      <c r="Y18" s="290">
        <v>3344</v>
      </c>
      <c r="Z18" s="290">
        <f t="shared" si="4"/>
        <v>165139.36</v>
      </c>
      <c r="AA18" s="290">
        <v>3358</v>
      </c>
      <c r="AB18" s="290">
        <v>137443.36</v>
      </c>
      <c r="AC18" s="290">
        <f t="shared" si="5"/>
        <v>24338</v>
      </c>
      <c r="AD18" s="290">
        <v>8770</v>
      </c>
      <c r="AE18" s="290">
        <v>0</v>
      </c>
      <c r="AF18" s="290">
        <v>0</v>
      </c>
      <c r="AG18" s="290">
        <v>0</v>
      </c>
      <c r="AH18" s="290">
        <v>0</v>
      </c>
      <c r="AI18" s="290">
        <v>8917</v>
      </c>
      <c r="AJ18" s="290">
        <v>6651</v>
      </c>
      <c r="AK18" s="300">
        <f t="shared" si="6"/>
        <v>426</v>
      </c>
      <c r="AL18" s="290">
        <v>426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88" customFormat="1" ht="12" customHeight="1">
      <c r="A19" s="285" t="s">
        <v>684</v>
      </c>
      <c r="B19" s="286" t="s">
        <v>685</v>
      </c>
      <c r="C19" s="305" t="s">
        <v>686</v>
      </c>
      <c r="D19" s="290">
        <f t="shared" si="0"/>
        <v>4253514</v>
      </c>
      <c r="E19" s="290">
        <v>3404962</v>
      </c>
      <c r="F19" s="290">
        <v>402615</v>
      </c>
      <c r="G19" s="290">
        <v>184407</v>
      </c>
      <c r="H19" s="290">
        <v>3138</v>
      </c>
      <c r="I19" s="290">
        <v>0</v>
      </c>
      <c r="J19" s="290">
        <v>0</v>
      </c>
      <c r="K19" s="290">
        <v>133</v>
      </c>
      <c r="L19" s="290">
        <v>213506</v>
      </c>
      <c r="M19" s="290">
        <v>1431</v>
      </c>
      <c r="N19" s="290">
        <f t="shared" si="1"/>
        <v>5059</v>
      </c>
      <c r="O19" s="290">
        <f>+'資源化量内訳'!Y19</f>
        <v>440878</v>
      </c>
      <c r="P19" s="290">
        <f t="shared" si="2"/>
        <v>3545437</v>
      </c>
      <c r="Q19" s="290">
        <v>3404962</v>
      </c>
      <c r="R19" s="290">
        <f t="shared" si="3"/>
        <v>140475</v>
      </c>
      <c r="S19" s="290">
        <v>123182</v>
      </c>
      <c r="T19" s="290">
        <v>0</v>
      </c>
      <c r="U19" s="290">
        <v>0</v>
      </c>
      <c r="V19" s="290">
        <v>0</v>
      </c>
      <c r="W19" s="290">
        <v>0</v>
      </c>
      <c r="X19" s="290">
        <v>16920</v>
      </c>
      <c r="Y19" s="290">
        <v>373</v>
      </c>
      <c r="Z19" s="290">
        <f t="shared" si="4"/>
        <v>370213</v>
      </c>
      <c r="AA19" s="290">
        <v>5059</v>
      </c>
      <c r="AB19" s="290">
        <v>297157</v>
      </c>
      <c r="AC19" s="290">
        <f t="shared" si="5"/>
        <v>67997</v>
      </c>
      <c r="AD19" s="290">
        <v>4891</v>
      </c>
      <c r="AE19" s="290">
        <v>0</v>
      </c>
      <c r="AF19" s="290">
        <v>0</v>
      </c>
      <c r="AG19" s="290">
        <v>0</v>
      </c>
      <c r="AH19" s="290">
        <v>0</v>
      </c>
      <c r="AI19" s="290">
        <v>62663</v>
      </c>
      <c r="AJ19" s="290">
        <v>443</v>
      </c>
      <c r="AK19" s="300">
        <f t="shared" si="6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88" customFormat="1" ht="12" customHeight="1">
      <c r="A20" s="285" t="s">
        <v>691</v>
      </c>
      <c r="B20" s="286" t="s">
        <v>692</v>
      </c>
      <c r="C20" s="305" t="s">
        <v>674</v>
      </c>
      <c r="D20" s="290">
        <f t="shared" si="0"/>
        <v>2663583</v>
      </c>
      <c r="E20" s="290">
        <v>2163951</v>
      </c>
      <c r="F20" s="290">
        <v>363708</v>
      </c>
      <c r="G20" s="290">
        <v>83139</v>
      </c>
      <c r="H20" s="290">
        <v>17644</v>
      </c>
      <c r="I20" s="290">
        <v>0</v>
      </c>
      <c r="J20" s="290">
        <v>0</v>
      </c>
      <c r="K20" s="290">
        <v>3187</v>
      </c>
      <c r="L20" s="290">
        <v>259728</v>
      </c>
      <c r="M20" s="290">
        <v>10</v>
      </c>
      <c r="N20" s="290">
        <f t="shared" si="1"/>
        <v>13154</v>
      </c>
      <c r="O20" s="290">
        <f>+'資源化量内訳'!Y20</f>
        <v>122770</v>
      </c>
      <c r="P20" s="290">
        <f t="shared" si="2"/>
        <v>2240096</v>
      </c>
      <c r="Q20" s="290">
        <v>2163951</v>
      </c>
      <c r="R20" s="290">
        <f t="shared" si="3"/>
        <v>76145</v>
      </c>
      <c r="S20" s="290">
        <v>61776</v>
      </c>
      <c r="T20" s="290">
        <v>46</v>
      </c>
      <c r="U20" s="290">
        <v>0</v>
      </c>
      <c r="V20" s="290">
        <v>0</v>
      </c>
      <c r="W20" s="290">
        <v>0</v>
      </c>
      <c r="X20" s="290">
        <v>14323</v>
      </c>
      <c r="Y20" s="290">
        <v>0</v>
      </c>
      <c r="Z20" s="290">
        <f t="shared" si="4"/>
        <v>236747</v>
      </c>
      <c r="AA20" s="290">
        <v>13154</v>
      </c>
      <c r="AB20" s="290">
        <v>220137</v>
      </c>
      <c r="AC20" s="290">
        <f t="shared" si="5"/>
        <v>3456</v>
      </c>
      <c r="AD20" s="290">
        <v>2888</v>
      </c>
      <c r="AE20" s="290">
        <v>0</v>
      </c>
      <c r="AF20" s="290">
        <v>0</v>
      </c>
      <c r="AG20" s="290">
        <v>0</v>
      </c>
      <c r="AH20" s="290">
        <v>0</v>
      </c>
      <c r="AI20" s="290">
        <v>566</v>
      </c>
      <c r="AJ20" s="290">
        <v>2</v>
      </c>
      <c r="AK20" s="300">
        <f t="shared" si="6"/>
        <v>127</v>
      </c>
      <c r="AL20" s="290">
        <v>127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88" customFormat="1" ht="12" customHeight="1">
      <c r="A21" s="285" t="s">
        <v>695</v>
      </c>
      <c r="B21" s="286" t="s">
        <v>696</v>
      </c>
      <c r="C21" s="305" t="s">
        <v>697</v>
      </c>
      <c r="D21" s="290">
        <f t="shared" si="0"/>
        <v>837672</v>
      </c>
      <c r="E21" s="290">
        <v>626601</v>
      </c>
      <c r="F21" s="290">
        <v>131371</v>
      </c>
      <c r="G21" s="290">
        <v>28569</v>
      </c>
      <c r="H21" s="290">
        <v>8295</v>
      </c>
      <c r="I21" s="290">
        <v>0</v>
      </c>
      <c r="J21" s="290">
        <v>20677</v>
      </c>
      <c r="K21" s="290">
        <v>15</v>
      </c>
      <c r="L21" s="290">
        <v>73693</v>
      </c>
      <c r="M21" s="290">
        <v>122</v>
      </c>
      <c r="N21" s="290">
        <f t="shared" si="1"/>
        <v>9493</v>
      </c>
      <c r="O21" s="290">
        <f>+'資源化量内訳'!Y21</f>
        <v>70207</v>
      </c>
      <c r="P21" s="290">
        <f t="shared" si="2"/>
        <v>647834</v>
      </c>
      <c r="Q21" s="290">
        <v>626601</v>
      </c>
      <c r="R21" s="290">
        <f t="shared" si="3"/>
        <v>21233</v>
      </c>
      <c r="S21" s="290">
        <v>13803</v>
      </c>
      <c r="T21" s="290">
        <v>0</v>
      </c>
      <c r="U21" s="290">
        <v>0</v>
      </c>
      <c r="V21" s="290">
        <v>2693</v>
      </c>
      <c r="W21" s="290">
        <v>0</v>
      </c>
      <c r="X21" s="290">
        <v>4737</v>
      </c>
      <c r="Y21" s="290">
        <v>0</v>
      </c>
      <c r="Z21" s="290">
        <f t="shared" si="4"/>
        <v>75578</v>
      </c>
      <c r="AA21" s="290">
        <v>9493</v>
      </c>
      <c r="AB21" s="290">
        <v>53044</v>
      </c>
      <c r="AC21" s="290">
        <f t="shared" si="5"/>
        <v>13041</v>
      </c>
      <c r="AD21" s="290">
        <v>5103</v>
      </c>
      <c r="AE21" s="290">
        <v>0</v>
      </c>
      <c r="AF21" s="290">
        <v>0</v>
      </c>
      <c r="AG21" s="290">
        <v>0</v>
      </c>
      <c r="AH21" s="290">
        <v>0</v>
      </c>
      <c r="AI21" s="290">
        <v>7816</v>
      </c>
      <c r="AJ21" s="290">
        <v>122</v>
      </c>
      <c r="AK21" s="300">
        <f t="shared" si="6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88" customFormat="1" ht="12" customHeight="1">
      <c r="A22" s="285" t="s">
        <v>632</v>
      </c>
      <c r="B22" s="286" t="s">
        <v>633</v>
      </c>
      <c r="C22" s="305" t="s">
        <v>542</v>
      </c>
      <c r="D22" s="290">
        <f t="shared" si="0"/>
        <v>380426.5698924731</v>
      </c>
      <c r="E22" s="290">
        <v>300890</v>
      </c>
      <c r="F22" s="290">
        <v>64542.629404171996</v>
      </c>
      <c r="G22" s="290">
        <v>16302.629404172</v>
      </c>
      <c r="H22" s="290">
        <v>6026</v>
      </c>
      <c r="I22" s="290">
        <v>2575</v>
      </c>
      <c r="J22" s="290">
        <v>4906</v>
      </c>
      <c r="K22" s="290">
        <v>19985</v>
      </c>
      <c r="L22" s="290">
        <v>14543</v>
      </c>
      <c r="M22" s="290">
        <v>205</v>
      </c>
      <c r="N22" s="290">
        <f t="shared" si="1"/>
        <v>2160</v>
      </c>
      <c r="O22" s="290">
        <f>+'資源化量内訳'!Y22</f>
        <v>12833.94048830112</v>
      </c>
      <c r="P22" s="290">
        <f t="shared" si="2"/>
        <v>307566</v>
      </c>
      <c r="Q22" s="290">
        <v>300890</v>
      </c>
      <c r="R22" s="290">
        <f t="shared" si="3"/>
        <v>6676</v>
      </c>
      <c r="S22" s="290">
        <v>5642</v>
      </c>
      <c r="T22" s="290">
        <v>0</v>
      </c>
      <c r="U22" s="290">
        <v>0</v>
      </c>
      <c r="V22" s="290">
        <v>0</v>
      </c>
      <c r="W22" s="290">
        <v>79</v>
      </c>
      <c r="X22" s="290">
        <v>955</v>
      </c>
      <c r="Y22" s="290">
        <v>0</v>
      </c>
      <c r="Z22" s="290">
        <f t="shared" si="4"/>
        <v>35305.16485613237</v>
      </c>
      <c r="AA22" s="290">
        <v>2160</v>
      </c>
      <c r="AB22" s="290">
        <v>28544.164856132367</v>
      </c>
      <c r="AC22" s="290">
        <f t="shared" si="5"/>
        <v>4601</v>
      </c>
      <c r="AD22" s="290">
        <v>4252</v>
      </c>
      <c r="AE22" s="290">
        <v>0</v>
      </c>
      <c r="AF22" s="290">
        <v>0</v>
      </c>
      <c r="AG22" s="290">
        <v>0</v>
      </c>
      <c r="AH22" s="290">
        <v>53</v>
      </c>
      <c r="AI22" s="290">
        <v>107</v>
      </c>
      <c r="AJ22" s="290">
        <v>189</v>
      </c>
      <c r="AK22" s="300">
        <f t="shared" si="6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88" customFormat="1" ht="12" customHeight="1">
      <c r="A23" s="285" t="s">
        <v>604</v>
      </c>
      <c r="B23" s="286" t="s">
        <v>605</v>
      </c>
      <c r="C23" s="305" t="s">
        <v>542</v>
      </c>
      <c r="D23" s="290">
        <f t="shared" si="0"/>
        <v>413092</v>
      </c>
      <c r="E23" s="290">
        <v>253106</v>
      </c>
      <c r="F23" s="290">
        <v>127076</v>
      </c>
      <c r="G23" s="290">
        <v>2524</v>
      </c>
      <c r="H23" s="290">
        <v>1237</v>
      </c>
      <c r="I23" s="290">
        <v>0</v>
      </c>
      <c r="J23" s="290">
        <v>176</v>
      </c>
      <c r="K23" s="290">
        <v>72504</v>
      </c>
      <c r="L23" s="290">
        <v>46890</v>
      </c>
      <c r="M23" s="290">
        <v>3745</v>
      </c>
      <c r="N23" s="290">
        <f t="shared" si="1"/>
        <v>12990</v>
      </c>
      <c r="O23" s="290">
        <f>+'資源化量内訳'!Y23</f>
        <v>19920</v>
      </c>
      <c r="P23" s="290">
        <f t="shared" si="2"/>
        <v>310153</v>
      </c>
      <c r="Q23" s="290">
        <v>253106</v>
      </c>
      <c r="R23" s="290">
        <f t="shared" si="3"/>
        <v>57047</v>
      </c>
      <c r="S23" s="290">
        <v>0</v>
      </c>
      <c r="T23" s="290">
        <v>0</v>
      </c>
      <c r="U23" s="290">
        <v>0</v>
      </c>
      <c r="V23" s="290">
        <v>0</v>
      </c>
      <c r="W23" s="290">
        <v>36950</v>
      </c>
      <c r="X23" s="290">
        <v>16353</v>
      </c>
      <c r="Y23" s="290">
        <v>3744</v>
      </c>
      <c r="Z23" s="290">
        <f t="shared" si="4"/>
        <v>51763</v>
      </c>
      <c r="AA23" s="290">
        <v>12990</v>
      </c>
      <c r="AB23" s="290">
        <v>29460</v>
      </c>
      <c r="AC23" s="290">
        <f t="shared" si="5"/>
        <v>9313</v>
      </c>
      <c r="AD23" s="290">
        <v>698</v>
      </c>
      <c r="AE23" s="290">
        <v>0</v>
      </c>
      <c r="AF23" s="290">
        <v>0</v>
      </c>
      <c r="AG23" s="290">
        <v>0</v>
      </c>
      <c r="AH23" s="290">
        <v>438</v>
      </c>
      <c r="AI23" s="290">
        <v>8176</v>
      </c>
      <c r="AJ23" s="290">
        <v>1</v>
      </c>
      <c r="AK23" s="300">
        <f t="shared" si="6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88" customFormat="1" ht="12" customHeight="1">
      <c r="A24" s="285" t="s">
        <v>584</v>
      </c>
      <c r="B24" s="286" t="s">
        <v>585</v>
      </c>
      <c r="C24" s="305" t="s">
        <v>542</v>
      </c>
      <c r="D24" s="290">
        <f t="shared" si="0"/>
        <v>261619</v>
      </c>
      <c r="E24" s="290">
        <v>207965</v>
      </c>
      <c r="F24" s="290">
        <v>46180</v>
      </c>
      <c r="G24" s="290">
        <v>30056</v>
      </c>
      <c r="H24" s="290">
        <v>213</v>
      </c>
      <c r="I24" s="290">
        <v>0</v>
      </c>
      <c r="J24" s="290">
        <v>0</v>
      </c>
      <c r="K24" s="290">
        <v>0</v>
      </c>
      <c r="L24" s="290">
        <v>15911</v>
      </c>
      <c r="M24" s="290">
        <v>0</v>
      </c>
      <c r="N24" s="290">
        <f t="shared" si="1"/>
        <v>1044</v>
      </c>
      <c r="O24" s="290">
        <f>+'資源化量内訳'!Y24</f>
        <v>6430</v>
      </c>
      <c r="P24" s="290">
        <f t="shared" si="2"/>
        <v>231094</v>
      </c>
      <c r="Q24" s="290">
        <v>207965</v>
      </c>
      <c r="R24" s="290">
        <f t="shared" si="3"/>
        <v>23129</v>
      </c>
      <c r="S24" s="290">
        <v>21466</v>
      </c>
      <c r="T24" s="290">
        <v>0</v>
      </c>
      <c r="U24" s="290">
        <v>0</v>
      </c>
      <c r="V24" s="290">
        <v>0</v>
      </c>
      <c r="W24" s="290">
        <v>0</v>
      </c>
      <c r="X24" s="290">
        <v>1663</v>
      </c>
      <c r="Y24" s="290">
        <v>0</v>
      </c>
      <c r="Z24" s="290">
        <f t="shared" si="4"/>
        <v>28521</v>
      </c>
      <c r="AA24" s="290">
        <v>1044</v>
      </c>
      <c r="AB24" s="290">
        <v>24340</v>
      </c>
      <c r="AC24" s="290">
        <f t="shared" si="5"/>
        <v>3137</v>
      </c>
      <c r="AD24" s="290">
        <v>2851</v>
      </c>
      <c r="AE24" s="290">
        <v>0</v>
      </c>
      <c r="AF24" s="290">
        <v>0</v>
      </c>
      <c r="AG24" s="290">
        <v>0</v>
      </c>
      <c r="AH24" s="290">
        <v>0</v>
      </c>
      <c r="AI24" s="290">
        <v>286</v>
      </c>
      <c r="AJ24" s="290">
        <v>0</v>
      </c>
      <c r="AK24" s="300">
        <f t="shared" si="6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88" customFormat="1" ht="12" customHeight="1">
      <c r="A25" s="285" t="s">
        <v>569</v>
      </c>
      <c r="B25" s="286" t="s">
        <v>562</v>
      </c>
      <c r="C25" s="305" t="s">
        <v>542</v>
      </c>
      <c r="D25" s="290">
        <f t="shared" si="0"/>
        <v>299477</v>
      </c>
      <c r="E25" s="290">
        <v>250460</v>
      </c>
      <c r="F25" s="290">
        <v>40272</v>
      </c>
      <c r="G25" s="290">
        <v>19384</v>
      </c>
      <c r="H25" s="290">
        <v>440</v>
      </c>
      <c r="I25" s="290">
        <v>0</v>
      </c>
      <c r="J25" s="290">
        <v>0</v>
      </c>
      <c r="K25" s="290">
        <v>0</v>
      </c>
      <c r="L25" s="290">
        <v>20424</v>
      </c>
      <c r="M25" s="290">
        <v>24</v>
      </c>
      <c r="N25" s="290">
        <f t="shared" si="1"/>
        <v>0</v>
      </c>
      <c r="O25" s="290">
        <f>+'資源化量内訳'!Y25</f>
        <v>8745</v>
      </c>
      <c r="P25" s="290">
        <f t="shared" si="2"/>
        <v>256151</v>
      </c>
      <c r="Q25" s="290">
        <v>250460</v>
      </c>
      <c r="R25" s="290">
        <f t="shared" si="3"/>
        <v>5691</v>
      </c>
      <c r="S25" s="290">
        <v>5351</v>
      </c>
      <c r="T25" s="290">
        <v>0</v>
      </c>
      <c r="U25" s="290">
        <v>0</v>
      </c>
      <c r="V25" s="290">
        <v>0</v>
      </c>
      <c r="W25" s="290">
        <v>0</v>
      </c>
      <c r="X25" s="290">
        <v>340</v>
      </c>
      <c r="Y25" s="290">
        <v>0</v>
      </c>
      <c r="Z25" s="290">
        <f t="shared" si="4"/>
        <v>30985</v>
      </c>
      <c r="AA25" s="290">
        <v>0</v>
      </c>
      <c r="AB25" s="290">
        <v>24894</v>
      </c>
      <c r="AC25" s="290">
        <f t="shared" si="5"/>
        <v>6091</v>
      </c>
      <c r="AD25" s="290">
        <v>5677</v>
      </c>
      <c r="AE25" s="290">
        <v>0</v>
      </c>
      <c r="AF25" s="290">
        <v>0</v>
      </c>
      <c r="AG25" s="290">
        <v>0</v>
      </c>
      <c r="AH25" s="290">
        <v>0</v>
      </c>
      <c r="AI25" s="290">
        <v>394</v>
      </c>
      <c r="AJ25" s="290">
        <v>20</v>
      </c>
      <c r="AK25" s="300">
        <f t="shared" si="6"/>
        <v>974</v>
      </c>
      <c r="AL25" s="290">
        <v>974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88" customFormat="1" ht="12" customHeight="1">
      <c r="A26" s="285" t="s">
        <v>567</v>
      </c>
      <c r="B26" s="286" t="s">
        <v>593</v>
      </c>
      <c r="C26" s="305" t="s">
        <v>542</v>
      </c>
      <c r="D26" s="290">
        <f t="shared" si="0"/>
        <v>631062</v>
      </c>
      <c r="E26" s="290">
        <v>484297</v>
      </c>
      <c r="F26" s="290">
        <v>66782</v>
      </c>
      <c r="G26" s="290">
        <v>16020</v>
      </c>
      <c r="H26" s="290">
        <v>6073</v>
      </c>
      <c r="I26" s="290">
        <v>7</v>
      </c>
      <c r="J26" s="290">
        <v>0</v>
      </c>
      <c r="K26" s="290">
        <v>7</v>
      </c>
      <c r="L26" s="290">
        <v>42464</v>
      </c>
      <c r="M26" s="290">
        <v>2211</v>
      </c>
      <c r="N26" s="290">
        <f t="shared" si="1"/>
        <v>6840</v>
      </c>
      <c r="O26" s="290">
        <f>+'資源化量内訳'!Y26</f>
        <v>73143</v>
      </c>
      <c r="P26" s="290">
        <f t="shared" si="2"/>
        <v>490849</v>
      </c>
      <c r="Q26" s="290">
        <v>484297</v>
      </c>
      <c r="R26" s="290">
        <f t="shared" si="3"/>
        <v>6552</v>
      </c>
      <c r="S26" s="290">
        <v>5773</v>
      </c>
      <c r="T26" s="290">
        <v>0</v>
      </c>
      <c r="U26" s="290">
        <v>0</v>
      </c>
      <c r="V26" s="290">
        <v>0</v>
      </c>
      <c r="W26" s="290">
        <v>0</v>
      </c>
      <c r="X26" s="290">
        <v>779</v>
      </c>
      <c r="Y26" s="290">
        <v>0</v>
      </c>
      <c r="Z26" s="290">
        <f t="shared" si="4"/>
        <v>61757</v>
      </c>
      <c r="AA26" s="290">
        <v>6840</v>
      </c>
      <c r="AB26" s="290">
        <v>45630</v>
      </c>
      <c r="AC26" s="290">
        <f t="shared" si="5"/>
        <v>9287</v>
      </c>
      <c r="AD26" s="290">
        <v>4878</v>
      </c>
      <c r="AE26" s="290">
        <v>0</v>
      </c>
      <c r="AF26" s="290">
        <v>0</v>
      </c>
      <c r="AG26" s="290">
        <v>0</v>
      </c>
      <c r="AH26" s="290">
        <v>0</v>
      </c>
      <c r="AI26" s="290">
        <v>2280</v>
      </c>
      <c r="AJ26" s="290">
        <v>2129</v>
      </c>
      <c r="AK26" s="300">
        <f t="shared" si="6"/>
        <v>358</v>
      </c>
      <c r="AL26" s="290">
        <v>325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33</v>
      </c>
      <c r="AS26" s="290">
        <v>0</v>
      </c>
    </row>
    <row r="27" spans="1:45" s="288" customFormat="1" ht="12" customHeight="1">
      <c r="A27" s="285" t="s">
        <v>615</v>
      </c>
      <c r="B27" s="286" t="s">
        <v>616</v>
      </c>
      <c r="C27" s="305" t="s">
        <v>542</v>
      </c>
      <c r="D27" s="290">
        <f t="shared" si="0"/>
        <v>629973</v>
      </c>
      <c r="E27" s="290">
        <v>517578</v>
      </c>
      <c r="F27" s="290">
        <v>78920</v>
      </c>
      <c r="G27" s="290">
        <v>24632</v>
      </c>
      <c r="H27" s="290">
        <v>1452</v>
      </c>
      <c r="I27" s="290">
        <v>0</v>
      </c>
      <c r="J27" s="290">
        <v>0</v>
      </c>
      <c r="K27" s="290">
        <v>16595</v>
      </c>
      <c r="L27" s="290">
        <v>34745</v>
      </c>
      <c r="M27" s="290">
        <v>1496</v>
      </c>
      <c r="N27" s="290">
        <f t="shared" si="1"/>
        <v>10904</v>
      </c>
      <c r="O27" s="290">
        <f>+'資源化量内訳'!Y27</f>
        <v>22571</v>
      </c>
      <c r="P27" s="290">
        <f t="shared" si="2"/>
        <v>539345</v>
      </c>
      <c r="Q27" s="290">
        <v>517578</v>
      </c>
      <c r="R27" s="290">
        <f t="shared" si="3"/>
        <v>21767</v>
      </c>
      <c r="S27" s="290">
        <v>18108</v>
      </c>
      <c r="T27" s="290">
        <v>0</v>
      </c>
      <c r="U27" s="290">
        <v>0</v>
      </c>
      <c r="V27" s="290">
        <v>0</v>
      </c>
      <c r="W27" s="290">
        <v>1</v>
      </c>
      <c r="X27" s="290">
        <v>2999</v>
      </c>
      <c r="Y27" s="290">
        <v>659</v>
      </c>
      <c r="Z27" s="290">
        <f t="shared" si="4"/>
        <v>56097</v>
      </c>
      <c r="AA27" s="290">
        <v>10904</v>
      </c>
      <c r="AB27" s="290">
        <v>40908</v>
      </c>
      <c r="AC27" s="290">
        <f t="shared" si="5"/>
        <v>4285</v>
      </c>
      <c r="AD27" s="290">
        <v>906</v>
      </c>
      <c r="AE27" s="290">
        <v>0</v>
      </c>
      <c r="AF27" s="290">
        <v>0</v>
      </c>
      <c r="AG27" s="290">
        <v>0</v>
      </c>
      <c r="AH27" s="290">
        <v>128</v>
      </c>
      <c r="AI27" s="290">
        <v>2751</v>
      </c>
      <c r="AJ27" s="290">
        <v>500</v>
      </c>
      <c r="AK27" s="300">
        <f t="shared" si="6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88" customFormat="1" ht="12" customHeight="1">
      <c r="A28" s="285" t="s">
        <v>617</v>
      </c>
      <c r="B28" s="286" t="s">
        <v>618</v>
      </c>
      <c r="C28" s="305" t="s">
        <v>542</v>
      </c>
      <c r="D28" s="290">
        <f t="shared" si="0"/>
        <v>1182543</v>
      </c>
      <c r="E28" s="290">
        <v>1020509</v>
      </c>
      <c r="F28" s="290">
        <v>108179</v>
      </c>
      <c r="G28" s="290">
        <v>37173</v>
      </c>
      <c r="H28" s="290">
        <v>2023</v>
      </c>
      <c r="I28" s="290">
        <v>0</v>
      </c>
      <c r="J28" s="290">
        <v>0</v>
      </c>
      <c r="K28" s="290">
        <v>5</v>
      </c>
      <c r="L28" s="290">
        <v>66543</v>
      </c>
      <c r="M28" s="290">
        <v>2435</v>
      </c>
      <c r="N28" s="290">
        <f t="shared" si="1"/>
        <v>6590</v>
      </c>
      <c r="O28" s="290">
        <f>+'資源化量内訳'!Y28</f>
        <v>47265</v>
      </c>
      <c r="P28" s="290">
        <f t="shared" si="2"/>
        <v>1041127</v>
      </c>
      <c r="Q28" s="290">
        <v>1020509</v>
      </c>
      <c r="R28" s="290">
        <f t="shared" si="3"/>
        <v>20618</v>
      </c>
      <c r="S28" s="290">
        <v>15784</v>
      </c>
      <c r="T28" s="290">
        <v>0</v>
      </c>
      <c r="U28" s="290">
        <v>0</v>
      </c>
      <c r="V28" s="290">
        <v>0</v>
      </c>
      <c r="W28" s="290">
        <v>0</v>
      </c>
      <c r="X28" s="290">
        <v>2537</v>
      </c>
      <c r="Y28" s="290">
        <v>2297</v>
      </c>
      <c r="Z28" s="290">
        <f t="shared" si="4"/>
        <v>64700</v>
      </c>
      <c r="AA28" s="290">
        <v>6590</v>
      </c>
      <c r="AB28" s="290">
        <v>50648</v>
      </c>
      <c r="AC28" s="290">
        <f t="shared" si="5"/>
        <v>7462</v>
      </c>
      <c r="AD28" s="290">
        <v>6456</v>
      </c>
      <c r="AE28" s="290">
        <v>0</v>
      </c>
      <c r="AF28" s="290">
        <v>0</v>
      </c>
      <c r="AG28" s="290">
        <v>0</v>
      </c>
      <c r="AH28" s="290">
        <v>0</v>
      </c>
      <c r="AI28" s="290">
        <v>868</v>
      </c>
      <c r="AJ28" s="290">
        <v>138</v>
      </c>
      <c r="AK28" s="300">
        <f t="shared" si="6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88" customFormat="1" ht="12" customHeight="1">
      <c r="A29" s="285" t="s">
        <v>713</v>
      </c>
      <c r="B29" s="286" t="s">
        <v>714</v>
      </c>
      <c r="C29" s="305" t="s">
        <v>644</v>
      </c>
      <c r="D29" s="290">
        <f t="shared" si="0"/>
        <v>2383518.189</v>
      </c>
      <c r="E29" s="290">
        <v>1945301</v>
      </c>
      <c r="F29" s="290">
        <v>313333</v>
      </c>
      <c r="G29" s="290">
        <v>114116</v>
      </c>
      <c r="H29" s="290">
        <v>14247</v>
      </c>
      <c r="I29" s="290">
        <v>461</v>
      </c>
      <c r="J29" s="290">
        <v>584</v>
      </c>
      <c r="K29" s="290">
        <v>506</v>
      </c>
      <c r="L29" s="290">
        <v>181851</v>
      </c>
      <c r="M29" s="290">
        <v>1568</v>
      </c>
      <c r="N29" s="290">
        <f t="shared" si="1"/>
        <v>15175</v>
      </c>
      <c r="O29" s="290">
        <f>+'資源化量内訳'!Y29</f>
        <v>109709.189</v>
      </c>
      <c r="P29" s="290">
        <f t="shared" si="2"/>
        <v>2046566</v>
      </c>
      <c r="Q29" s="290">
        <v>1945301</v>
      </c>
      <c r="R29" s="290">
        <f t="shared" si="3"/>
        <v>101265</v>
      </c>
      <c r="S29" s="290">
        <v>89381</v>
      </c>
      <c r="T29" s="290">
        <v>2154</v>
      </c>
      <c r="U29" s="290">
        <v>0</v>
      </c>
      <c r="V29" s="290">
        <v>0</v>
      </c>
      <c r="W29" s="290">
        <v>0</v>
      </c>
      <c r="X29" s="290">
        <v>9040</v>
      </c>
      <c r="Y29" s="290">
        <v>690</v>
      </c>
      <c r="Z29" s="290">
        <f t="shared" si="4"/>
        <v>203142</v>
      </c>
      <c r="AA29" s="290">
        <v>15175</v>
      </c>
      <c r="AB29" s="290">
        <v>177364</v>
      </c>
      <c r="AC29" s="290">
        <f t="shared" si="5"/>
        <v>10603</v>
      </c>
      <c r="AD29" s="290">
        <v>3787</v>
      </c>
      <c r="AE29" s="290">
        <v>3</v>
      </c>
      <c r="AF29" s="290">
        <v>0</v>
      </c>
      <c r="AG29" s="290">
        <v>0</v>
      </c>
      <c r="AH29" s="290">
        <v>0</v>
      </c>
      <c r="AI29" s="290">
        <v>6005</v>
      </c>
      <c r="AJ29" s="290">
        <v>808</v>
      </c>
      <c r="AK29" s="300">
        <f t="shared" si="6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88" customFormat="1" ht="12" customHeight="1">
      <c r="A30" s="285" t="s">
        <v>554</v>
      </c>
      <c r="B30" s="286" t="s">
        <v>563</v>
      </c>
      <c r="C30" s="305" t="s">
        <v>542</v>
      </c>
      <c r="D30" s="290">
        <f t="shared" si="0"/>
        <v>624137</v>
      </c>
      <c r="E30" s="290">
        <v>424243</v>
      </c>
      <c r="F30" s="290">
        <v>149270</v>
      </c>
      <c r="G30" s="290">
        <v>21484</v>
      </c>
      <c r="H30" s="290">
        <v>1350</v>
      </c>
      <c r="I30" s="290">
        <v>65</v>
      </c>
      <c r="J30" s="290">
        <v>0</v>
      </c>
      <c r="K30" s="290">
        <v>84132</v>
      </c>
      <c r="L30" s="290">
        <v>41786</v>
      </c>
      <c r="M30" s="290">
        <v>453</v>
      </c>
      <c r="N30" s="290">
        <f t="shared" si="1"/>
        <v>17735</v>
      </c>
      <c r="O30" s="290">
        <f>+'資源化量内訳'!Y30</f>
        <v>32889</v>
      </c>
      <c r="P30" s="290">
        <f t="shared" si="2"/>
        <v>435341</v>
      </c>
      <c r="Q30" s="290">
        <v>424243</v>
      </c>
      <c r="R30" s="290">
        <f t="shared" si="3"/>
        <v>11098</v>
      </c>
      <c r="S30" s="290">
        <v>9414</v>
      </c>
      <c r="T30" s="290">
        <v>0</v>
      </c>
      <c r="U30" s="290">
        <v>0</v>
      </c>
      <c r="V30" s="290">
        <v>0</v>
      </c>
      <c r="W30" s="290">
        <v>0</v>
      </c>
      <c r="X30" s="290">
        <v>1684</v>
      </c>
      <c r="Y30" s="290">
        <v>0</v>
      </c>
      <c r="Z30" s="290">
        <f t="shared" si="4"/>
        <v>36028</v>
      </c>
      <c r="AA30" s="290">
        <v>17735</v>
      </c>
      <c r="AB30" s="290">
        <v>8851</v>
      </c>
      <c r="AC30" s="290">
        <f t="shared" si="5"/>
        <v>9442</v>
      </c>
      <c r="AD30" s="290">
        <v>4561</v>
      </c>
      <c r="AE30" s="290">
        <v>0</v>
      </c>
      <c r="AF30" s="290">
        <v>0</v>
      </c>
      <c r="AG30" s="290">
        <v>0</v>
      </c>
      <c r="AH30" s="290">
        <v>689</v>
      </c>
      <c r="AI30" s="290">
        <v>4040</v>
      </c>
      <c r="AJ30" s="290">
        <v>152</v>
      </c>
      <c r="AK30" s="300">
        <f t="shared" si="6"/>
        <v>874</v>
      </c>
      <c r="AL30" s="290">
        <v>434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440</v>
      </c>
      <c r="AS30" s="290">
        <v>0</v>
      </c>
    </row>
    <row r="31" spans="1:45" s="288" customFormat="1" ht="12" customHeight="1">
      <c r="A31" s="285" t="s">
        <v>579</v>
      </c>
      <c r="B31" s="286" t="s">
        <v>591</v>
      </c>
      <c r="C31" s="305" t="s">
        <v>542</v>
      </c>
      <c r="D31" s="290">
        <f t="shared" si="0"/>
        <v>416278</v>
      </c>
      <c r="E31" s="290">
        <v>326118</v>
      </c>
      <c r="F31" s="290">
        <v>58814</v>
      </c>
      <c r="G31" s="290">
        <v>24967</v>
      </c>
      <c r="H31" s="290">
        <v>1881</v>
      </c>
      <c r="I31" s="290">
        <v>0</v>
      </c>
      <c r="J31" s="290">
        <v>0</v>
      </c>
      <c r="K31" s="290">
        <v>10862</v>
      </c>
      <c r="L31" s="290">
        <v>20820</v>
      </c>
      <c r="M31" s="290">
        <v>284</v>
      </c>
      <c r="N31" s="290">
        <f t="shared" si="1"/>
        <v>5973</v>
      </c>
      <c r="O31" s="290">
        <f>+'資源化量内訳'!Y31</f>
        <v>25373</v>
      </c>
      <c r="P31" s="290">
        <f t="shared" si="2"/>
        <v>341808</v>
      </c>
      <c r="Q31" s="290">
        <v>326118</v>
      </c>
      <c r="R31" s="290">
        <f t="shared" si="3"/>
        <v>15690</v>
      </c>
      <c r="S31" s="290">
        <v>13998</v>
      </c>
      <c r="T31" s="290">
        <v>59</v>
      </c>
      <c r="U31" s="290">
        <v>0</v>
      </c>
      <c r="V31" s="290">
        <v>0</v>
      </c>
      <c r="W31" s="290">
        <v>137</v>
      </c>
      <c r="X31" s="290">
        <v>1484</v>
      </c>
      <c r="Y31" s="290">
        <v>12</v>
      </c>
      <c r="Z31" s="290">
        <f t="shared" si="4"/>
        <v>46925</v>
      </c>
      <c r="AA31" s="290">
        <v>5973</v>
      </c>
      <c r="AB31" s="290">
        <v>35845</v>
      </c>
      <c r="AC31" s="290">
        <f t="shared" si="5"/>
        <v>5107</v>
      </c>
      <c r="AD31" s="290">
        <v>4532</v>
      </c>
      <c r="AE31" s="290">
        <v>0</v>
      </c>
      <c r="AF31" s="290">
        <v>0</v>
      </c>
      <c r="AG31" s="290">
        <v>0</v>
      </c>
      <c r="AH31" s="290">
        <v>0</v>
      </c>
      <c r="AI31" s="290">
        <v>303</v>
      </c>
      <c r="AJ31" s="290">
        <v>272</v>
      </c>
      <c r="AK31" s="300">
        <f t="shared" si="6"/>
        <v>1925</v>
      </c>
      <c r="AL31" s="290">
        <v>1539</v>
      </c>
      <c r="AM31" s="290">
        <v>382</v>
      </c>
      <c r="AN31" s="290">
        <v>0</v>
      </c>
      <c r="AO31" s="290">
        <v>0</v>
      </c>
      <c r="AP31" s="290">
        <v>0</v>
      </c>
      <c r="AQ31" s="290">
        <v>0</v>
      </c>
      <c r="AR31" s="290">
        <v>4</v>
      </c>
      <c r="AS31" s="290">
        <v>0</v>
      </c>
    </row>
    <row r="32" spans="1:45" s="288" customFormat="1" ht="12" customHeight="1">
      <c r="A32" s="285" t="s">
        <v>588</v>
      </c>
      <c r="B32" s="286" t="s">
        <v>589</v>
      </c>
      <c r="C32" s="305" t="s">
        <v>542</v>
      </c>
      <c r="D32" s="290">
        <f t="shared" si="0"/>
        <v>784504</v>
      </c>
      <c r="E32" s="290">
        <v>645080</v>
      </c>
      <c r="F32" s="290">
        <v>106324</v>
      </c>
      <c r="G32" s="290">
        <v>35319</v>
      </c>
      <c r="H32" s="290">
        <v>0</v>
      </c>
      <c r="I32" s="290">
        <v>4588</v>
      </c>
      <c r="J32" s="290">
        <v>112</v>
      </c>
      <c r="K32" s="290">
        <v>9740</v>
      </c>
      <c r="L32" s="290">
        <v>55781</v>
      </c>
      <c r="M32" s="290">
        <v>784</v>
      </c>
      <c r="N32" s="290">
        <f t="shared" si="1"/>
        <v>12199</v>
      </c>
      <c r="O32" s="290">
        <f>+'資源化量内訳'!Y32</f>
        <v>20901</v>
      </c>
      <c r="P32" s="290">
        <f t="shared" si="2"/>
        <v>683052</v>
      </c>
      <c r="Q32" s="290">
        <v>645080</v>
      </c>
      <c r="R32" s="290">
        <f t="shared" si="3"/>
        <v>37972</v>
      </c>
      <c r="S32" s="290">
        <v>29864</v>
      </c>
      <c r="T32" s="290">
        <v>0</v>
      </c>
      <c r="U32" s="290">
        <v>0</v>
      </c>
      <c r="V32" s="290">
        <v>0</v>
      </c>
      <c r="W32" s="290">
        <v>0</v>
      </c>
      <c r="X32" s="290">
        <v>8108</v>
      </c>
      <c r="Y32" s="290">
        <v>0</v>
      </c>
      <c r="Z32" s="290">
        <f t="shared" si="4"/>
        <v>110228</v>
      </c>
      <c r="AA32" s="290">
        <v>12199</v>
      </c>
      <c r="AB32" s="290">
        <v>89083</v>
      </c>
      <c r="AC32" s="290">
        <f t="shared" si="5"/>
        <v>8946</v>
      </c>
      <c r="AD32" s="290">
        <v>935</v>
      </c>
      <c r="AE32" s="290">
        <v>0</v>
      </c>
      <c r="AF32" s="290">
        <v>0</v>
      </c>
      <c r="AG32" s="290">
        <v>0</v>
      </c>
      <c r="AH32" s="290">
        <v>213</v>
      </c>
      <c r="AI32" s="290">
        <v>7014</v>
      </c>
      <c r="AJ32" s="290">
        <v>784</v>
      </c>
      <c r="AK32" s="300">
        <f t="shared" si="6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88" customFormat="1" ht="12" customHeight="1">
      <c r="A33" s="285" t="s">
        <v>609</v>
      </c>
      <c r="B33" s="286" t="s">
        <v>610</v>
      </c>
      <c r="C33" s="305" t="s">
        <v>542</v>
      </c>
      <c r="D33" s="290">
        <f t="shared" si="0"/>
        <v>2932839.58</v>
      </c>
      <c r="E33" s="290">
        <v>2633112.74</v>
      </c>
      <c r="F33" s="290">
        <v>256227.51</v>
      </c>
      <c r="G33" s="290">
        <v>120314.51000000001</v>
      </c>
      <c r="H33" s="290">
        <v>0</v>
      </c>
      <c r="I33" s="290">
        <v>0</v>
      </c>
      <c r="J33" s="290">
        <v>0</v>
      </c>
      <c r="K33" s="290">
        <v>0</v>
      </c>
      <c r="L33" s="290">
        <v>135913</v>
      </c>
      <c r="M33" s="290">
        <v>0</v>
      </c>
      <c r="N33" s="290">
        <f t="shared" si="1"/>
        <v>1067</v>
      </c>
      <c r="O33" s="290">
        <f>+'資源化量内訳'!Y33</f>
        <v>42432.33</v>
      </c>
      <c r="P33" s="290">
        <f t="shared" si="2"/>
        <v>2737597.56</v>
      </c>
      <c r="Q33" s="290">
        <v>2633112.74</v>
      </c>
      <c r="R33" s="290">
        <f t="shared" si="3"/>
        <v>104484.82</v>
      </c>
      <c r="S33" s="290">
        <v>89179.82</v>
      </c>
      <c r="T33" s="290">
        <v>0</v>
      </c>
      <c r="U33" s="290">
        <v>0</v>
      </c>
      <c r="V33" s="290">
        <v>0</v>
      </c>
      <c r="W33" s="290">
        <v>0</v>
      </c>
      <c r="X33" s="290">
        <v>15305</v>
      </c>
      <c r="Y33" s="290">
        <v>0</v>
      </c>
      <c r="Z33" s="290">
        <f t="shared" si="4"/>
        <v>381145</v>
      </c>
      <c r="AA33" s="290">
        <v>1067</v>
      </c>
      <c r="AB33" s="290">
        <v>373258</v>
      </c>
      <c r="AC33" s="290">
        <f t="shared" si="5"/>
        <v>6820</v>
      </c>
      <c r="AD33" s="290">
        <v>3542</v>
      </c>
      <c r="AE33" s="290">
        <v>0</v>
      </c>
      <c r="AF33" s="290">
        <v>0</v>
      </c>
      <c r="AG33" s="290">
        <v>0</v>
      </c>
      <c r="AH33" s="290">
        <v>0</v>
      </c>
      <c r="AI33" s="290">
        <v>3278</v>
      </c>
      <c r="AJ33" s="290">
        <v>0</v>
      </c>
      <c r="AK33" s="300">
        <f t="shared" si="6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88" customFormat="1" ht="12" customHeight="1">
      <c r="A34" s="285" t="s">
        <v>559</v>
      </c>
      <c r="B34" s="286" t="s">
        <v>574</v>
      </c>
      <c r="C34" s="305" t="s">
        <v>542</v>
      </c>
      <c r="D34" s="290">
        <f t="shared" si="0"/>
        <v>1808723</v>
      </c>
      <c r="E34" s="290">
        <v>1536589</v>
      </c>
      <c r="F34" s="290">
        <v>202586</v>
      </c>
      <c r="G34" s="290">
        <v>93360</v>
      </c>
      <c r="H34" s="290">
        <v>12193</v>
      </c>
      <c r="I34" s="290">
        <v>0</v>
      </c>
      <c r="J34" s="290">
        <v>6232</v>
      </c>
      <c r="K34" s="290">
        <v>4879</v>
      </c>
      <c r="L34" s="290">
        <v>84265</v>
      </c>
      <c r="M34" s="290">
        <v>1657</v>
      </c>
      <c r="N34" s="290">
        <f t="shared" si="1"/>
        <v>21646</v>
      </c>
      <c r="O34" s="290">
        <f>+'資源化量内訳'!Y34</f>
        <v>47902</v>
      </c>
      <c r="P34" s="290">
        <f t="shared" si="2"/>
        <v>1624682</v>
      </c>
      <c r="Q34" s="290">
        <v>1536589</v>
      </c>
      <c r="R34" s="290">
        <f t="shared" si="3"/>
        <v>88093</v>
      </c>
      <c r="S34" s="290">
        <v>76863</v>
      </c>
      <c r="T34" s="290">
        <v>0</v>
      </c>
      <c r="U34" s="290">
        <v>0</v>
      </c>
      <c r="V34" s="290">
        <v>0</v>
      </c>
      <c r="W34" s="290">
        <v>0</v>
      </c>
      <c r="X34" s="290">
        <v>11180</v>
      </c>
      <c r="Y34" s="290">
        <v>50</v>
      </c>
      <c r="Z34" s="290">
        <f t="shared" si="4"/>
        <v>233843</v>
      </c>
      <c r="AA34" s="290">
        <v>21646</v>
      </c>
      <c r="AB34" s="290">
        <v>189698</v>
      </c>
      <c r="AC34" s="290">
        <f t="shared" si="5"/>
        <v>22499</v>
      </c>
      <c r="AD34" s="290">
        <v>10880</v>
      </c>
      <c r="AE34" s="290">
        <v>0</v>
      </c>
      <c r="AF34" s="290">
        <v>0</v>
      </c>
      <c r="AG34" s="290">
        <v>0</v>
      </c>
      <c r="AH34" s="290">
        <v>140</v>
      </c>
      <c r="AI34" s="290">
        <v>9990</v>
      </c>
      <c r="AJ34" s="290">
        <v>1489</v>
      </c>
      <c r="AK34" s="300">
        <f t="shared" si="6"/>
        <v>42</v>
      </c>
      <c r="AL34" s="290">
        <v>42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88" customFormat="1" ht="12" customHeight="1">
      <c r="A35" s="285" t="s">
        <v>634</v>
      </c>
      <c r="B35" s="286" t="s">
        <v>635</v>
      </c>
      <c r="C35" s="305" t="s">
        <v>542</v>
      </c>
      <c r="D35" s="290">
        <f t="shared" si="0"/>
        <v>435445</v>
      </c>
      <c r="E35" s="290">
        <v>368735</v>
      </c>
      <c r="F35" s="290">
        <v>50613</v>
      </c>
      <c r="G35" s="290">
        <v>23261</v>
      </c>
      <c r="H35" s="290">
        <v>0</v>
      </c>
      <c r="I35" s="290">
        <v>0</v>
      </c>
      <c r="J35" s="290">
        <v>0</v>
      </c>
      <c r="K35" s="290">
        <v>0</v>
      </c>
      <c r="L35" s="290">
        <v>26097</v>
      </c>
      <c r="M35" s="290">
        <v>1255</v>
      </c>
      <c r="N35" s="290">
        <f t="shared" si="1"/>
        <v>2736</v>
      </c>
      <c r="O35" s="290">
        <f>+'資源化量内訳'!Y35</f>
        <v>13361</v>
      </c>
      <c r="P35" s="290">
        <f t="shared" si="2"/>
        <v>382856</v>
      </c>
      <c r="Q35" s="290">
        <v>368735</v>
      </c>
      <c r="R35" s="290">
        <f t="shared" si="3"/>
        <v>14121</v>
      </c>
      <c r="S35" s="290">
        <v>13118</v>
      </c>
      <c r="T35" s="290">
        <v>0</v>
      </c>
      <c r="U35" s="290">
        <v>0</v>
      </c>
      <c r="V35" s="290">
        <v>0</v>
      </c>
      <c r="W35" s="290">
        <v>0</v>
      </c>
      <c r="X35" s="290">
        <v>944</v>
      </c>
      <c r="Y35" s="290">
        <v>59</v>
      </c>
      <c r="Z35" s="290">
        <f t="shared" si="4"/>
        <v>61082</v>
      </c>
      <c r="AA35" s="290">
        <v>2736</v>
      </c>
      <c r="AB35" s="290">
        <v>51250</v>
      </c>
      <c r="AC35" s="290">
        <f t="shared" si="5"/>
        <v>7096</v>
      </c>
      <c r="AD35" s="290">
        <v>5002</v>
      </c>
      <c r="AE35" s="290">
        <v>0</v>
      </c>
      <c r="AF35" s="290">
        <v>0</v>
      </c>
      <c r="AG35" s="290">
        <v>0</v>
      </c>
      <c r="AH35" s="290">
        <v>0</v>
      </c>
      <c r="AI35" s="290">
        <v>1393</v>
      </c>
      <c r="AJ35" s="290">
        <v>701</v>
      </c>
      <c r="AK35" s="300">
        <f t="shared" si="6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88" customFormat="1" ht="12" customHeight="1">
      <c r="A36" s="285" t="s">
        <v>576</v>
      </c>
      <c r="B36" s="286" t="s">
        <v>611</v>
      </c>
      <c r="C36" s="305" t="s">
        <v>542</v>
      </c>
      <c r="D36" s="290">
        <f t="shared" si="0"/>
        <v>353930</v>
      </c>
      <c r="E36" s="290">
        <v>295950</v>
      </c>
      <c r="F36" s="290">
        <v>48477</v>
      </c>
      <c r="G36" s="290">
        <v>10728</v>
      </c>
      <c r="H36" s="290">
        <v>0</v>
      </c>
      <c r="I36" s="290">
        <v>0</v>
      </c>
      <c r="J36" s="290">
        <v>0</v>
      </c>
      <c r="K36" s="290">
        <v>1289</v>
      </c>
      <c r="L36" s="290">
        <v>33019</v>
      </c>
      <c r="M36" s="290">
        <v>3441</v>
      </c>
      <c r="N36" s="290">
        <f t="shared" si="1"/>
        <v>3578</v>
      </c>
      <c r="O36" s="290">
        <f>+'資源化量内訳'!Y36</f>
        <v>5925</v>
      </c>
      <c r="P36" s="290">
        <f t="shared" si="2"/>
        <v>300197</v>
      </c>
      <c r="Q36" s="290">
        <v>295950</v>
      </c>
      <c r="R36" s="290">
        <f t="shared" si="3"/>
        <v>4247</v>
      </c>
      <c r="S36" s="290">
        <v>2184</v>
      </c>
      <c r="T36" s="290">
        <v>0</v>
      </c>
      <c r="U36" s="290">
        <v>0</v>
      </c>
      <c r="V36" s="290">
        <v>0</v>
      </c>
      <c r="W36" s="290">
        <v>0</v>
      </c>
      <c r="X36" s="290">
        <v>2007</v>
      </c>
      <c r="Y36" s="290">
        <v>56</v>
      </c>
      <c r="Z36" s="290">
        <f t="shared" si="4"/>
        <v>41987</v>
      </c>
      <c r="AA36" s="290">
        <v>3578</v>
      </c>
      <c r="AB36" s="290">
        <v>33294</v>
      </c>
      <c r="AC36" s="290">
        <f t="shared" si="5"/>
        <v>5115</v>
      </c>
      <c r="AD36" s="290">
        <v>774</v>
      </c>
      <c r="AE36" s="290">
        <v>0</v>
      </c>
      <c r="AF36" s="290">
        <v>0</v>
      </c>
      <c r="AG36" s="290">
        <v>0</v>
      </c>
      <c r="AH36" s="290">
        <v>0</v>
      </c>
      <c r="AI36" s="290">
        <v>956</v>
      </c>
      <c r="AJ36" s="290">
        <v>3385</v>
      </c>
      <c r="AK36" s="300">
        <f t="shared" si="6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88" customFormat="1" ht="12" customHeight="1">
      <c r="A37" s="285" t="s">
        <v>582</v>
      </c>
      <c r="B37" s="286" t="s">
        <v>600</v>
      </c>
      <c r="C37" s="305" t="s">
        <v>542</v>
      </c>
      <c r="D37" s="290">
        <f t="shared" si="0"/>
        <v>206852</v>
      </c>
      <c r="E37" s="290">
        <v>152024</v>
      </c>
      <c r="F37" s="290">
        <v>30046</v>
      </c>
      <c r="G37" s="290">
        <v>1219</v>
      </c>
      <c r="H37" s="290">
        <v>5470</v>
      </c>
      <c r="I37" s="290">
        <v>149</v>
      </c>
      <c r="J37" s="290">
        <v>0</v>
      </c>
      <c r="K37" s="290">
        <v>705</v>
      </c>
      <c r="L37" s="290">
        <v>22503</v>
      </c>
      <c r="M37" s="290">
        <v>0</v>
      </c>
      <c r="N37" s="290">
        <f t="shared" si="1"/>
        <v>466</v>
      </c>
      <c r="O37" s="290">
        <f>+'資源化量内訳'!Y37</f>
        <v>24316</v>
      </c>
      <c r="P37" s="290">
        <f t="shared" si="2"/>
        <v>153887</v>
      </c>
      <c r="Q37" s="290">
        <v>152024</v>
      </c>
      <c r="R37" s="290">
        <f t="shared" si="3"/>
        <v>1863</v>
      </c>
      <c r="S37" s="290">
        <v>190</v>
      </c>
      <c r="T37" s="290">
        <v>0</v>
      </c>
      <c r="U37" s="290">
        <v>0</v>
      </c>
      <c r="V37" s="290">
        <v>0</v>
      </c>
      <c r="W37" s="290">
        <v>0</v>
      </c>
      <c r="X37" s="290">
        <v>1673</v>
      </c>
      <c r="Y37" s="290">
        <v>0</v>
      </c>
      <c r="Z37" s="290">
        <f t="shared" si="4"/>
        <v>16158</v>
      </c>
      <c r="AA37" s="290">
        <v>466</v>
      </c>
      <c r="AB37" s="290">
        <v>11040</v>
      </c>
      <c r="AC37" s="290">
        <f t="shared" si="5"/>
        <v>4652</v>
      </c>
      <c r="AD37" s="290">
        <v>382</v>
      </c>
      <c r="AE37" s="290">
        <v>3</v>
      </c>
      <c r="AF37" s="290">
        <v>0</v>
      </c>
      <c r="AG37" s="290">
        <v>0</v>
      </c>
      <c r="AH37" s="290">
        <v>0</v>
      </c>
      <c r="AI37" s="290">
        <v>4267</v>
      </c>
      <c r="AJ37" s="290">
        <v>0</v>
      </c>
      <c r="AK37" s="300">
        <f t="shared" si="6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88" customFormat="1" ht="12" customHeight="1">
      <c r="A38" s="285" t="s">
        <v>612</v>
      </c>
      <c r="B38" s="286" t="s">
        <v>614</v>
      </c>
      <c r="C38" s="305" t="s">
        <v>542</v>
      </c>
      <c r="D38" s="290">
        <f t="shared" si="0"/>
        <v>241893</v>
      </c>
      <c r="E38" s="290">
        <v>178865</v>
      </c>
      <c r="F38" s="290">
        <v>48991</v>
      </c>
      <c r="G38" s="290">
        <v>11350</v>
      </c>
      <c r="H38" s="290">
        <v>3083</v>
      </c>
      <c r="I38" s="290">
        <v>0</v>
      </c>
      <c r="J38" s="290">
        <v>0</v>
      </c>
      <c r="K38" s="290">
        <v>10142</v>
      </c>
      <c r="L38" s="290">
        <v>24416</v>
      </c>
      <c r="M38" s="290">
        <v>0</v>
      </c>
      <c r="N38" s="290">
        <f t="shared" si="1"/>
        <v>4815</v>
      </c>
      <c r="O38" s="290">
        <f>+'資源化量内訳'!Y38</f>
        <v>9222</v>
      </c>
      <c r="P38" s="290">
        <f t="shared" si="2"/>
        <v>183592</v>
      </c>
      <c r="Q38" s="290">
        <v>178865</v>
      </c>
      <c r="R38" s="290">
        <f t="shared" si="3"/>
        <v>4727</v>
      </c>
      <c r="S38" s="290">
        <v>3606</v>
      </c>
      <c r="T38" s="290">
        <v>0</v>
      </c>
      <c r="U38" s="290">
        <v>0</v>
      </c>
      <c r="V38" s="290">
        <v>0</v>
      </c>
      <c r="W38" s="290">
        <v>0</v>
      </c>
      <c r="X38" s="290">
        <v>1121</v>
      </c>
      <c r="Y38" s="290">
        <v>0</v>
      </c>
      <c r="Z38" s="290">
        <f t="shared" si="4"/>
        <v>21345</v>
      </c>
      <c r="AA38" s="290">
        <v>4815</v>
      </c>
      <c r="AB38" s="290">
        <v>10742</v>
      </c>
      <c r="AC38" s="290">
        <f t="shared" si="5"/>
        <v>5788</v>
      </c>
      <c r="AD38" s="290">
        <v>3754</v>
      </c>
      <c r="AE38" s="290">
        <v>0</v>
      </c>
      <c r="AF38" s="290">
        <v>0</v>
      </c>
      <c r="AG38" s="290">
        <v>0</v>
      </c>
      <c r="AH38" s="290">
        <v>259</v>
      </c>
      <c r="AI38" s="290">
        <v>1775</v>
      </c>
      <c r="AJ38" s="290">
        <v>0</v>
      </c>
      <c r="AK38" s="300">
        <f t="shared" si="6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88" customFormat="1" ht="12" customHeight="1">
      <c r="A39" s="285" t="s">
        <v>639</v>
      </c>
      <c r="B39" s="286" t="s">
        <v>640</v>
      </c>
      <c r="C39" s="305" t="s">
        <v>542</v>
      </c>
      <c r="D39" s="290">
        <f t="shared" si="0"/>
        <v>646473</v>
      </c>
      <c r="E39" s="290">
        <v>568123</v>
      </c>
      <c r="F39" s="290">
        <v>49251</v>
      </c>
      <c r="G39" s="290">
        <v>19274</v>
      </c>
      <c r="H39" s="290">
        <v>662</v>
      </c>
      <c r="I39" s="290">
        <v>0</v>
      </c>
      <c r="J39" s="290">
        <v>216</v>
      </c>
      <c r="K39" s="290">
        <v>363</v>
      </c>
      <c r="L39" s="290">
        <v>26182</v>
      </c>
      <c r="M39" s="290">
        <v>2554</v>
      </c>
      <c r="N39" s="290">
        <f t="shared" si="1"/>
        <v>3833</v>
      </c>
      <c r="O39" s="290">
        <f>+'資源化量内訳'!Y39</f>
        <v>25266</v>
      </c>
      <c r="P39" s="290">
        <f t="shared" si="2"/>
        <v>576743.2849402692</v>
      </c>
      <c r="Q39" s="290">
        <v>568123</v>
      </c>
      <c r="R39" s="290">
        <f t="shared" si="3"/>
        <v>8620.284940269168</v>
      </c>
      <c r="S39" s="290">
        <v>7672.284940269167</v>
      </c>
      <c r="T39" s="290">
        <v>0</v>
      </c>
      <c r="U39" s="290">
        <v>0</v>
      </c>
      <c r="V39" s="290">
        <v>0</v>
      </c>
      <c r="W39" s="290">
        <v>0</v>
      </c>
      <c r="X39" s="290">
        <v>899</v>
      </c>
      <c r="Y39" s="290">
        <v>49</v>
      </c>
      <c r="Z39" s="290">
        <f t="shared" si="4"/>
        <v>34065.14505973083</v>
      </c>
      <c r="AA39" s="290">
        <v>3833</v>
      </c>
      <c r="AB39" s="290">
        <v>21385</v>
      </c>
      <c r="AC39" s="290">
        <f t="shared" si="5"/>
        <v>8847.145059730832</v>
      </c>
      <c r="AD39" s="290">
        <v>5247.445059730833</v>
      </c>
      <c r="AE39" s="290">
        <v>0</v>
      </c>
      <c r="AF39" s="290">
        <v>0</v>
      </c>
      <c r="AG39" s="290">
        <v>0</v>
      </c>
      <c r="AH39" s="290">
        <v>0</v>
      </c>
      <c r="AI39" s="290">
        <v>1297</v>
      </c>
      <c r="AJ39" s="290">
        <v>2302.7</v>
      </c>
      <c r="AK39" s="300">
        <f t="shared" si="6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88" customFormat="1" ht="12" customHeight="1">
      <c r="A40" s="285" t="s">
        <v>564</v>
      </c>
      <c r="B40" s="286" t="s">
        <v>641</v>
      </c>
      <c r="C40" s="305" t="s">
        <v>542</v>
      </c>
      <c r="D40" s="290">
        <f t="shared" si="0"/>
        <v>921863</v>
      </c>
      <c r="E40" s="290">
        <v>615162</v>
      </c>
      <c r="F40" s="290">
        <v>267096</v>
      </c>
      <c r="G40" s="290">
        <v>45917</v>
      </c>
      <c r="H40" s="290">
        <v>915</v>
      </c>
      <c r="I40" s="290">
        <v>0</v>
      </c>
      <c r="J40" s="290">
        <v>0</v>
      </c>
      <c r="K40" s="290">
        <v>131450</v>
      </c>
      <c r="L40" s="290">
        <v>88301</v>
      </c>
      <c r="M40" s="290">
        <v>513</v>
      </c>
      <c r="N40" s="290">
        <f t="shared" si="1"/>
        <v>26515</v>
      </c>
      <c r="O40" s="290">
        <f>+'資源化量内訳'!Y40</f>
        <v>13090</v>
      </c>
      <c r="P40" s="290">
        <f t="shared" si="2"/>
        <v>644590</v>
      </c>
      <c r="Q40" s="290">
        <v>615162</v>
      </c>
      <c r="R40" s="290">
        <f t="shared" si="3"/>
        <v>29428</v>
      </c>
      <c r="S40" s="290">
        <v>21291</v>
      </c>
      <c r="T40" s="290">
        <v>1</v>
      </c>
      <c r="U40" s="290">
        <v>0</v>
      </c>
      <c r="V40" s="290">
        <v>0</v>
      </c>
      <c r="W40" s="290">
        <v>391</v>
      </c>
      <c r="X40" s="290">
        <v>7738</v>
      </c>
      <c r="Y40" s="290">
        <v>7</v>
      </c>
      <c r="Z40" s="290">
        <f t="shared" si="4"/>
        <v>113751</v>
      </c>
      <c r="AA40" s="290">
        <v>26515</v>
      </c>
      <c r="AB40" s="290">
        <v>72691</v>
      </c>
      <c r="AC40" s="290">
        <f t="shared" si="5"/>
        <v>14545</v>
      </c>
      <c r="AD40" s="290">
        <v>8595</v>
      </c>
      <c r="AE40" s="290">
        <v>0</v>
      </c>
      <c r="AF40" s="290">
        <v>0</v>
      </c>
      <c r="AG40" s="290">
        <v>0</v>
      </c>
      <c r="AH40" s="290">
        <v>239</v>
      </c>
      <c r="AI40" s="290">
        <v>5233</v>
      </c>
      <c r="AJ40" s="290">
        <v>478</v>
      </c>
      <c r="AK40" s="300">
        <f t="shared" si="6"/>
        <v>1566</v>
      </c>
      <c r="AL40" s="290">
        <v>784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782</v>
      </c>
      <c r="AS40" s="290">
        <v>0</v>
      </c>
    </row>
    <row r="41" spans="1:45" s="288" customFormat="1" ht="12" customHeight="1">
      <c r="A41" s="285" t="s">
        <v>586</v>
      </c>
      <c r="B41" s="286" t="s">
        <v>587</v>
      </c>
      <c r="C41" s="305" t="s">
        <v>542</v>
      </c>
      <c r="D41" s="290">
        <f t="shared" si="0"/>
        <v>514296</v>
      </c>
      <c r="E41" s="290">
        <v>400725</v>
      </c>
      <c r="F41" s="290">
        <v>77582</v>
      </c>
      <c r="G41" s="290">
        <v>20103</v>
      </c>
      <c r="H41" s="290">
        <v>41</v>
      </c>
      <c r="I41" s="290">
        <v>0</v>
      </c>
      <c r="J41" s="290">
        <v>2497</v>
      </c>
      <c r="K41" s="290">
        <v>7142</v>
      </c>
      <c r="L41" s="290">
        <v>47689</v>
      </c>
      <c r="M41" s="290">
        <v>110</v>
      </c>
      <c r="N41" s="290">
        <f t="shared" si="1"/>
        <v>7560</v>
      </c>
      <c r="O41" s="290">
        <f>+'資源化量内訳'!Y41</f>
        <v>28429</v>
      </c>
      <c r="P41" s="290">
        <f t="shared" si="2"/>
        <v>422026</v>
      </c>
      <c r="Q41" s="290">
        <v>400725</v>
      </c>
      <c r="R41" s="290">
        <f t="shared" si="3"/>
        <v>21301</v>
      </c>
      <c r="S41" s="290">
        <v>14110</v>
      </c>
      <c r="T41" s="290">
        <v>0</v>
      </c>
      <c r="U41" s="290">
        <v>0</v>
      </c>
      <c r="V41" s="290">
        <v>1106</v>
      </c>
      <c r="W41" s="290">
        <v>0</v>
      </c>
      <c r="X41" s="290">
        <v>6085</v>
      </c>
      <c r="Y41" s="290">
        <v>0</v>
      </c>
      <c r="Z41" s="290">
        <f t="shared" si="4"/>
        <v>27740</v>
      </c>
      <c r="AA41" s="290">
        <v>7560</v>
      </c>
      <c r="AB41" s="290">
        <v>12049</v>
      </c>
      <c r="AC41" s="290">
        <f t="shared" si="5"/>
        <v>8131</v>
      </c>
      <c r="AD41" s="290">
        <v>2871</v>
      </c>
      <c r="AE41" s="290">
        <v>0</v>
      </c>
      <c r="AF41" s="290">
        <v>0</v>
      </c>
      <c r="AG41" s="290">
        <v>0</v>
      </c>
      <c r="AH41" s="290">
        <v>35</v>
      </c>
      <c r="AI41" s="290">
        <v>5225</v>
      </c>
      <c r="AJ41" s="290">
        <v>0</v>
      </c>
      <c r="AK41" s="300">
        <f t="shared" si="6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88" customFormat="1" ht="12" customHeight="1">
      <c r="A42" s="285" t="s">
        <v>575</v>
      </c>
      <c r="B42" s="286" t="s">
        <v>592</v>
      </c>
      <c r="C42" s="305" t="s">
        <v>542</v>
      </c>
      <c r="D42" s="290">
        <f t="shared" si="0"/>
        <v>262263</v>
      </c>
      <c r="E42" s="290">
        <v>210212</v>
      </c>
      <c r="F42" s="290">
        <v>37442</v>
      </c>
      <c r="G42" s="290">
        <v>20053</v>
      </c>
      <c r="H42" s="290">
        <v>0</v>
      </c>
      <c r="I42" s="290">
        <v>0</v>
      </c>
      <c r="J42" s="290">
        <v>0</v>
      </c>
      <c r="K42" s="290">
        <v>978</v>
      </c>
      <c r="L42" s="290">
        <v>16315</v>
      </c>
      <c r="M42" s="290">
        <v>96</v>
      </c>
      <c r="N42" s="290">
        <f t="shared" si="1"/>
        <v>367</v>
      </c>
      <c r="O42" s="290">
        <f>+'資源化量内訳'!Y42</f>
        <v>14242</v>
      </c>
      <c r="P42" s="290">
        <f t="shared" si="2"/>
        <v>215249</v>
      </c>
      <c r="Q42" s="290">
        <v>210212</v>
      </c>
      <c r="R42" s="290">
        <f t="shared" si="3"/>
        <v>5037</v>
      </c>
      <c r="S42" s="290">
        <v>4285</v>
      </c>
      <c r="T42" s="290">
        <v>0</v>
      </c>
      <c r="U42" s="290">
        <v>0</v>
      </c>
      <c r="V42" s="290">
        <v>0</v>
      </c>
      <c r="W42" s="290">
        <v>0</v>
      </c>
      <c r="X42" s="290">
        <v>752</v>
      </c>
      <c r="Y42" s="290">
        <v>0</v>
      </c>
      <c r="Z42" s="290">
        <f t="shared" si="4"/>
        <v>31446</v>
      </c>
      <c r="AA42" s="290">
        <v>367</v>
      </c>
      <c r="AB42" s="290">
        <v>21856</v>
      </c>
      <c r="AC42" s="290">
        <f t="shared" si="5"/>
        <v>9223</v>
      </c>
      <c r="AD42" s="290">
        <v>7858</v>
      </c>
      <c r="AE42" s="290">
        <v>0</v>
      </c>
      <c r="AF42" s="290">
        <v>0</v>
      </c>
      <c r="AG42" s="290">
        <v>0</v>
      </c>
      <c r="AH42" s="290">
        <v>0</v>
      </c>
      <c r="AI42" s="290">
        <v>1273</v>
      </c>
      <c r="AJ42" s="290">
        <v>92</v>
      </c>
      <c r="AK42" s="300">
        <f t="shared" si="6"/>
        <v>21</v>
      </c>
      <c r="AL42" s="290">
        <v>21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88" customFormat="1" ht="12" customHeight="1">
      <c r="A43" s="285" t="s">
        <v>553</v>
      </c>
      <c r="B43" s="286" t="s">
        <v>623</v>
      </c>
      <c r="C43" s="305" t="s">
        <v>542</v>
      </c>
      <c r="D43" s="290">
        <f t="shared" si="0"/>
        <v>318975.45</v>
      </c>
      <c r="E43" s="290">
        <v>243399</v>
      </c>
      <c r="F43" s="290">
        <v>56999</v>
      </c>
      <c r="G43" s="290">
        <v>10674</v>
      </c>
      <c r="H43" s="290">
        <v>775</v>
      </c>
      <c r="I43" s="290">
        <v>0</v>
      </c>
      <c r="J43" s="290">
        <v>0</v>
      </c>
      <c r="K43" s="290">
        <v>2632</v>
      </c>
      <c r="L43" s="290">
        <v>42904</v>
      </c>
      <c r="M43" s="290">
        <v>14</v>
      </c>
      <c r="N43" s="290">
        <f t="shared" si="1"/>
        <v>5465</v>
      </c>
      <c r="O43" s="290">
        <f>+'資源化量内訳'!Y43</f>
        <v>13112.45</v>
      </c>
      <c r="P43" s="290">
        <f t="shared" si="2"/>
        <v>255930</v>
      </c>
      <c r="Q43" s="290">
        <v>243399</v>
      </c>
      <c r="R43" s="290">
        <f t="shared" si="3"/>
        <v>12531</v>
      </c>
      <c r="S43" s="290">
        <v>6484</v>
      </c>
      <c r="T43" s="290">
        <v>0</v>
      </c>
      <c r="U43" s="290">
        <v>0</v>
      </c>
      <c r="V43" s="290">
        <v>0</v>
      </c>
      <c r="W43" s="290">
        <v>0</v>
      </c>
      <c r="X43" s="290">
        <v>6047</v>
      </c>
      <c r="Y43" s="290">
        <v>0</v>
      </c>
      <c r="Z43" s="290">
        <f t="shared" si="4"/>
        <v>34199</v>
      </c>
      <c r="AA43" s="290">
        <v>5465</v>
      </c>
      <c r="AB43" s="290">
        <v>23899</v>
      </c>
      <c r="AC43" s="290">
        <f t="shared" si="5"/>
        <v>4835</v>
      </c>
      <c r="AD43" s="290">
        <v>2748</v>
      </c>
      <c r="AE43" s="290">
        <v>0</v>
      </c>
      <c r="AF43" s="290">
        <v>0</v>
      </c>
      <c r="AG43" s="290">
        <v>0</v>
      </c>
      <c r="AH43" s="290">
        <v>113</v>
      </c>
      <c r="AI43" s="290">
        <v>1960</v>
      </c>
      <c r="AJ43" s="290">
        <v>14</v>
      </c>
      <c r="AK43" s="300">
        <f t="shared" si="6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88" customFormat="1" ht="12" customHeight="1">
      <c r="A44" s="285" t="s">
        <v>613</v>
      </c>
      <c r="B44" s="286" t="s">
        <v>625</v>
      </c>
      <c r="C44" s="305" t="s">
        <v>542</v>
      </c>
      <c r="D44" s="290">
        <f t="shared" si="0"/>
        <v>463476</v>
      </c>
      <c r="E44" s="290">
        <v>355589</v>
      </c>
      <c r="F44" s="290">
        <v>81725</v>
      </c>
      <c r="G44" s="290">
        <v>27467</v>
      </c>
      <c r="H44" s="290">
        <v>1850</v>
      </c>
      <c r="I44" s="290">
        <v>0</v>
      </c>
      <c r="J44" s="290">
        <v>0</v>
      </c>
      <c r="K44" s="290">
        <v>6452</v>
      </c>
      <c r="L44" s="290">
        <v>43061</v>
      </c>
      <c r="M44" s="290">
        <v>2895</v>
      </c>
      <c r="N44" s="290">
        <f t="shared" si="1"/>
        <v>10035</v>
      </c>
      <c r="O44" s="290">
        <f>+'資源化量内訳'!Y44</f>
        <v>16127</v>
      </c>
      <c r="P44" s="290">
        <f t="shared" si="2"/>
        <v>375020</v>
      </c>
      <c r="Q44" s="290">
        <v>355589</v>
      </c>
      <c r="R44" s="290">
        <f t="shared" si="3"/>
        <v>19431</v>
      </c>
      <c r="S44" s="290">
        <v>15202</v>
      </c>
      <c r="T44" s="290">
        <v>0</v>
      </c>
      <c r="U44" s="290">
        <v>0</v>
      </c>
      <c r="V44" s="290">
        <v>0</v>
      </c>
      <c r="W44" s="290">
        <v>0</v>
      </c>
      <c r="X44" s="290">
        <v>2714</v>
      </c>
      <c r="Y44" s="290">
        <v>1515</v>
      </c>
      <c r="Z44" s="290">
        <f t="shared" si="4"/>
        <v>46780</v>
      </c>
      <c r="AA44" s="290">
        <v>10035</v>
      </c>
      <c r="AB44" s="290">
        <v>26264</v>
      </c>
      <c r="AC44" s="290">
        <f t="shared" si="5"/>
        <v>10481</v>
      </c>
      <c r="AD44" s="290">
        <v>6602</v>
      </c>
      <c r="AE44" s="290">
        <v>0</v>
      </c>
      <c r="AF44" s="290">
        <v>0</v>
      </c>
      <c r="AG44" s="290">
        <v>0</v>
      </c>
      <c r="AH44" s="290">
        <v>122</v>
      </c>
      <c r="AI44" s="290">
        <v>2377</v>
      </c>
      <c r="AJ44" s="290">
        <v>1380</v>
      </c>
      <c r="AK44" s="300">
        <f t="shared" si="6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88" customFormat="1" ht="12" customHeight="1">
      <c r="A45" s="285" t="s">
        <v>573</v>
      </c>
      <c r="B45" s="286" t="s">
        <v>636</v>
      </c>
      <c r="C45" s="305" t="s">
        <v>542</v>
      </c>
      <c r="D45" s="290">
        <f t="shared" si="0"/>
        <v>255309</v>
      </c>
      <c r="E45" s="290">
        <v>209094</v>
      </c>
      <c r="F45" s="290">
        <v>34516</v>
      </c>
      <c r="G45" s="290">
        <v>2990</v>
      </c>
      <c r="H45" s="290">
        <v>8</v>
      </c>
      <c r="I45" s="290">
        <v>0</v>
      </c>
      <c r="J45" s="290">
        <v>0</v>
      </c>
      <c r="K45" s="290">
        <v>9748</v>
      </c>
      <c r="L45" s="290">
        <v>21285</v>
      </c>
      <c r="M45" s="290">
        <v>485</v>
      </c>
      <c r="N45" s="290">
        <f t="shared" si="1"/>
        <v>3943</v>
      </c>
      <c r="O45" s="290">
        <f>+'資源化量内訳'!Y45</f>
        <v>7756</v>
      </c>
      <c r="P45" s="290">
        <f t="shared" si="2"/>
        <v>210721</v>
      </c>
      <c r="Q45" s="290">
        <v>209094</v>
      </c>
      <c r="R45" s="290">
        <f t="shared" si="3"/>
        <v>1627</v>
      </c>
      <c r="S45" s="290">
        <v>734</v>
      </c>
      <c r="T45" s="290">
        <v>0</v>
      </c>
      <c r="U45" s="290">
        <v>0</v>
      </c>
      <c r="V45" s="290">
        <v>0</v>
      </c>
      <c r="W45" s="290">
        <v>0</v>
      </c>
      <c r="X45" s="290">
        <v>858</v>
      </c>
      <c r="Y45" s="290">
        <v>35</v>
      </c>
      <c r="Z45" s="290">
        <f t="shared" si="4"/>
        <v>11990</v>
      </c>
      <c r="AA45" s="290">
        <v>3943</v>
      </c>
      <c r="AB45" s="290">
        <v>5963</v>
      </c>
      <c r="AC45" s="290">
        <f t="shared" si="5"/>
        <v>2084</v>
      </c>
      <c r="AD45" s="290">
        <v>660</v>
      </c>
      <c r="AE45" s="290">
        <v>0</v>
      </c>
      <c r="AF45" s="290">
        <v>0</v>
      </c>
      <c r="AG45" s="290">
        <v>0</v>
      </c>
      <c r="AH45" s="290">
        <v>109</v>
      </c>
      <c r="AI45" s="290">
        <v>894</v>
      </c>
      <c r="AJ45" s="290">
        <v>421</v>
      </c>
      <c r="AK45" s="300">
        <f t="shared" si="6"/>
        <v>28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28</v>
      </c>
      <c r="AS45" s="290">
        <v>0</v>
      </c>
    </row>
    <row r="46" spans="1:45" s="288" customFormat="1" ht="12" customHeight="1">
      <c r="A46" s="285" t="s">
        <v>561</v>
      </c>
      <c r="B46" s="286" t="s">
        <v>601</v>
      </c>
      <c r="C46" s="305" t="s">
        <v>542</v>
      </c>
      <c r="D46" s="290">
        <f t="shared" si="0"/>
        <v>1816455</v>
      </c>
      <c r="E46" s="290">
        <v>1421409</v>
      </c>
      <c r="F46" s="290">
        <v>281169</v>
      </c>
      <c r="G46" s="290">
        <v>66879</v>
      </c>
      <c r="H46" s="290">
        <v>4286</v>
      </c>
      <c r="I46" s="290">
        <v>0</v>
      </c>
      <c r="J46" s="290">
        <v>1169</v>
      </c>
      <c r="K46" s="290">
        <v>124799</v>
      </c>
      <c r="L46" s="290">
        <v>84007</v>
      </c>
      <c r="M46" s="290">
        <v>29</v>
      </c>
      <c r="N46" s="290">
        <f t="shared" si="1"/>
        <v>15144</v>
      </c>
      <c r="O46" s="290">
        <f>+'資源化量内訳'!Y46</f>
        <v>98733</v>
      </c>
      <c r="P46" s="290">
        <f t="shared" si="2"/>
        <v>1473890</v>
      </c>
      <c r="Q46" s="290">
        <v>1421409</v>
      </c>
      <c r="R46" s="290">
        <f t="shared" si="3"/>
        <v>52481</v>
      </c>
      <c r="S46" s="290">
        <v>34373</v>
      </c>
      <c r="T46" s="290">
        <v>2105</v>
      </c>
      <c r="U46" s="290">
        <v>0</v>
      </c>
      <c r="V46" s="290">
        <v>40</v>
      </c>
      <c r="W46" s="290">
        <v>0</v>
      </c>
      <c r="X46" s="290">
        <v>15963</v>
      </c>
      <c r="Y46" s="290">
        <v>0</v>
      </c>
      <c r="Z46" s="290">
        <f t="shared" si="4"/>
        <v>188322</v>
      </c>
      <c r="AA46" s="290">
        <v>15144</v>
      </c>
      <c r="AB46" s="290">
        <v>148442</v>
      </c>
      <c r="AC46" s="290">
        <f t="shared" si="5"/>
        <v>24736</v>
      </c>
      <c r="AD46" s="290">
        <v>13428</v>
      </c>
      <c r="AE46" s="290">
        <v>0</v>
      </c>
      <c r="AF46" s="290">
        <v>0</v>
      </c>
      <c r="AG46" s="290">
        <v>0</v>
      </c>
      <c r="AH46" s="290">
        <v>1037</v>
      </c>
      <c r="AI46" s="290">
        <v>10242</v>
      </c>
      <c r="AJ46" s="290">
        <v>29</v>
      </c>
      <c r="AK46" s="300">
        <f t="shared" si="6"/>
        <v>1290</v>
      </c>
      <c r="AL46" s="290">
        <v>1290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88" customFormat="1" ht="12" customHeight="1">
      <c r="A47" s="285" t="s">
        <v>556</v>
      </c>
      <c r="B47" s="286" t="s">
        <v>602</v>
      </c>
      <c r="C47" s="305" t="s">
        <v>542</v>
      </c>
      <c r="D47" s="290">
        <f t="shared" si="0"/>
        <v>266875</v>
      </c>
      <c r="E47" s="290">
        <v>222688</v>
      </c>
      <c r="F47" s="290">
        <v>38148</v>
      </c>
      <c r="G47" s="290">
        <v>7868</v>
      </c>
      <c r="H47" s="290">
        <v>2792</v>
      </c>
      <c r="I47" s="290">
        <v>0</v>
      </c>
      <c r="J47" s="290">
        <v>200</v>
      </c>
      <c r="K47" s="290">
        <v>730</v>
      </c>
      <c r="L47" s="290">
        <v>26377</v>
      </c>
      <c r="M47" s="290">
        <v>181</v>
      </c>
      <c r="N47" s="290">
        <f t="shared" si="1"/>
        <v>4</v>
      </c>
      <c r="O47" s="290">
        <f>+'資源化量内訳'!Y47</f>
        <v>6035</v>
      </c>
      <c r="P47" s="290">
        <f t="shared" si="2"/>
        <v>232340</v>
      </c>
      <c r="Q47" s="290">
        <v>222688</v>
      </c>
      <c r="R47" s="290">
        <f t="shared" si="3"/>
        <v>9652</v>
      </c>
      <c r="S47" s="290">
        <v>4690</v>
      </c>
      <c r="T47" s="290">
        <v>0</v>
      </c>
      <c r="U47" s="290">
        <v>0</v>
      </c>
      <c r="V47" s="290">
        <v>0</v>
      </c>
      <c r="W47" s="290">
        <v>0</v>
      </c>
      <c r="X47" s="290">
        <v>4794</v>
      </c>
      <c r="Y47" s="290">
        <v>168</v>
      </c>
      <c r="Z47" s="290">
        <f t="shared" si="4"/>
        <v>17688</v>
      </c>
      <c r="AA47" s="290">
        <v>4</v>
      </c>
      <c r="AB47" s="290">
        <v>14299</v>
      </c>
      <c r="AC47" s="290">
        <f t="shared" si="5"/>
        <v>3385</v>
      </c>
      <c r="AD47" s="290">
        <v>1611</v>
      </c>
      <c r="AE47" s="290">
        <v>0</v>
      </c>
      <c r="AF47" s="290">
        <v>0</v>
      </c>
      <c r="AG47" s="290">
        <v>0</v>
      </c>
      <c r="AH47" s="290">
        <v>0</v>
      </c>
      <c r="AI47" s="290">
        <v>1769</v>
      </c>
      <c r="AJ47" s="290">
        <v>5</v>
      </c>
      <c r="AK47" s="300">
        <f t="shared" si="6"/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88" customFormat="1" ht="12" customHeight="1">
      <c r="A48" s="285" t="s">
        <v>578</v>
      </c>
      <c r="B48" s="286" t="s">
        <v>637</v>
      </c>
      <c r="C48" s="305" t="s">
        <v>542</v>
      </c>
      <c r="D48" s="290">
        <f t="shared" si="0"/>
        <v>470563</v>
      </c>
      <c r="E48" s="290">
        <v>402156</v>
      </c>
      <c r="F48" s="290">
        <v>47562</v>
      </c>
      <c r="G48" s="290">
        <v>4884</v>
      </c>
      <c r="H48" s="290">
        <v>637</v>
      </c>
      <c r="I48" s="290">
        <v>0</v>
      </c>
      <c r="J48" s="290">
        <v>0</v>
      </c>
      <c r="K48" s="290">
        <v>254</v>
      </c>
      <c r="L48" s="290">
        <v>41254</v>
      </c>
      <c r="M48" s="290">
        <v>533</v>
      </c>
      <c r="N48" s="290">
        <f t="shared" si="1"/>
        <v>14626</v>
      </c>
      <c r="O48" s="290">
        <f>+'資源化量内訳'!Y48</f>
        <v>6219</v>
      </c>
      <c r="P48" s="290">
        <f t="shared" si="2"/>
        <v>407655</v>
      </c>
      <c r="Q48" s="290">
        <v>402156</v>
      </c>
      <c r="R48" s="290">
        <f t="shared" si="3"/>
        <v>5499</v>
      </c>
      <c r="S48" s="290">
        <v>3104</v>
      </c>
      <c r="T48" s="290">
        <v>0</v>
      </c>
      <c r="U48" s="290">
        <v>0</v>
      </c>
      <c r="V48" s="290">
        <v>0</v>
      </c>
      <c r="W48" s="290">
        <v>0</v>
      </c>
      <c r="X48" s="290">
        <v>1902</v>
      </c>
      <c r="Y48" s="290">
        <v>493</v>
      </c>
      <c r="Z48" s="290">
        <f t="shared" si="4"/>
        <v>45120</v>
      </c>
      <c r="AA48" s="290">
        <v>14626</v>
      </c>
      <c r="AB48" s="290">
        <v>26673</v>
      </c>
      <c r="AC48" s="290">
        <f t="shared" si="5"/>
        <v>3821</v>
      </c>
      <c r="AD48" s="290">
        <v>450</v>
      </c>
      <c r="AE48" s="290">
        <v>0</v>
      </c>
      <c r="AF48" s="290">
        <v>0</v>
      </c>
      <c r="AG48" s="290">
        <v>0</v>
      </c>
      <c r="AH48" s="290">
        <v>0</v>
      </c>
      <c r="AI48" s="290">
        <v>3331</v>
      </c>
      <c r="AJ48" s="290">
        <v>40</v>
      </c>
      <c r="AK48" s="300">
        <f t="shared" si="6"/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88" customFormat="1" ht="12" customHeight="1">
      <c r="A49" s="285" t="s">
        <v>555</v>
      </c>
      <c r="B49" s="286" t="s">
        <v>560</v>
      </c>
      <c r="C49" s="305" t="s">
        <v>542</v>
      </c>
      <c r="D49" s="290">
        <f t="shared" si="0"/>
        <v>540469</v>
      </c>
      <c r="E49" s="290">
        <v>420161</v>
      </c>
      <c r="F49" s="290">
        <v>104016</v>
      </c>
      <c r="G49" s="290">
        <v>12083</v>
      </c>
      <c r="H49" s="290">
        <v>3730</v>
      </c>
      <c r="I49" s="290">
        <v>0</v>
      </c>
      <c r="J49" s="290">
        <v>0</v>
      </c>
      <c r="K49" s="290">
        <v>39403</v>
      </c>
      <c r="L49" s="290">
        <v>48108</v>
      </c>
      <c r="M49" s="290">
        <v>692</v>
      </c>
      <c r="N49" s="290">
        <f t="shared" si="1"/>
        <v>3620</v>
      </c>
      <c r="O49" s="290">
        <f>+'資源化量内訳'!Y49</f>
        <v>12672</v>
      </c>
      <c r="P49" s="290">
        <f t="shared" si="2"/>
        <v>427584</v>
      </c>
      <c r="Q49" s="290">
        <v>420161</v>
      </c>
      <c r="R49" s="290">
        <f t="shared" si="3"/>
        <v>7423</v>
      </c>
      <c r="S49" s="290">
        <v>3777</v>
      </c>
      <c r="T49" s="290">
        <v>20</v>
      </c>
      <c r="U49" s="290">
        <v>0</v>
      </c>
      <c r="V49" s="290">
        <v>0</v>
      </c>
      <c r="W49" s="290">
        <v>0</v>
      </c>
      <c r="X49" s="290">
        <v>3618</v>
      </c>
      <c r="Y49" s="290">
        <v>8</v>
      </c>
      <c r="Z49" s="290">
        <f t="shared" si="4"/>
        <v>58890</v>
      </c>
      <c r="AA49" s="290">
        <v>3620</v>
      </c>
      <c r="AB49" s="290">
        <v>46844</v>
      </c>
      <c r="AC49" s="290">
        <f t="shared" si="5"/>
        <v>8426</v>
      </c>
      <c r="AD49" s="290">
        <v>3207</v>
      </c>
      <c r="AE49" s="290">
        <v>0</v>
      </c>
      <c r="AF49" s="290">
        <v>0</v>
      </c>
      <c r="AG49" s="290">
        <v>0</v>
      </c>
      <c r="AH49" s="290">
        <v>304</v>
      </c>
      <c r="AI49" s="290">
        <v>4826</v>
      </c>
      <c r="AJ49" s="290">
        <v>89</v>
      </c>
      <c r="AK49" s="300">
        <f t="shared" si="6"/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88" customFormat="1" ht="12" customHeight="1">
      <c r="A50" s="285" t="s">
        <v>565</v>
      </c>
      <c r="B50" s="286" t="s">
        <v>583</v>
      </c>
      <c r="C50" s="305" t="s">
        <v>542</v>
      </c>
      <c r="D50" s="290">
        <f t="shared" si="0"/>
        <v>401312</v>
      </c>
      <c r="E50" s="290">
        <v>323464</v>
      </c>
      <c r="F50" s="290">
        <v>64720</v>
      </c>
      <c r="G50" s="290">
        <v>8723</v>
      </c>
      <c r="H50" s="290">
        <v>596</v>
      </c>
      <c r="I50" s="290">
        <v>0</v>
      </c>
      <c r="J50" s="290">
        <v>4086</v>
      </c>
      <c r="K50" s="290">
        <v>4390</v>
      </c>
      <c r="L50" s="290">
        <v>46911</v>
      </c>
      <c r="M50" s="290">
        <v>14</v>
      </c>
      <c r="N50" s="290">
        <f t="shared" si="1"/>
        <v>2878</v>
      </c>
      <c r="O50" s="290">
        <f>+'資源化量内訳'!Y50</f>
        <v>10250</v>
      </c>
      <c r="P50" s="290">
        <f t="shared" si="2"/>
        <v>335240</v>
      </c>
      <c r="Q50" s="290">
        <v>323464</v>
      </c>
      <c r="R50" s="290">
        <f t="shared" si="3"/>
        <v>11776</v>
      </c>
      <c r="S50" s="290">
        <v>6204</v>
      </c>
      <c r="T50" s="290">
        <v>0</v>
      </c>
      <c r="U50" s="290">
        <v>0</v>
      </c>
      <c r="V50" s="290">
        <v>0</v>
      </c>
      <c r="W50" s="290">
        <v>0</v>
      </c>
      <c r="X50" s="290">
        <v>5558</v>
      </c>
      <c r="Y50" s="290">
        <v>14</v>
      </c>
      <c r="Z50" s="290">
        <f t="shared" si="4"/>
        <v>31855</v>
      </c>
      <c r="AA50" s="290">
        <v>2878</v>
      </c>
      <c r="AB50" s="290">
        <v>21380</v>
      </c>
      <c r="AC50" s="290">
        <f t="shared" si="5"/>
        <v>7597</v>
      </c>
      <c r="AD50" s="290">
        <v>414</v>
      </c>
      <c r="AE50" s="290">
        <v>0</v>
      </c>
      <c r="AF50" s="290">
        <v>0</v>
      </c>
      <c r="AG50" s="290">
        <v>3009</v>
      </c>
      <c r="AH50" s="290">
        <v>16</v>
      </c>
      <c r="AI50" s="290">
        <v>4158</v>
      </c>
      <c r="AJ50" s="290">
        <v>0</v>
      </c>
      <c r="AK50" s="300">
        <f t="shared" si="6"/>
        <v>256</v>
      </c>
      <c r="AL50" s="290">
        <v>0</v>
      </c>
      <c r="AM50" s="290">
        <v>62</v>
      </c>
      <c r="AN50" s="290">
        <v>0</v>
      </c>
      <c r="AO50" s="290">
        <v>0</v>
      </c>
      <c r="AP50" s="290">
        <v>0</v>
      </c>
      <c r="AQ50" s="290">
        <v>0</v>
      </c>
      <c r="AR50" s="290">
        <v>194</v>
      </c>
      <c r="AS50" s="290">
        <v>0</v>
      </c>
    </row>
    <row r="51" spans="1:45" s="288" customFormat="1" ht="12" customHeight="1">
      <c r="A51" s="285" t="s">
        <v>607</v>
      </c>
      <c r="B51" s="286" t="s">
        <v>608</v>
      </c>
      <c r="C51" s="305" t="s">
        <v>542</v>
      </c>
      <c r="D51" s="290">
        <f t="shared" si="0"/>
        <v>404525</v>
      </c>
      <c r="E51" s="290">
        <v>304118</v>
      </c>
      <c r="F51" s="290">
        <v>59710</v>
      </c>
      <c r="G51" s="290">
        <v>3646</v>
      </c>
      <c r="H51" s="290">
        <v>4316</v>
      </c>
      <c r="I51" s="290">
        <v>0</v>
      </c>
      <c r="J51" s="290">
        <v>0</v>
      </c>
      <c r="K51" s="290">
        <v>708</v>
      </c>
      <c r="L51" s="290">
        <v>40125</v>
      </c>
      <c r="M51" s="290">
        <v>10915</v>
      </c>
      <c r="N51" s="290">
        <f t="shared" si="1"/>
        <v>3308</v>
      </c>
      <c r="O51" s="290">
        <f>+'資源化量内訳'!Y51</f>
        <v>37389</v>
      </c>
      <c r="P51" s="290">
        <f t="shared" si="2"/>
        <v>318436</v>
      </c>
      <c r="Q51" s="290">
        <v>304118</v>
      </c>
      <c r="R51" s="290">
        <f t="shared" si="3"/>
        <v>14318</v>
      </c>
      <c r="S51" s="290">
        <v>829</v>
      </c>
      <c r="T51" s="290">
        <v>0</v>
      </c>
      <c r="U51" s="290">
        <v>0</v>
      </c>
      <c r="V51" s="290">
        <v>0</v>
      </c>
      <c r="W51" s="290">
        <v>0</v>
      </c>
      <c r="X51" s="290">
        <v>3128</v>
      </c>
      <c r="Y51" s="290">
        <v>10361</v>
      </c>
      <c r="Z51" s="290">
        <f t="shared" si="4"/>
        <v>49729</v>
      </c>
      <c r="AA51" s="290">
        <v>3308</v>
      </c>
      <c r="AB51" s="290">
        <v>38568</v>
      </c>
      <c r="AC51" s="290">
        <f t="shared" si="5"/>
        <v>7853</v>
      </c>
      <c r="AD51" s="290">
        <v>1624</v>
      </c>
      <c r="AE51" s="290">
        <v>0</v>
      </c>
      <c r="AF51" s="290">
        <v>0</v>
      </c>
      <c r="AG51" s="290">
        <v>0</v>
      </c>
      <c r="AH51" s="290">
        <v>0</v>
      </c>
      <c r="AI51" s="290">
        <v>5805</v>
      </c>
      <c r="AJ51" s="290">
        <v>424</v>
      </c>
      <c r="AK51" s="300">
        <f t="shared" si="6"/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88" customFormat="1" ht="12" customHeight="1">
      <c r="A52" s="285" t="s">
        <v>558</v>
      </c>
      <c r="B52" s="286" t="s">
        <v>577</v>
      </c>
      <c r="C52" s="305" t="s">
        <v>542</v>
      </c>
      <c r="D52" s="290">
        <f t="shared" si="0"/>
        <v>571267</v>
      </c>
      <c r="E52" s="290">
        <v>450181</v>
      </c>
      <c r="F52" s="290">
        <v>73461</v>
      </c>
      <c r="G52" s="290">
        <v>22973</v>
      </c>
      <c r="H52" s="290">
        <v>12636</v>
      </c>
      <c r="I52" s="290">
        <v>0</v>
      </c>
      <c r="J52" s="290">
        <v>0</v>
      </c>
      <c r="K52" s="290">
        <v>142</v>
      </c>
      <c r="L52" s="290">
        <v>36839</v>
      </c>
      <c r="M52" s="290">
        <v>871</v>
      </c>
      <c r="N52" s="290">
        <f t="shared" si="1"/>
        <v>15624</v>
      </c>
      <c r="O52" s="290">
        <f>+'資源化量内訳'!Y52</f>
        <v>32001</v>
      </c>
      <c r="P52" s="290">
        <f t="shared" si="2"/>
        <v>461460</v>
      </c>
      <c r="Q52" s="290">
        <v>450181</v>
      </c>
      <c r="R52" s="290">
        <f t="shared" si="3"/>
        <v>11279</v>
      </c>
      <c r="S52" s="290">
        <v>9346</v>
      </c>
      <c r="T52" s="290">
        <v>0</v>
      </c>
      <c r="U52" s="290">
        <v>0</v>
      </c>
      <c r="V52" s="290">
        <v>0</v>
      </c>
      <c r="W52" s="290">
        <v>0</v>
      </c>
      <c r="X52" s="290">
        <v>1933</v>
      </c>
      <c r="Y52" s="290">
        <v>0</v>
      </c>
      <c r="Z52" s="290">
        <f t="shared" si="4"/>
        <v>68915</v>
      </c>
      <c r="AA52" s="290">
        <v>15624</v>
      </c>
      <c r="AB52" s="290">
        <v>44828</v>
      </c>
      <c r="AC52" s="290">
        <f t="shared" si="5"/>
        <v>8463</v>
      </c>
      <c r="AD52" s="290">
        <v>4793</v>
      </c>
      <c r="AE52" s="290">
        <v>0</v>
      </c>
      <c r="AF52" s="290">
        <v>0</v>
      </c>
      <c r="AG52" s="290">
        <v>0</v>
      </c>
      <c r="AH52" s="290">
        <v>0</v>
      </c>
      <c r="AI52" s="290">
        <v>2977</v>
      </c>
      <c r="AJ52" s="290">
        <v>693</v>
      </c>
      <c r="AK52" s="300">
        <f t="shared" si="6"/>
        <v>1344</v>
      </c>
      <c r="AL52" s="290">
        <v>0</v>
      </c>
      <c r="AM52" s="290">
        <v>80</v>
      </c>
      <c r="AN52" s="290">
        <v>0</v>
      </c>
      <c r="AO52" s="290">
        <v>0</v>
      </c>
      <c r="AP52" s="290">
        <v>0</v>
      </c>
      <c r="AQ52" s="290">
        <v>0</v>
      </c>
      <c r="AR52" s="290">
        <v>1264</v>
      </c>
      <c r="AS52" s="290">
        <v>0</v>
      </c>
    </row>
    <row r="53" spans="1:45" s="288" customFormat="1" ht="12" customHeight="1">
      <c r="A53" s="285" t="s">
        <v>596</v>
      </c>
      <c r="B53" s="286" t="s">
        <v>597</v>
      </c>
      <c r="C53" s="305" t="s">
        <v>542</v>
      </c>
      <c r="D53" s="290">
        <f t="shared" si="0"/>
        <v>445323</v>
      </c>
      <c r="E53" s="290">
        <v>383532</v>
      </c>
      <c r="F53" s="290">
        <v>51359</v>
      </c>
      <c r="G53" s="290">
        <v>10694</v>
      </c>
      <c r="H53" s="290">
        <v>2972</v>
      </c>
      <c r="I53" s="290">
        <v>163</v>
      </c>
      <c r="J53" s="290">
        <v>0</v>
      </c>
      <c r="K53" s="290">
        <v>142</v>
      </c>
      <c r="L53" s="290">
        <v>36492</v>
      </c>
      <c r="M53" s="290">
        <v>896</v>
      </c>
      <c r="N53" s="290">
        <f t="shared" si="1"/>
        <v>2360</v>
      </c>
      <c r="O53" s="290">
        <f>+'資源化量内訳'!Y53</f>
        <v>8072</v>
      </c>
      <c r="P53" s="290">
        <f t="shared" si="2"/>
        <v>392005</v>
      </c>
      <c r="Q53" s="290">
        <v>383532</v>
      </c>
      <c r="R53" s="290">
        <f t="shared" si="3"/>
        <v>8473</v>
      </c>
      <c r="S53" s="290">
        <v>5501</v>
      </c>
      <c r="T53" s="290">
        <v>24</v>
      </c>
      <c r="U53" s="290">
        <v>0</v>
      </c>
      <c r="V53" s="290">
        <v>0</v>
      </c>
      <c r="W53" s="290">
        <v>0</v>
      </c>
      <c r="X53" s="290">
        <v>2604</v>
      </c>
      <c r="Y53" s="290">
        <v>344</v>
      </c>
      <c r="Z53" s="290">
        <f t="shared" si="4"/>
        <v>26946</v>
      </c>
      <c r="AA53" s="290">
        <v>2360</v>
      </c>
      <c r="AB53" s="290">
        <v>21928</v>
      </c>
      <c r="AC53" s="290">
        <f t="shared" si="5"/>
        <v>2658</v>
      </c>
      <c r="AD53" s="290">
        <v>1308</v>
      </c>
      <c r="AE53" s="290">
        <v>0</v>
      </c>
      <c r="AF53" s="290">
        <v>0</v>
      </c>
      <c r="AG53" s="290">
        <v>0</v>
      </c>
      <c r="AH53" s="290">
        <v>0</v>
      </c>
      <c r="AI53" s="290">
        <v>1168</v>
      </c>
      <c r="AJ53" s="290">
        <v>182</v>
      </c>
      <c r="AK53" s="300">
        <f t="shared" si="6"/>
        <v>1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1</v>
      </c>
      <c r="AS53" s="290">
        <v>0</v>
      </c>
    </row>
    <row r="54" spans="1:45" s="288" customFormat="1" ht="12" customHeight="1">
      <c r="A54" s="285" t="s">
        <v>790</v>
      </c>
      <c r="B54" s="286" t="s">
        <v>791</v>
      </c>
      <c r="C54" s="305" t="s">
        <v>542</v>
      </c>
      <c r="D54" s="290">
        <f aca="true" t="shared" si="7" ref="D54:AS54">SUM(D7:D53)</f>
        <v>41700450.73889247</v>
      </c>
      <c r="E54" s="290">
        <f t="shared" si="7"/>
        <v>33422895.950000003</v>
      </c>
      <c r="F54" s="290">
        <f t="shared" si="7"/>
        <v>5778083.879404172</v>
      </c>
      <c r="G54" s="290">
        <f t="shared" si="7"/>
        <v>1795200.879404172</v>
      </c>
      <c r="H54" s="290">
        <f t="shared" si="7"/>
        <v>176217</v>
      </c>
      <c r="I54" s="290">
        <f t="shared" si="7"/>
        <v>8084</v>
      </c>
      <c r="J54" s="290">
        <f t="shared" si="7"/>
        <v>58877</v>
      </c>
      <c r="K54" s="290">
        <f t="shared" si="7"/>
        <v>638920</v>
      </c>
      <c r="L54" s="290">
        <f t="shared" si="7"/>
        <v>3027433</v>
      </c>
      <c r="M54" s="290">
        <f t="shared" si="7"/>
        <v>73352</v>
      </c>
      <c r="N54" s="290">
        <f t="shared" si="7"/>
        <v>468179</v>
      </c>
      <c r="O54" s="290">
        <f t="shared" si="7"/>
        <v>2031291.9094883013</v>
      </c>
      <c r="P54" s="290">
        <f t="shared" si="7"/>
        <v>34812622.824940264</v>
      </c>
      <c r="Q54" s="290">
        <f t="shared" si="7"/>
        <v>33422895.950000003</v>
      </c>
      <c r="R54" s="290">
        <f t="shared" si="7"/>
        <v>1389726.8749402692</v>
      </c>
      <c r="S54" s="290">
        <f t="shared" si="7"/>
        <v>1041152.8749402693</v>
      </c>
      <c r="T54" s="290">
        <f t="shared" si="7"/>
        <v>5015</v>
      </c>
      <c r="U54" s="290">
        <f t="shared" si="7"/>
        <v>0</v>
      </c>
      <c r="V54" s="290">
        <f t="shared" si="7"/>
        <v>4849</v>
      </c>
      <c r="W54" s="290">
        <f t="shared" si="7"/>
        <v>39485</v>
      </c>
      <c r="X54" s="290">
        <f t="shared" si="7"/>
        <v>271605</v>
      </c>
      <c r="Y54" s="290">
        <f t="shared" si="7"/>
        <v>27620</v>
      </c>
      <c r="Z54" s="290">
        <f t="shared" si="7"/>
        <v>4165366.6699158633</v>
      </c>
      <c r="AA54" s="290">
        <f t="shared" si="7"/>
        <v>468179</v>
      </c>
      <c r="AB54" s="290">
        <f t="shared" si="7"/>
        <v>3163232.5248561325</v>
      </c>
      <c r="AC54" s="290">
        <f t="shared" si="7"/>
        <v>533955.1450597309</v>
      </c>
      <c r="AD54" s="290">
        <f t="shared" si="7"/>
        <v>263476.44505973085</v>
      </c>
      <c r="AE54" s="290">
        <f t="shared" si="7"/>
        <v>282</v>
      </c>
      <c r="AF54" s="290">
        <f t="shared" si="7"/>
        <v>0</v>
      </c>
      <c r="AG54" s="290">
        <f t="shared" si="7"/>
        <v>4683</v>
      </c>
      <c r="AH54" s="290">
        <f t="shared" si="7"/>
        <v>4494</v>
      </c>
      <c r="AI54" s="290">
        <f t="shared" si="7"/>
        <v>231469</v>
      </c>
      <c r="AJ54" s="290">
        <f t="shared" si="7"/>
        <v>29550.7</v>
      </c>
      <c r="AK54" s="300">
        <f t="shared" si="7"/>
        <v>44325</v>
      </c>
      <c r="AL54" s="290">
        <f t="shared" si="7"/>
        <v>34470</v>
      </c>
      <c r="AM54" s="290">
        <f t="shared" si="7"/>
        <v>2568</v>
      </c>
      <c r="AN54" s="290">
        <f t="shared" si="7"/>
        <v>223</v>
      </c>
      <c r="AO54" s="290">
        <f t="shared" si="7"/>
        <v>0</v>
      </c>
      <c r="AP54" s="290">
        <f t="shared" si="7"/>
        <v>0</v>
      </c>
      <c r="AQ54" s="290">
        <f t="shared" si="7"/>
        <v>0</v>
      </c>
      <c r="AR54" s="290">
        <f t="shared" si="7"/>
        <v>7060</v>
      </c>
      <c r="AS54" s="290">
        <f t="shared" si="7"/>
        <v>4</v>
      </c>
    </row>
  </sheetData>
  <sheetProtection/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ゴシック,標準"&amp;14ごみ処理の状況（平成27年度実績）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87" width="10.59765625" style="309" customWidth="1"/>
    <col min="88" max="88" width="9" style="312" customWidth="1"/>
    <col min="89" max="16384" width="9" style="311" customWidth="1"/>
  </cols>
  <sheetData>
    <row r="1" spans="1:88" s="292" customFormat="1" ht="17.25">
      <c r="A1" s="301" t="s">
        <v>795</v>
      </c>
      <c r="B1" s="302"/>
      <c r="C1" s="302"/>
      <c r="D1" s="298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8"/>
      <c r="Z1" s="298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8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8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304"/>
    </row>
    <row r="2" spans="1:88" s="179" customFormat="1" ht="25.5" customHeight="1">
      <c r="A2" s="342" t="s">
        <v>216</v>
      </c>
      <c r="B2" s="342" t="s">
        <v>213</v>
      </c>
      <c r="C2" s="345" t="s">
        <v>215</v>
      </c>
      <c r="D2" s="234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4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4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5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19" t="s">
        <v>29</v>
      </c>
    </row>
    <row r="3" spans="1:88" s="179" customFormat="1" ht="25.5" customHeight="1">
      <c r="A3" s="343"/>
      <c r="B3" s="343"/>
      <c r="C3" s="346"/>
      <c r="D3" s="332" t="s">
        <v>3</v>
      </c>
      <c r="E3" s="325" t="s">
        <v>144</v>
      </c>
      <c r="F3" s="325" t="s">
        <v>145</v>
      </c>
      <c r="G3" s="325" t="s">
        <v>146</v>
      </c>
      <c r="H3" s="325" t="s">
        <v>147</v>
      </c>
      <c r="I3" s="325" t="s">
        <v>148</v>
      </c>
      <c r="J3" s="319" t="s">
        <v>276</v>
      </c>
      <c r="K3" s="325" t="s">
        <v>149</v>
      </c>
      <c r="L3" s="319" t="s">
        <v>277</v>
      </c>
      <c r="M3" s="319" t="s">
        <v>278</v>
      </c>
      <c r="N3" s="325" t="s">
        <v>150</v>
      </c>
      <c r="O3" s="325" t="s">
        <v>151</v>
      </c>
      <c r="P3" s="325" t="s">
        <v>152</v>
      </c>
      <c r="Q3" s="325" t="s">
        <v>153</v>
      </c>
      <c r="R3" s="319" t="s">
        <v>211</v>
      </c>
      <c r="S3" s="325" t="s">
        <v>212</v>
      </c>
      <c r="T3" s="325" t="s">
        <v>154</v>
      </c>
      <c r="U3" s="319" t="s">
        <v>218</v>
      </c>
      <c r="V3" s="319" t="s">
        <v>155</v>
      </c>
      <c r="W3" s="319" t="s">
        <v>156</v>
      </c>
      <c r="X3" s="319" t="s">
        <v>157</v>
      </c>
      <c r="Y3" s="332" t="s">
        <v>3</v>
      </c>
      <c r="Z3" s="325" t="s">
        <v>144</v>
      </c>
      <c r="AA3" s="325" t="s">
        <v>145</v>
      </c>
      <c r="AB3" s="325" t="s">
        <v>146</v>
      </c>
      <c r="AC3" s="325" t="s">
        <v>147</v>
      </c>
      <c r="AD3" s="325" t="s">
        <v>148</v>
      </c>
      <c r="AE3" s="319" t="s">
        <v>270</v>
      </c>
      <c r="AF3" s="325" t="s">
        <v>149</v>
      </c>
      <c r="AG3" s="319" t="s">
        <v>277</v>
      </c>
      <c r="AH3" s="319" t="s">
        <v>278</v>
      </c>
      <c r="AI3" s="325" t="s">
        <v>150</v>
      </c>
      <c r="AJ3" s="325" t="s">
        <v>151</v>
      </c>
      <c r="AK3" s="325" t="s">
        <v>152</v>
      </c>
      <c r="AL3" s="325" t="s">
        <v>153</v>
      </c>
      <c r="AM3" s="319" t="s">
        <v>211</v>
      </c>
      <c r="AN3" s="325" t="s">
        <v>212</v>
      </c>
      <c r="AO3" s="325" t="s">
        <v>154</v>
      </c>
      <c r="AP3" s="319" t="s">
        <v>218</v>
      </c>
      <c r="AQ3" s="319" t="s">
        <v>155</v>
      </c>
      <c r="AR3" s="319" t="s">
        <v>156</v>
      </c>
      <c r="AS3" s="319" t="s">
        <v>157</v>
      </c>
      <c r="AT3" s="332" t="s">
        <v>3</v>
      </c>
      <c r="AU3" s="325" t="s">
        <v>144</v>
      </c>
      <c r="AV3" s="325" t="s">
        <v>145</v>
      </c>
      <c r="AW3" s="325" t="s">
        <v>146</v>
      </c>
      <c r="AX3" s="325" t="s">
        <v>147</v>
      </c>
      <c r="AY3" s="325" t="s">
        <v>148</v>
      </c>
      <c r="AZ3" s="319" t="s">
        <v>276</v>
      </c>
      <c r="BA3" s="325" t="s">
        <v>149</v>
      </c>
      <c r="BB3" s="319" t="s">
        <v>277</v>
      </c>
      <c r="BC3" s="319" t="s">
        <v>278</v>
      </c>
      <c r="BD3" s="325" t="s">
        <v>150</v>
      </c>
      <c r="BE3" s="325" t="s">
        <v>151</v>
      </c>
      <c r="BF3" s="325" t="s">
        <v>152</v>
      </c>
      <c r="BG3" s="325" t="s">
        <v>153</v>
      </c>
      <c r="BH3" s="319" t="s">
        <v>211</v>
      </c>
      <c r="BI3" s="325" t="s">
        <v>212</v>
      </c>
      <c r="BJ3" s="325" t="s">
        <v>154</v>
      </c>
      <c r="BK3" s="319" t="s">
        <v>218</v>
      </c>
      <c r="BL3" s="319" t="s">
        <v>155</v>
      </c>
      <c r="BM3" s="319" t="s">
        <v>156</v>
      </c>
      <c r="BN3" s="319" t="s">
        <v>157</v>
      </c>
      <c r="BO3" s="332" t="s">
        <v>3</v>
      </c>
      <c r="BP3" s="325" t="s">
        <v>144</v>
      </c>
      <c r="BQ3" s="325" t="s">
        <v>145</v>
      </c>
      <c r="BR3" s="325" t="s">
        <v>146</v>
      </c>
      <c r="BS3" s="325" t="s">
        <v>147</v>
      </c>
      <c r="BT3" s="325" t="s">
        <v>148</v>
      </c>
      <c r="BU3" s="319" t="s">
        <v>270</v>
      </c>
      <c r="BV3" s="325" t="s">
        <v>149</v>
      </c>
      <c r="BW3" s="319" t="s">
        <v>277</v>
      </c>
      <c r="BX3" s="319" t="s">
        <v>278</v>
      </c>
      <c r="BY3" s="325" t="s">
        <v>150</v>
      </c>
      <c r="BZ3" s="325" t="s">
        <v>151</v>
      </c>
      <c r="CA3" s="325" t="s">
        <v>152</v>
      </c>
      <c r="CB3" s="325" t="s">
        <v>153</v>
      </c>
      <c r="CC3" s="319" t="s">
        <v>211</v>
      </c>
      <c r="CD3" s="325" t="s">
        <v>212</v>
      </c>
      <c r="CE3" s="325" t="s">
        <v>154</v>
      </c>
      <c r="CF3" s="319" t="s">
        <v>218</v>
      </c>
      <c r="CG3" s="319" t="s">
        <v>155</v>
      </c>
      <c r="CH3" s="319" t="s">
        <v>156</v>
      </c>
      <c r="CI3" s="319" t="s">
        <v>157</v>
      </c>
      <c r="CJ3" s="326"/>
    </row>
    <row r="4" spans="1:88" s="179" customFormat="1" ht="25.5" customHeight="1">
      <c r="A4" s="343"/>
      <c r="B4" s="343"/>
      <c r="C4" s="346"/>
      <c r="D4" s="332"/>
      <c r="E4" s="321"/>
      <c r="F4" s="321"/>
      <c r="G4" s="321"/>
      <c r="H4" s="321"/>
      <c r="I4" s="321"/>
      <c r="J4" s="321"/>
      <c r="K4" s="321"/>
      <c r="L4" s="321"/>
      <c r="M4" s="326"/>
      <c r="N4" s="321"/>
      <c r="O4" s="321"/>
      <c r="P4" s="321"/>
      <c r="Q4" s="321"/>
      <c r="R4" s="321"/>
      <c r="S4" s="321"/>
      <c r="T4" s="321"/>
      <c r="U4" s="321"/>
      <c r="V4" s="326"/>
      <c r="W4" s="326"/>
      <c r="X4" s="326"/>
      <c r="Y4" s="332"/>
      <c r="Z4" s="321"/>
      <c r="AA4" s="321"/>
      <c r="AB4" s="321"/>
      <c r="AC4" s="321"/>
      <c r="AD4" s="321"/>
      <c r="AE4" s="321"/>
      <c r="AF4" s="321"/>
      <c r="AG4" s="321"/>
      <c r="AH4" s="326"/>
      <c r="AI4" s="321"/>
      <c r="AJ4" s="321"/>
      <c r="AK4" s="321"/>
      <c r="AL4" s="321"/>
      <c r="AM4" s="321"/>
      <c r="AN4" s="321"/>
      <c r="AO4" s="321"/>
      <c r="AP4" s="321"/>
      <c r="AQ4" s="326"/>
      <c r="AR4" s="326"/>
      <c r="AS4" s="326"/>
      <c r="AT4" s="332"/>
      <c r="AU4" s="321"/>
      <c r="AV4" s="321"/>
      <c r="AW4" s="321"/>
      <c r="AX4" s="321"/>
      <c r="AY4" s="321"/>
      <c r="AZ4" s="321"/>
      <c r="BA4" s="321"/>
      <c r="BB4" s="321"/>
      <c r="BC4" s="326"/>
      <c r="BD4" s="321"/>
      <c r="BE4" s="321"/>
      <c r="BF4" s="321"/>
      <c r="BG4" s="321"/>
      <c r="BH4" s="321"/>
      <c r="BI4" s="321"/>
      <c r="BJ4" s="321"/>
      <c r="BK4" s="321"/>
      <c r="BL4" s="326"/>
      <c r="BM4" s="326"/>
      <c r="BN4" s="326"/>
      <c r="BO4" s="332"/>
      <c r="BP4" s="321"/>
      <c r="BQ4" s="321"/>
      <c r="BR4" s="321"/>
      <c r="BS4" s="321"/>
      <c r="BT4" s="321"/>
      <c r="BU4" s="321"/>
      <c r="BV4" s="321"/>
      <c r="BW4" s="321"/>
      <c r="BX4" s="326"/>
      <c r="BY4" s="321"/>
      <c r="BZ4" s="321"/>
      <c r="CA4" s="321"/>
      <c r="CB4" s="321"/>
      <c r="CC4" s="321"/>
      <c r="CD4" s="321"/>
      <c r="CE4" s="321"/>
      <c r="CF4" s="321"/>
      <c r="CG4" s="326"/>
      <c r="CH4" s="326"/>
      <c r="CI4" s="326"/>
      <c r="CJ4" s="326"/>
    </row>
    <row r="5" spans="1:88" s="179" customFormat="1" ht="25.5" customHeight="1">
      <c r="A5" s="343"/>
      <c r="B5" s="343"/>
      <c r="C5" s="346"/>
      <c r="D5" s="332"/>
      <c r="E5" s="321"/>
      <c r="F5" s="321"/>
      <c r="G5" s="321"/>
      <c r="H5" s="321"/>
      <c r="I5" s="321"/>
      <c r="J5" s="321"/>
      <c r="K5" s="321"/>
      <c r="L5" s="321"/>
      <c r="M5" s="326"/>
      <c r="N5" s="321"/>
      <c r="O5" s="321"/>
      <c r="P5" s="321"/>
      <c r="Q5" s="321"/>
      <c r="R5" s="321"/>
      <c r="S5" s="321"/>
      <c r="T5" s="321"/>
      <c r="U5" s="321"/>
      <c r="V5" s="326"/>
      <c r="W5" s="326"/>
      <c r="X5" s="326"/>
      <c r="Y5" s="332"/>
      <c r="Z5" s="321"/>
      <c r="AA5" s="321"/>
      <c r="AB5" s="321"/>
      <c r="AC5" s="321"/>
      <c r="AD5" s="321"/>
      <c r="AE5" s="321"/>
      <c r="AF5" s="321"/>
      <c r="AG5" s="321"/>
      <c r="AH5" s="326"/>
      <c r="AI5" s="321"/>
      <c r="AJ5" s="321"/>
      <c r="AK5" s="321"/>
      <c r="AL5" s="321"/>
      <c r="AM5" s="321"/>
      <c r="AN5" s="321"/>
      <c r="AO5" s="321"/>
      <c r="AP5" s="321"/>
      <c r="AQ5" s="326"/>
      <c r="AR5" s="326"/>
      <c r="AS5" s="326"/>
      <c r="AT5" s="332"/>
      <c r="AU5" s="321"/>
      <c r="AV5" s="321"/>
      <c r="AW5" s="321"/>
      <c r="AX5" s="321"/>
      <c r="AY5" s="321"/>
      <c r="AZ5" s="321"/>
      <c r="BA5" s="321"/>
      <c r="BB5" s="321"/>
      <c r="BC5" s="326"/>
      <c r="BD5" s="321"/>
      <c r="BE5" s="321"/>
      <c r="BF5" s="321"/>
      <c r="BG5" s="321"/>
      <c r="BH5" s="321"/>
      <c r="BI5" s="321"/>
      <c r="BJ5" s="321"/>
      <c r="BK5" s="321"/>
      <c r="BL5" s="326"/>
      <c r="BM5" s="326"/>
      <c r="BN5" s="326"/>
      <c r="BO5" s="332"/>
      <c r="BP5" s="321"/>
      <c r="BQ5" s="321"/>
      <c r="BR5" s="321"/>
      <c r="BS5" s="321"/>
      <c r="BT5" s="321"/>
      <c r="BU5" s="321"/>
      <c r="BV5" s="321"/>
      <c r="BW5" s="321"/>
      <c r="BX5" s="326"/>
      <c r="BY5" s="321"/>
      <c r="BZ5" s="321"/>
      <c r="CA5" s="321"/>
      <c r="CB5" s="321"/>
      <c r="CC5" s="321"/>
      <c r="CD5" s="321"/>
      <c r="CE5" s="321"/>
      <c r="CF5" s="321"/>
      <c r="CG5" s="326"/>
      <c r="CH5" s="326"/>
      <c r="CI5" s="326"/>
      <c r="CJ5" s="326"/>
    </row>
    <row r="6" spans="1:88" s="181" customFormat="1" ht="13.5">
      <c r="A6" s="344"/>
      <c r="B6" s="344"/>
      <c r="C6" s="347"/>
      <c r="D6" s="191" t="s">
        <v>25</v>
      </c>
      <c r="E6" s="236" t="s">
        <v>25</v>
      </c>
      <c r="F6" s="236" t="s">
        <v>25</v>
      </c>
      <c r="G6" s="236" t="s">
        <v>25</v>
      </c>
      <c r="H6" s="236" t="s">
        <v>25</v>
      </c>
      <c r="I6" s="236" t="s">
        <v>25</v>
      </c>
      <c r="J6" s="236" t="s">
        <v>25</v>
      </c>
      <c r="K6" s="236" t="s">
        <v>25</v>
      </c>
      <c r="L6" s="236" t="s">
        <v>25</v>
      </c>
      <c r="M6" s="237" t="s">
        <v>279</v>
      </c>
      <c r="N6" s="236" t="s">
        <v>25</v>
      </c>
      <c r="O6" s="236" t="s">
        <v>25</v>
      </c>
      <c r="P6" s="236" t="s">
        <v>25</v>
      </c>
      <c r="Q6" s="236" t="s">
        <v>25</v>
      </c>
      <c r="R6" s="236" t="s">
        <v>25</v>
      </c>
      <c r="S6" s="236" t="s">
        <v>25</v>
      </c>
      <c r="T6" s="236" t="s">
        <v>25</v>
      </c>
      <c r="U6" s="237" t="s">
        <v>219</v>
      </c>
      <c r="V6" s="236" t="s">
        <v>25</v>
      </c>
      <c r="W6" s="236" t="s">
        <v>25</v>
      </c>
      <c r="X6" s="236" t="s">
        <v>25</v>
      </c>
      <c r="Y6" s="236" t="s">
        <v>25</v>
      </c>
      <c r="Z6" s="236" t="s">
        <v>25</v>
      </c>
      <c r="AA6" s="236" t="s">
        <v>25</v>
      </c>
      <c r="AB6" s="236" t="s">
        <v>25</v>
      </c>
      <c r="AC6" s="236" t="s">
        <v>25</v>
      </c>
      <c r="AD6" s="236" t="s">
        <v>25</v>
      </c>
      <c r="AE6" s="236" t="s">
        <v>25</v>
      </c>
      <c r="AF6" s="236" t="s">
        <v>25</v>
      </c>
      <c r="AG6" s="236" t="s">
        <v>25</v>
      </c>
      <c r="AH6" s="237" t="s">
        <v>279</v>
      </c>
      <c r="AI6" s="236" t="s">
        <v>25</v>
      </c>
      <c r="AJ6" s="236" t="s">
        <v>25</v>
      </c>
      <c r="AK6" s="236" t="s">
        <v>25</v>
      </c>
      <c r="AL6" s="236" t="s">
        <v>25</v>
      </c>
      <c r="AM6" s="236" t="s">
        <v>25</v>
      </c>
      <c r="AN6" s="236" t="s">
        <v>25</v>
      </c>
      <c r="AO6" s="236" t="s">
        <v>25</v>
      </c>
      <c r="AP6" s="237" t="s">
        <v>219</v>
      </c>
      <c r="AQ6" s="236" t="s">
        <v>25</v>
      </c>
      <c r="AR6" s="236" t="s">
        <v>25</v>
      </c>
      <c r="AS6" s="236" t="s">
        <v>25</v>
      </c>
      <c r="AT6" s="236" t="s">
        <v>25</v>
      </c>
      <c r="AU6" s="236" t="s">
        <v>25</v>
      </c>
      <c r="AV6" s="236" t="s">
        <v>25</v>
      </c>
      <c r="AW6" s="236" t="s">
        <v>25</v>
      </c>
      <c r="AX6" s="236" t="s">
        <v>25</v>
      </c>
      <c r="AY6" s="236" t="s">
        <v>25</v>
      </c>
      <c r="AZ6" s="236" t="s">
        <v>25</v>
      </c>
      <c r="BA6" s="236" t="s">
        <v>25</v>
      </c>
      <c r="BB6" s="236" t="s">
        <v>25</v>
      </c>
      <c r="BC6" s="237" t="s">
        <v>279</v>
      </c>
      <c r="BD6" s="236" t="s">
        <v>25</v>
      </c>
      <c r="BE6" s="236" t="s">
        <v>25</v>
      </c>
      <c r="BF6" s="236" t="s">
        <v>25</v>
      </c>
      <c r="BG6" s="236" t="s">
        <v>25</v>
      </c>
      <c r="BH6" s="236" t="s">
        <v>25</v>
      </c>
      <c r="BI6" s="236" t="s">
        <v>25</v>
      </c>
      <c r="BJ6" s="236" t="s">
        <v>25</v>
      </c>
      <c r="BK6" s="237" t="s">
        <v>219</v>
      </c>
      <c r="BL6" s="236" t="s">
        <v>25</v>
      </c>
      <c r="BM6" s="236" t="s">
        <v>25</v>
      </c>
      <c r="BN6" s="236" t="s">
        <v>25</v>
      </c>
      <c r="BO6" s="236" t="s">
        <v>25</v>
      </c>
      <c r="BP6" s="236" t="s">
        <v>25</v>
      </c>
      <c r="BQ6" s="236" t="s">
        <v>25</v>
      </c>
      <c r="BR6" s="236" t="s">
        <v>25</v>
      </c>
      <c r="BS6" s="236" t="s">
        <v>25</v>
      </c>
      <c r="BT6" s="236" t="s">
        <v>25</v>
      </c>
      <c r="BU6" s="236" t="s">
        <v>25</v>
      </c>
      <c r="BV6" s="236" t="s">
        <v>25</v>
      </c>
      <c r="BW6" s="236" t="s">
        <v>25</v>
      </c>
      <c r="BX6" s="237" t="s">
        <v>279</v>
      </c>
      <c r="BY6" s="236" t="s">
        <v>25</v>
      </c>
      <c r="BZ6" s="236" t="s">
        <v>25</v>
      </c>
      <c r="CA6" s="236" t="s">
        <v>25</v>
      </c>
      <c r="CB6" s="236" t="s">
        <v>25</v>
      </c>
      <c r="CC6" s="236" t="s">
        <v>25</v>
      </c>
      <c r="CD6" s="236" t="s">
        <v>25</v>
      </c>
      <c r="CE6" s="236" t="s">
        <v>25</v>
      </c>
      <c r="CF6" s="237" t="s">
        <v>279</v>
      </c>
      <c r="CG6" s="236" t="s">
        <v>25</v>
      </c>
      <c r="CH6" s="236" t="s">
        <v>25</v>
      </c>
      <c r="CI6" s="236" t="s">
        <v>25</v>
      </c>
      <c r="CJ6" s="326"/>
    </row>
    <row r="7" spans="1:88" s="284" customFormat="1" ht="12" customHeight="1">
      <c r="A7" s="285" t="s">
        <v>620</v>
      </c>
      <c r="B7" s="286" t="s">
        <v>621</v>
      </c>
      <c r="C7" s="305" t="s">
        <v>542</v>
      </c>
      <c r="D7" s="287">
        <f aca="true" t="shared" si="0" ref="D7:X7">SUM(Y7,AT7,BO7)</f>
        <v>471372</v>
      </c>
      <c r="E7" s="287">
        <f t="shared" si="0"/>
        <v>206703</v>
      </c>
      <c r="F7" s="287">
        <f t="shared" si="0"/>
        <v>1315</v>
      </c>
      <c r="G7" s="287">
        <f t="shared" si="0"/>
        <v>12853</v>
      </c>
      <c r="H7" s="287">
        <f t="shared" si="0"/>
        <v>38350</v>
      </c>
      <c r="I7" s="287">
        <f t="shared" si="0"/>
        <v>41457</v>
      </c>
      <c r="J7" s="287">
        <f t="shared" si="0"/>
        <v>19355</v>
      </c>
      <c r="K7" s="287">
        <f t="shared" si="0"/>
        <v>696</v>
      </c>
      <c r="L7" s="287">
        <f t="shared" si="0"/>
        <v>54025</v>
      </c>
      <c r="M7" s="287">
        <f t="shared" si="0"/>
        <v>1871</v>
      </c>
      <c r="N7" s="287">
        <f t="shared" si="0"/>
        <v>1001</v>
      </c>
      <c r="O7" s="287">
        <f t="shared" si="0"/>
        <v>11834</v>
      </c>
      <c r="P7" s="287">
        <f t="shared" si="0"/>
        <v>0</v>
      </c>
      <c r="Q7" s="287">
        <f t="shared" si="0"/>
        <v>7341</v>
      </c>
      <c r="R7" s="287">
        <f t="shared" si="0"/>
        <v>25068</v>
      </c>
      <c r="S7" s="287">
        <f t="shared" si="0"/>
        <v>503</v>
      </c>
      <c r="T7" s="287">
        <f t="shared" si="0"/>
        <v>14888</v>
      </c>
      <c r="U7" s="287">
        <f t="shared" si="0"/>
        <v>0</v>
      </c>
      <c r="V7" s="287">
        <f t="shared" si="0"/>
        <v>0</v>
      </c>
      <c r="W7" s="287">
        <f t="shared" si="0"/>
        <v>299</v>
      </c>
      <c r="X7" s="287">
        <f t="shared" si="0"/>
        <v>33813</v>
      </c>
      <c r="Y7" s="287">
        <f aca="true" t="shared" si="1" ref="Y7:Y53">SUM(Z7:AS7)</f>
        <v>32011</v>
      </c>
      <c r="Z7" s="287">
        <v>21686</v>
      </c>
      <c r="AA7" s="287">
        <v>144</v>
      </c>
      <c r="AB7" s="287">
        <v>1282</v>
      </c>
      <c r="AC7" s="287">
        <v>2177</v>
      </c>
      <c r="AD7" s="287">
        <v>1629</v>
      </c>
      <c r="AE7" s="287">
        <v>609</v>
      </c>
      <c r="AF7" s="287">
        <v>76</v>
      </c>
      <c r="AG7" s="287">
        <v>771</v>
      </c>
      <c r="AH7" s="287">
        <v>28</v>
      </c>
      <c r="AI7" s="287">
        <v>230</v>
      </c>
      <c r="AJ7" s="287" t="s">
        <v>792</v>
      </c>
      <c r="AK7" s="287" t="s">
        <v>792</v>
      </c>
      <c r="AL7" s="287" t="s">
        <v>792</v>
      </c>
      <c r="AM7" s="287" t="s">
        <v>792</v>
      </c>
      <c r="AN7" s="287" t="s">
        <v>792</v>
      </c>
      <c r="AO7" s="287" t="s">
        <v>792</v>
      </c>
      <c r="AP7" s="287" t="s">
        <v>792</v>
      </c>
      <c r="AQ7" s="287" t="s">
        <v>792</v>
      </c>
      <c r="AR7" s="287">
        <v>109</v>
      </c>
      <c r="AS7" s="287">
        <v>3270</v>
      </c>
      <c r="AT7" s="287">
        <f>'施設資源化量内訳'!D7</f>
        <v>299561</v>
      </c>
      <c r="AU7" s="287">
        <f>'施設資源化量内訳'!E7</f>
        <v>54111</v>
      </c>
      <c r="AV7" s="287">
        <f>'施設資源化量内訳'!F7</f>
        <v>477</v>
      </c>
      <c r="AW7" s="287">
        <f>'施設資源化量内訳'!G7</f>
        <v>8923</v>
      </c>
      <c r="AX7" s="287">
        <f>'施設資源化量内訳'!H7</f>
        <v>33267</v>
      </c>
      <c r="AY7" s="287">
        <f>'施設資源化量内訳'!I7</f>
        <v>37571</v>
      </c>
      <c r="AZ7" s="287">
        <f>'施設資源化量内訳'!J7</f>
        <v>18638</v>
      </c>
      <c r="BA7" s="287">
        <f>'施設資源化量内訳'!K7</f>
        <v>620</v>
      </c>
      <c r="BB7" s="287">
        <f>'施設資源化量内訳'!L7</f>
        <v>53254</v>
      </c>
      <c r="BC7" s="287">
        <f>'施設資源化量内訳'!M7</f>
        <v>1843</v>
      </c>
      <c r="BD7" s="287">
        <f>'施設資源化量内訳'!N7</f>
        <v>525</v>
      </c>
      <c r="BE7" s="287">
        <f>'施設資源化量内訳'!O7</f>
        <v>11834</v>
      </c>
      <c r="BF7" s="287">
        <f>'施設資源化量内訳'!P7</f>
        <v>0</v>
      </c>
      <c r="BG7" s="287">
        <f>'施設資源化量内訳'!Q7</f>
        <v>7341</v>
      </c>
      <c r="BH7" s="287">
        <f>'施設資源化量内訳'!R7</f>
        <v>25068</v>
      </c>
      <c r="BI7" s="287">
        <f>'施設資源化量内訳'!S7</f>
        <v>503</v>
      </c>
      <c r="BJ7" s="287">
        <f>'施設資源化量内訳'!T7</f>
        <v>14888</v>
      </c>
      <c r="BK7" s="287">
        <f>'施設資源化量内訳'!U7</f>
        <v>0</v>
      </c>
      <c r="BL7" s="287">
        <f>'施設資源化量内訳'!V7</f>
        <v>0</v>
      </c>
      <c r="BM7" s="287">
        <f>'施設資源化量内訳'!W7</f>
        <v>181</v>
      </c>
      <c r="BN7" s="287">
        <f>'施設資源化量内訳'!X7</f>
        <v>30517</v>
      </c>
      <c r="BO7" s="287">
        <f aca="true" t="shared" si="2" ref="BO7:BO53">SUM(BP7:CI7)</f>
        <v>139800</v>
      </c>
      <c r="BP7" s="287">
        <v>130906</v>
      </c>
      <c r="BQ7" s="287">
        <v>694</v>
      </c>
      <c r="BR7" s="287">
        <v>2648</v>
      </c>
      <c r="BS7" s="287">
        <v>2906</v>
      </c>
      <c r="BT7" s="287">
        <v>2257</v>
      </c>
      <c r="BU7" s="287">
        <v>108</v>
      </c>
      <c r="BV7" s="287">
        <v>0</v>
      </c>
      <c r="BW7" s="287">
        <v>0</v>
      </c>
      <c r="BX7" s="287">
        <v>0</v>
      </c>
      <c r="BY7" s="287">
        <v>246</v>
      </c>
      <c r="BZ7" s="287" t="s">
        <v>792</v>
      </c>
      <c r="CA7" s="287" t="s">
        <v>792</v>
      </c>
      <c r="CB7" s="287" t="s">
        <v>792</v>
      </c>
      <c r="CC7" s="287" t="s">
        <v>792</v>
      </c>
      <c r="CD7" s="287" t="s">
        <v>792</v>
      </c>
      <c r="CE7" s="287" t="s">
        <v>792</v>
      </c>
      <c r="CF7" s="287" t="s">
        <v>792</v>
      </c>
      <c r="CG7" s="287" t="s">
        <v>792</v>
      </c>
      <c r="CH7" s="287">
        <v>9</v>
      </c>
      <c r="CI7" s="287">
        <v>26</v>
      </c>
      <c r="CJ7" s="306">
        <v>172</v>
      </c>
    </row>
    <row r="8" spans="1:88" s="284" customFormat="1" ht="12" customHeight="1">
      <c r="A8" s="285" t="s">
        <v>598</v>
      </c>
      <c r="B8" s="286" t="s">
        <v>590</v>
      </c>
      <c r="C8" s="305" t="s">
        <v>542</v>
      </c>
      <c r="D8" s="287">
        <f aca="true" t="shared" si="3" ref="D8:X8">SUM(Y8,AT8,BO8)</f>
        <v>74712</v>
      </c>
      <c r="E8" s="287">
        <f t="shared" si="3"/>
        <v>23049</v>
      </c>
      <c r="F8" s="287">
        <f t="shared" si="3"/>
        <v>122</v>
      </c>
      <c r="G8" s="287">
        <f t="shared" si="3"/>
        <v>5961</v>
      </c>
      <c r="H8" s="287">
        <f t="shared" si="3"/>
        <v>14248</v>
      </c>
      <c r="I8" s="287">
        <f t="shared" si="3"/>
        <v>10162</v>
      </c>
      <c r="J8" s="287">
        <f t="shared" si="3"/>
        <v>2895</v>
      </c>
      <c r="K8" s="287">
        <f t="shared" si="3"/>
        <v>6</v>
      </c>
      <c r="L8" s="287">
        <f t="shared" si="3"/>
        <v>1908</v>
      </c>
      <c r="M8" s="287">
        <f t="shared" si="3"/>
        <v>295</v>
      </c>
      <c r="N8" s="287">
        <f t="shared" si="3"/>
        <v>109</v>
      </c>
      <c r="O8" s="287">
        <f t="shared" si="3"/>
        <v>762</v>
      </c>
      <c r="P8" s="287">
        <f t="shared" si="3"/>
        <v>0</v>
      </c>
      <c r="Q8" s="287">
        <f t="shared" si="3"/>
        <v>8310</v>
      </c>
      <c r="R8" s="287">
        <f t="shared" si="3"/>
        <v>0</v>
      </c>
      <c r="S8" s="287">
        <f t="shared" si="3"/>
        <v>0</v>
      </c>
      <c r="T8" s="287">
        <f t="shared" si="3"/>
        <v>5161</v>
      </c>
      <c r="U8" s="287">
        <f t="shared" si="3"/>
        <v>0</v>
      </c>
      <c r="V8" s="287">
        <f t="shared" si="3"/>
        <v>1282</v>
      </c>
      <c r="W8" s="287">
        <f t="shared" si="3"/>
        <v>45</v>
      </c>
      <c r="X8" s="287">
        <f t="shared" si="3"/>
        <v>397</v>
      </c>
      <c r="Y8" s="287">
        <f t="shared" si="1"/>
        <v>10589</v>
      </c>
      <c r="Z8" s="287">
        <v>6326</v>
      </c>
      <c r="AA8" s="287">
        <v>22</v>
      </c>
      <c r="AB8" s="287">
        <v>1161</v>
      </c>
      <c r="AC8" s="287">
        <v>1440</v>
      </c>
      <c r="AD8" s="287">
        <v>960</v>
      </c>
      <c r="AE8" s="287">
        <v>366</v>
      </c>
      <c r="AF8" s="287">
        <v>4</v>
      </c>
      <c r="AG8" s="287">
        <v>2</v>
      </c>
      <c r="AH8" s="287">
        <v>172</v>
      </c>
      <c r="AI8" s="287">
        <v>3</v>
      </c>
      <c r="AJ8" s="287" t="s">
        <v>792</v>
      </c>
      <c r="AK8" s="287" t="s">
        <v>792</v>
      </c>
      <c r="AL8" s="287" t="s">
        <v>792</v>
      </c>
      <c r="AM8" s="287" t="s">
        <v>792</v>
      </c>
      <c r="AN8" s="287" t="s">
        <v>792</v>
      </c>
      <c r="AO8" s="287" t="s">
        <v>792</v>
      </c>
      <c r="AP8" s="287" t="s">
        <v>792</v>
      </c>
      <c r="AQ8" s="287" t="s">
        <v>792</v>
      </c>
      <c r="AR8" s="287">
        <v>0</v>
      </c>
      <c r="AS8" s="287">
        <v>133</v>
      </c>
      <c r="AT8" s="287">
        <f>'施設資源化量内訳'!D8</f>
        <v>51726</v>
      </c>
      <c r="AU8" s="287">
        <f>'施設資源化量内訳'!E8</f>
        <v>7165</v>
      </c>
      <c r="AV8" s="287">
        <f>'施設資源化量内訳'!F8</f>
        <v>52</v>
      </c>
      <c r="AW8" s="287">
        <f>'施設資源化量内訳'!G8</f>
        <v>2937</v>
      </c>
      <c r="AX8" s="287">
        <f>'施設資源化量内訳'!H8</f>
        <v>12196</v>
      </c>
      <c r="AY8" s="287">
        <f>'施設資源化量内訳'!I8</f>
        <v>8977</v>
      </c>
      <c r="AZ8" s="287">
        <f>'施設資源化量内訳'!J8</f>
        <v>2501</v>
      </c>
      <c r="BA8" s="287">
        <f>'施設資源化量内訳'!K8</f>
        <v>2</v>
      </c>
      <c r="BB8" s="287">
        <f>'施設資源化量内訳'!L8</f>
        <v>1906</v>
      </c>
      <c r="BC8" s="287">
        <f>'施設資源化量内訳'!M8</f>
        <v>120</v>
      </c>
      <c r="BD8" s="287">
        <f>'施設資源化量内訳'!N8</f>
        <v>73</v>
      </c>
      <c r="BE8" s="287">
        <f>'施設資源化量内訳'!O8</f>
        <v>762</v>
      </c>
      <c r="BF8" s="287">
        <f>'施設資源化量内訳'!P8</f>
        <v>0</v>
      </c>
      <c r="BG8" s="287">
        <f>'施設資源化量内訳'!Q8</f>
        <v>8310</v>
      </c>
      <c r="BH8" s="287">
        <f>'施設資源化量内訳'!R8</f>
        <v>0</v>
      </c>
      <c r="BI8" s="287">
        <f>'施設資源化量内訳'!S8</f>
        <v>0</v>
      </c>
      <c r="BJ8" s="287">
        <f>'施設資源化量内訳'!T8</f>
        <v>5161</v>
      </c>
      <c r="BK8" s="287">
        <f>'施設資源化量内訳'!U8</f>
        <v>0</v>
      </c>
      <c r="BL8" s="287">
        <f>'施設資源化量内訳'!V8</f>
        <v>1282</v>
      </c>
      <c r="BM8" s="287">
        <f>'施設資源化量内訳'!W8</f>
        <v>32</v>
      </c>
      <c r="BN8" s="287">
        <f>'施設資源化量内訳'!X8</f>
        <v>250</v>
      </c>
      <c r="BO8" s="287">
        <f t="shared" si="2"/>
        <v>12397</v>
      </c>
      <c r="BP8" s="287">
        <v>9558</v>
      </c>
      <c r="BQ8" s="287">
        <v>48</v>
      </c>
      <c r="BR8" s="287">
        <v>1863</v>
      </c>
      <c r="BS8" s="287">
        <v>612</v>
      </c>
      <c r="BT8" s="287">
        <v>225</v>
      </c>
      <c r="BU8" s="287">
        <v>28</v>
      </c>
      <c r="BV8" s="287">
        <v>0</v>
      </c>
      <c r="BW8" s="287">
        <v>0</v>
      </c>
      <c r="BX8" s="287">
        <v>3</v>
      </c>
      <c r="BY8" s="287">
        <v>33</v>
      </c>
      <c r="BZ8" s="287" t="s">
        <v>792</v>
      </c>
      <c r="CA8" s="287" t="s">
        <v>792</v>
      </c>
      <c r="CB8" s="287" t="s">
        <v>792</v>
      </c>
      <c r="CC8" s="287" t="s">
        <v>792</v>
      </c>
      <c r="CD8" s="287" t="s">
        <v>792</v>
      </c>
      <c r="CE8" s="287" t="s">
        <v>792</v>
      </c>
      <c r="CF8" s="287" t="s">
        <v>792</v>
      </c>
      <c r="CG8" s="287" t="s">
        <v>792</v>
      </c>
      <c r="CH8" s="287">
        <v>13</v>
      </c>
      <c r="CI8" s="287">
        <v>14</v>
      </c>
      <c r="CJ8" s="306">
        <v>38</v>
      </c>
    </row>
    <row r="9" spans="1:88" s="284" customFormat="1" ht="12" customHeight="1">
      <c r="A9" s="285" t="s">
        <v>626</v>
      </c>
      <c r="B9" s="286" t="s">
        <v>627</v>
      </c>
      <c r="C9" s="305" t="s">
        <v>542</v>
      </c>
      <c r="D9" s="287">
        <f aca="true" t="shared" si="4" ref="D9:R9">SUM(Y9,AT9,BO9)</f>
        <v>81595</v>
      </c>
      <c r="E9" s="287">
        <f t="shared" si="4"/>
        <v>35625</v>
      </c>
      <c r="F9" s="287">
        <f t="shared" si="4"/>
        <v>204</v>
      </c>
      <c r="G9" s="287">
        <f t="shared" si="4"/>
        <v>1516</v>
      </c>
      <c r="H9" s="287">
        <f t="shared" si="4"/>
        <v>11353</v>
      </c>
      <c r="I9" s="287">
        <f t="shared" si="4"/>
        <v>11161</v>
      </c>
      <c r="J9" s="287">
        <f t="shared" si="4"/>
        <v>2593</v>
      </c>
      <c r="K9" s="287">
        <f t="shared" si="4"/>
        <v>51</v>
      </c>
      <c r="L9" s="287">
        <f t="shared" si="4"/>
        <v>3830</v>
      </c>
      <c r="M9" s="287">
        <f t="shared" si="4"/>
        <v>29</v>
      </c>
      <c r="N9" s="287">
        <f t="shared" si="4"/>
        <v>871</v>
      </c>
      <c r="O9" s="287">
        <f t="shared" si="4"/>
        <v>1011</v>
      </c>
      <c r="P9" s="287">
        <f t="shared" si="4"/>
        <v>0</v>
      </c>
      <c r="Q9" s="287">
        <f t="shared" si="4"/>
        <v>10480</v>
      </c>
      <c r="R9" s="287">
        <f t="shared" si="4"/>
        <v>0</v>
      </c>
      <c r="S9" s="287">
        <f aca="true" t="shared" si="5" ref="S9:X9">SUM(AN9,BI9,CD9)</f>
        <v>16</v>
      </c>
      <c r="T9" s="287">
        <f t="shared" si="5"/>
        <v>1904</v>
      </c>
      <c r="U9" s="287">
        <f t="shared" si="5"/>
        <v>240</v>
      </c>
      <c r="V9" s="287">
        <f t="shared" si="5"/>
        <v>0</v>
      </c>
      <c r="W9" s="287">
        <f t="shared" si="5"/>
        <v>33</v>
      </c>
      <c r="X9" s="287">
        <f t="shared" si="5"/>
        <v>678</v>
      </c>
      <c r="Y9" s="287">
        <f t="shared" si="1"/>
        <v>17643</v>
      </c>
      <c r="Z9" s="287">
        <v>12147</v>
      </c>
      <c r="AA9" s="287">
        <v>61</v>
      </c>
      <c r="AB9" s="287">
        <v>402</v>
      </c>
      <c r="AC9" s="287">
        <v>651</v>
      </c>
      <c r="AD9" s="287">
        <v>2820</v>
      </c>
      <c r="AE9" s="287">
        <v>454</v>
      </c>
      <c r="AF9" s="287">
        <v>33</v>
      </c>
      <c r="AG9" s="287">
        <v>475</v>
      </c>
      <c r="AH9" s="287">
        <v>28</v>
      </c>
      <c r="AI9" s="287">
        <v>304</v>
      </c>
      <c r="AJ9" s="287" t="s">
        <v>792</v>
      </c>
      <c r="AK9" s="287" t="s">
        <v>792</v>
      </c>
      <c r="AL9" s="287" t="s">
        <v>792</v>
      </c>
      <c r="AM9" s="287" t="s">
        <v>792</v>
      </c>
      <c r="AN9" s="287" t="s">
        <v>792</v>
      </c>
      <c r="AO9" s="287" t="s">
        <v>792</v>
      </c>
      <c r="AP9" s="287" t="s">
        <v>792</v>
      </c>
      <c r="AQ9" s="287" t="s">
        <v>792</v>
      </c>
      <c r="AR9" s="287">
        <v>14</v>
      </c>
      <c r="AS9" s="287">
        <v>254</v>
      </c>
      <c r="AT9" s="287">
        <f>'施設資源化量内訳'!D9</f>
        <v>42580</v>
      </c>
      <c r="AU9" s="287">
        <f>'施設資源化量内訳'!E9</f>
        <v>5051</v>
      </c>
      <c r="AV9" s="287">
        <f>'施設資源化量内訳'!F9</f>
        <v>45</v>
      </c>
      <c r="AW9" s="287">
        <f>'施設資源化量内訳'!G9</f>
        <v>716</v>
      </c>
      <c r="AX9" s="287">
        <f>'施設資源化量内訳'!H9</f>
        <v>9339</v>
      </c>
      <c r="AY9" s="287">
        <f>'施設資源化量内訳'!I9</f>
        <v>7542</v>
      </c>
      <c r="AZ9" s="287">
        <f>'施設資源化量内訳'!J9</f>
        <v>2102</v>
      </c>
      <c r="BA9" s="287">
        <f>'施設資源化量内訳'!K9</f>
        <v>18</v>
      </c>
      <c r="BB9" s="287">
        <f>'施設資源化量内訳'!L9</f>
        <v>3355</v>
      </c>
      <c r="BC9" s="287">
        <f>'施設資源化量内訳'!M9</f>
        <v>0</v>
      </c>
      <c r="BD9" s="287">
        <f>'施設資源化量内訳'!N9</f>
        <v>343</v>
      </c>
      <c r="BE9" s="287">
        <f>'施設資源化量内訳'!O9</f>
        <v>1011</v>
      </c>
      <c r="BF9" s="287">
        <f>'施設資源化量内訳'!P9</f>
        <v>0</v>
      </c>
      <c r="BG9" s="287">
        <f>'施設資源化量内訳'!Q9</f>
        <v>10480</v>
      </c>
      <c r="BH9" s="287">
        <f>'施設資源化量内訳'!R9</f>
        <v>0</v>
      </c>
      <c r="BI9" s="287">
        <f>'施設資源化量内訳'!S9</f>
        <v>16</v>
      </c>
      <c r="BJ9" s="287">
        <f>'施設資源化量内訳'!T9</f>
        <v>1904</v>
      </c>
      <c r="BK9" s="287">
        <f>'施設資源化量内訳'!U9</f>
        <v>240</v>
      </c>
      <c r="BL9" s="287">
        <f>'施設資源化量内訳'!V9</f>
        <v>0</v>
      </c>
      <c r="BM9" s="287">
        <f>'施設資源化量内訳'!W9</f>
        <v>13</v>
      </c>
      <c r="BN9" s="287">
        <f>'施設資源化量内訳'!X9</f>
        <v>405</v>
      </c>
      <c r="BO9" s="287">
        <f t="shared" si="2"/>
        <v>21372</v>
      </c>
      <c r="BP9" s="287">
        <v>18427</v>
      </c>
      <c r="BQ9" s="287">
        <v>98</v>
      </c>
      <c r="BR9" s="287">
        <v>398</v>
      </c>
      <c r="BS9" s="287">
        <v>1363</v>
      </c>
      <c r="BT9" s="287">
        <v>799</v>
      </c>
      <c r="BU9" s="287">
        <v>37</v>
      </c>
      <c r="BV9" s="287">
        <v>0</v>
      </c>
      <c r="BW9" s="287">
        <v>0</v>
      </c>
      <c r="BX9" s="287">
        <v>1</v>
      </c>
      <c r="BY9" s="287">
        <v>224</v>
      </c>
      <c r="BZ9" s="287" t="s">
        <v>792</v>
      </c>
      <c r="CA9" s="287" t="s">
        <v>792</v>
      </c>
      <c r="CB9" s="287" t="s">
        <v>792</v>
      </c>
      <c r="CC9" s="287" t="s">
        <v>792</v>
      </c>
      <c r="CD9" s="287" t="s">
        <v>792</v>
      </c>
      <c r="CE9" s="287" t="s">
        <v>792</v>
      </c>
      <c r="CF9" s="287" t="s">
        <v>792</v>
      </c>
      <c r="CG9" s="287" t="s">
        <v>792</v>
      </c>
      <c r="CH9" s="287">
        <v>6</v>
      </c>
      <c r="CI9" s="287">
        <v>19</v>
      </c>
      <c r="CJ9" s="306">
        <v>32</v>
      </c>
    </row>
    <row r="10" spans="1:88" s="284" customFormat="1" ht="12" customHeight="1">
      <c r="A10" s="285" t="s">
        <v>566</v>
      </c>
      <c r="B10" s="286" t="s">
        <v>628</v>
      </c>
      <c r="C10" s="305" t="s">
        <v>542</v>
      </c>
      <c r="D10" s="287">
        <f aca="true" t="shared" si="6" ref="D10:R10">SUM(Y10,AT10,BO10)</f>
        <v>141273</v>
      </c>
      <c r="E10" s="287">
        <f t="shared" si="6"/>
        <v>74332</v>
      </c>
      <c r="F10" s="287">
        <f t="shared" si="6"/>
        <v>138</v>
      </c>
      <c r="G10" s="287">
        <f t="shared" si="6"/>
        <v>1196</v>
      </c>
      <c r="H10" s="287">
        <f t="shared" si="6"/>
        <v>15504</v>
      </c>
      <c r="I10" s="287">
        <f t="shared" si="6"/>
        <v>19176</v>
      </c>
      <c r="J10" s="287">
        <f t="shared" si="6"/>
        <v>7376</v>
      </c>
      <c r="K10" s="287">
        <f t="shared" si="6"/>
        <v>34</v>
      </c>
      <c r="L10" s="287">
        <f t="shared" si="6"/>
        <v>16195</v>
      </c>
      <c r="M10" s="287">
        <f t="shared" si="6"/>
        <v>963</v>
      </c>
      <c r="N10" s="287">
        <f t="shared" si="6"/>
        <v>1463</v>
      </c>
      <c r="O10" s="287">
        <f t="shared" si="6"/>
        <v>1100</v>
      </c>
      <c r="P10" s="287">
        <f t="shared" si="6"/>
        <v>0</v>
      </c>
      <c r="Q10" s="287">
        <f t="shared" si="6"/>
        <v>1828</v>
      </c>
      <c r="R10" s="287">
        <f t="shared" si="6"/>
        <v>139</v>
      </c>
      <c r="S10" s="287">
        <f aca="true" t="shared" si="7" ref="S10:X10">SUM(AN10,BI10,CD10)</f>
        <v>0</v>
      </c>
      <c r="T10" s="287">
        <f t="shared" si="7"/>
        <v>0</v>
      </c>
      <c r="U10" s="287">
        <f t="shared" si="7"/>
        <v>0</v>
      </c>
      <c r="V10" s="287">
        <f t="shared" si="7"/>
        <v>0</v>
      </c>
      <c r="W10" s="287">
        <f t="shared" si="7"/>
        <v>57</v>
      </c>
      <c r="X10" s="287">
        <f t="shared" si="7"/>
        <v>1772</v>
      </c>
      <c r="Y10" s="287">
        <f t="shared" si="1"/>
        <v>8446</v>
      </c>
      <c r="Z10" s="287">
        <v>6440</v>
      </c>
      <c r="AA10" s="287">
        <v>34</v>
      </c>
      <c r="AB10" s="287">
        <v>176</v>
      </c>
      <c r="AC10" s="287">
        <v>420</v>
      </c>
      <c r="AD10" s="287">
        <v>735</v>
      </c>
      <c r="AE10" s="287">
        <v>211</v>
      </c>
      <c r="AF10" s="287">
        <v>15</v>
      </c>
      <c r="AG10" s="287">
        <v>214</v>
      </c>
      <c r="AH10" s="287">
        <v>0</v>
      </c>
      <c r="AI10" s="287">
        <v>63</v>
      </c>
      <c r="AJ10" s="287" t="s">
        <v>792</v>
      </c>
      <c r="AK10" s="287" t="s">
        <v>792</v>
      </c>
      <c r="AL10" s="287" t="s">
        <v>792</v>
      </c>
      <c r="AM10" s="287" t="s">
        <v>792</v>
      </c>
      <c r="AN10" s="287" t="s">
        <v>792</v>
      </c>
      <c r="AO10" s="287" t="s">
        <v>792</v>
      </c>
      <c r="AP10" s="287" t="s">
        <v>792</v>
      </c>
      <c r="AQ10" s="287" t="s">
        <v>792</v>
      </c>
      <c r="AR10" s="287">
        <v>26</v>
      </c>
      <c r="AS10" s="287">
        <v>112</v>
      </c>
      <c r="AT10" s="287">
        <f>'施設資源化量内訳'!D10</f>
        <v>96292</v>
      </c>
      <c r="AU10" s="287">
        <f>'施設資源化量内訳'!E10</f>
        <v>32970</v>
      </c>
      <c r="AV10" s="287">
        <f>'施設資源化量内訳'!F10</f>
        <v>44</v>
      </c>
      <c r="AW10" s="287">
        <f>'施設資源化量内訳'!G10</f>
        <v>928</v>
      </c>
      <c r="AX10" s="287">
        <f>'施設資源化量内訳'!H10</f>
        <v>14666</v>
      </c>
      <c r="AY10" s="287">
        <f>'施設資源化量内訳'!I10</f>
        <v>18321</v>
      </c>
      <c r="AZ10" s="287">
        <f>'施設資源化量内訳'!J10</f>
        <v>7164</v>
      </c>
      <c r="BA10" s="287">
        <f>'施設資源化量内訳'!K10</f>
        <v>19</v>
      </c>
      <c r="BB10" s="287">
        <f>'施設資源化量内訳'!L10</f>
        <v>15981</v>
      </c>
      <c r="BC10" s="287">
        <f>'施設資源化量内訳'!M10</f>
        <v>963</v>
      </c>
      <c r="BD10" s="287">
        <f>'施設資源化量内訳'!N10</f>
        <v>496</v>
      </c>
      <c r="BE10" s="287">
        <f>'施設資源化量内訳'!O10</f>
        <v>1100</v>
      </c>
      <c r="BF10" s="287">
        <f>'施設資源化量内訳'!P10</f>
        <v>0</v>
      </c>
      <c r="BG10" s="287">
        <f>'施設資源化量内訳'!Q10</f>
        <v>1828</v>
      </c>
      <c r="BH10" s="287">
        <f>'施設資源化量内訳'!R10</f>
        <v>139</v>
      </c>
      <c r="BI10" s="287">
        <f>'施設資源化量内訳'!S10</f>
        <v>0</v>
      </c>
      <c r="BJ10" s="287">
        <f>'施設資源化量内訳'!T10</f>
        <v>0</v>
      </c>
      <c r="BK10" s="287">
        <f>'施設資源化量内訳'!U10</f>
        <v>0</v>
      </c>
      <c r="BL10" s="287">
        <f>'施設資源化量内訳'!V10</f>
        <v>0</v>
      </c>
      <c r="BM10" s="287">
        <f>'施設資源化量内訳'!W10</f>
        <v>19</v>
      </c>
      <c r="BN10" s="287">
        <f>'施設資源化量内訳'!X10</f>
        <v>1654</v>
      </c>
      <c r="BO10" s="287">
        <f t="shared" si="2"/>
        <v>36535</v>
      </c>
      <c r="BP10" s="287">
        <v>34922</v>
      </c>
      <c r="BQ10" s="287">
        <v>60</v>
      </c>
      <c r="BR10" s="287">
        <v>92</v>
      </c>
      <c r="BS10" s="287">
        <v>418</v>
      </c>
      <c r="BT10" s="287">
        <v>120</v>
      </c>
      <c r="BU10" s="287">
        <v>1</v>
      </c>
      <c r="BV10" s="287">
        <v>0</v>
      </c>
      <c r="BW10" s="287">
        <v>0</v>
      </c>
      <c r="BX10" s="287">
        <v>0</v>
      </c>
      <c r="BY10" s="287">
        <v>904</v>
      </c>
      <c r="BZ10" s="287" t="s">
        <v>792</v>
      </c>
      <c r="CA10" s="287" t="s">
        <v>792</v>
      </c>
      <c r="CB10" s="287" t="s">
        <v>792</v>
      </c>
      <c r="CC10" s="287" t="s">
        <v>792</v>
      </c>
      <c r="CD10" s="287" t="s">
        <v>792</v>
      </c>
      <c r="CE10" s="287" t="s">
        <v>792</v>
      </c>
      <c r="CF10" s="287" t="s">
        <v>792</v>
      </c>
      <c r="CG10" s="287" t="s">
        <v>792</v>
      </c>
      <c r="CH10" s="287">
        <v>12</v>
      </c>
      <c r="CI10" s="287">
        <v>6</v>
      </c>
      <c r="CJ10" s="306">
        <v>33</v>
      </c>
    </row>
    <row r="11" spans="1:88" s="284" customFormat="1" ht="12" customHeight="1">
      <c r="A11" s="285" t="s">
        <v>570</v>
      </c>
      <c r="B11" s="286" t="s">
        <v>624</v>
      </c>
      <c r="C11" s="305" t="s">
        <v>542</v>
      </c>
      <c r="D11" s="287">
        <f aca="true" t="shared" si="8" ref="D11:R11">SUM(Y11,AT11,BO11)</f>
        <v>61567</v>
      </c>
      <c r="E11" s="287">
        <f t="shared" si="8"/>
        <v>26715</v>
      </c>
      <c r="F11" s="287">
        <f t="shared" si="8"/>
        <v>14</v>
      </c>
      <c r="G11" s="287">
        <f t="shared" si="8"/>
        <v>254</v>
      </c>
      <c r="H11" s="287">
        <f t="shared" si="8"/>
        <v>7805</v>
      </c>
      <c r="I11" s="287">
        <f t="shared" si="8"/>
        <v>7985</v>
      </c>
      <c r="J11" s="287">
        <f t="shared" si="8"/>
        <v>2120</v>
      </c>
      <c r="K11" s="287">
        <f t="shared" si="8"/>
        <v>4</v>
      </c>
      <c r="L11" s="287">
        <f t="shared" si="8"/>
        <v>460</v>
      </c>
      <c r="M11" s="287">
        <f t="shared" si="8"/>
        <v>0</v>
      </c>
      <c r="N11" s="287">
        <f t="shared" si="8"/>
        <v>269</v>
      </c>
      <c r="O11" s="287">
        <f t="shared" si="8"/>
        <v>703</v>
      </c>
      <c r="P11" s="287">
        <f t="shared" si="8"/>
        <v>0</v>
      </c>
      <c r="Q11" s="287">
        <f t="shared" si="8"/>
        <v>14076</v>
      </c>
      <c r="R11" s="287">
        <f t="shared" si="8"/>
        <v>0</v>
      </c>
      <c r="S11" s="287">
        <f aca="true" t="shared" si="9" ref="S11:X11">SUM(AN11,BI11,CD11)</f>
        <v>0</v>
      </c>
      <c r="T11" s="287">
        <f t="shared" si="9"/>
        <v>36</v>
      </c>
      <c r="U11" s="287">
        <f t="shared" si="9"/>
        <v>0</v>
      </c>
      <c r="V11" s="287">
        <f t="shared" si="9"/>
        <v>0</v>
      </c>
      <c r="W11" s="287">
        <f t="shared" si="9"/>
        <v>9</v>
      </c>
      <c r="X11" s="287">
        <f t="shared" si="9"/>
        <v>1117</v>
      </c>
      <c r="Y11" s="287">
        <f t="shared" si="1"/>
        <v>17920</v>
      </c>
      <c r="Z11" s="287">
        <v>16647</v>
      </c>
      <c r="AA11" s="287">
        <v>14</v>
      </c>
      <c r="AB11" s="287">
        <v>82</v>
      </c>
      <c r="AC11" s="287">
        <v>544</v>
      </c>
      <c r="AD11" s="287">
        <v>534</v>
      </c>
      <c r="AE11" s="287">
        <v>29</v>
      </c>
      <c r="AF11" s="287">
        <v>0</v>
      </c>
      <c r="AG11" s="287">
        <v>1</v>
      </c>
      <c r="AH11" s="287">
        <v>0</v>
      </c>
      <c r="AI11" s="287">
        <v>67</v>
      </c>
      <c r="AJ11" s="287" t="s">
        <v>792</v>
      </c>
      <c r="AK11" s="287" t="s">
        <v>792</v>
      </c>
      <c r="AL11" s="287" t="s">
        <v>792</v>
      </c>
      <c r="AM11" s="287" t="s">
        <v>792</v>
      </c>
      <c r="AN11" s="287" t="s">
        <v>792</v>
      </c>
      <c r="AO11" s="287" t="s">
        <v>792</v>
      </c>
      <c r="AP11" s="287" t="s">
        <v>792</v>
      </c>
      <c r="AQ11" s="287" t="s">
        <v>792</v>
      </c>
      <c r="AR11" s="287">
        <v>2</v>
      </c>
      <c r="AS11" s="287">
        <v>0</v>
      </c>
      <c r="AT11" s="287">
        <f>'施設資源化量内訳'!D11</f>
        <v>39211</v>
      </c>
      <c r="AU11" s="287">
        <f>'施設資源化量内訳'!E11</f>
        <v>5848</v>
      </c>
      <c r="AV11" s="287">
        <f>'施設資源化量内訳'!F11</f>
        <v>0</v>
      </c>
      <c r="AW11" s="287">
        <f>'施設資源化量内訳'!G11</f>
        <v>172</v>
      </c>
      <c r="AX11" s="287">
        <f>'施設資源化量内訳'!H11</f>
        <v>7213</v>
      </c>
      <c r="AY11" s="287">
        <f>'施設資源化量内訳'!I11</f>
        <v>7285</v>
      </c>
      <c r="AZ11" s="287">
        <f>'施設資源化量内訳'!J11</f>
        <v>2091</v>
      </c>
      <c r="BA11" s="287">
        <f>'施設資源化量内訳'!K11</f>
        <v>4</v>
      </c>
      <c r="BB11" s="287">
        <f>'施設資源化量内訳'!L11</f>
        <v>459</v>
      </c>
      <c r="BC11" s="287">
        <f>'施設資源化量内訳'!M11</f>
        <v>0</v>
      </c>
      <c r="BD11" s="287">
        <f>'施設資源化量内訳'!N11</f>
        <v>201</v>
      </c>
      <c r="BE11" s="287">
        <f>'施設資源化量内訳'!O11</f>
        <v>703</v>
      </c>
      <c r="BF11" s="287">
        <f>'施設資源化量内訳'!P11</f>
        <v>0</v>
      </c>
      <c r="BG11" s="287">
        <f>'施設資源化量内訳'!Q11</f>
        <v>14076</v>
      </c>
      <c r="BH11" s="287">
        <f>'施設資源化量内訳'!R11</f>
        <v>0</v>
      </c>
      <c r="BI11" s="287">
        <f>'施設資源化量内訳'!S11</f>
        <v>0</v>
      </c>
      <c r="BJ11" s="287">
        <f>'施設資源化量内訳'!T11</f>
        <v>36</v>
      </c>
      <c r="BK11" s="287">
        <f>'施設資源化量内訳'!U11</f>
        <v>0</v>
      </c>
      <c r="BL11" s="287">
        <f>'施設資源化量内訳'!V11</f>
        <v>0</v>
      </c>
      <c r="BM11" s="287">
        <f>'施設資源化量内訳'!W11</f>
        <v>6</v>
      </c>
      <c r="BN11" s="287">
        <f>'施設資源化量内訳'!X11</f>
        <v>1117</v>
      </c>
      <c r="BO11" s="287">
        <f t="shared" si="2"/>
        <v>4436</v>
      </c>
      <c r="BP11" s="287">
        <v>4220</v>
      </c>
      <c r="BQ11" s="287">
        <v>0</v>
      </c>
      <c r="BR11" s="287">
        <v>0</v>
      </c>
      <c r="BS11" s="287">
        <v>48</v>
      </c>
      <c r="BT11" s="287">
        <v>166</v>
      </c>
      <c r="BU11" s="287">
        <v>0</v>
      </c>
      <c r="BV11" s="287">
        <v>0</v>
      </c>
      <c r="BW11" s="287">
        <v>0</v>
      </c>
      <c r="BX11" s="287">
        <v>0</v>
      </c>
      <c r="BY11" s="287">
        <v>1</v>
      </c>
      <c r="BZ11" s="287" t="s">
        <v>792</v>
      </c>
      <c r="CA11" s="287" t="s">
        <v>792</v>
      </c>
      <c r="CB11" s="287" t="s">
        <v>792</v>
      </c>
      <c r="CC11" s="287" t="s">
        <v>792</v>
      </c>
      <c r="CD11" s="287" t="s">
        <v>792</v>
      </c>
      <c r="CE11" s="287" t="s">
        <v>792</v>
      </c>
      <c r="CF11" s="287" t="s">
        <v>792</v>
      </c>
      <c r="CG11" s="287" t="s">
        <v>792</v>
      </c>
      <c r="CH11" s="287">
        <v>1</v>
      </c>
      <c r="CI11" s="287">
        <v>0</v>
      </c>
      <c r="CJ11" s="306">
        <v>24</v>
      </c>
    </row>
    <row r="12" spans="1:88" s="284" customFormat="1" ht="12" customHeight="1">
      <c r="A12" s="285" t="s">
        <v>551</v>
      </c>
      <c r="B12" s="286" t="s">
        <v>571</v>
      </c>
      <c r="C12" s="305" t="s">
        <v>542</v>
      </c>
      <c r="D12" s="287">
        <f aca="true" t="shared" si="10" ref="D12:R12">SUM(Y12,AT12,BO12)</f>
        <v>60308</v>
      </c>
      <c r="E12" s="287">
        <f t="shared" si="10"/>
        <v>33543</v>
      </c>
      <c r="F12" s="287">
        <f t="shared" si="10"/>
        <v>122</v>
      </c>
      <c r="G12" s="287">
        <f t="shared" si="10"/>
        <v>1034</v>
      </c>
      <c r="H12" s="287">
        <f t="shared" si="10"/>
        <v>7150</v>
      </c>
      <c r="I12" s="287">
        <f t="shared" si="10"/>
        <v>7993</v>
      </c>
      <c r="J12" s="287">
        <f t="shared" si="10"/>
        <v>2392</v>
      </c>
      <c r="K12" s="287">
        <f t="shared" si="10"/>
        <v>71</v>
      </c>
      <c r="L12" s="287">
        <f t="shared" si="10"/>
        <v>1809</v>
      </c>
      <c r="M12" s="287">
        <f t="shared" si="10"/>
        <v>830</v>
      </c>
      <c r="N12" s="287">
        <f t="shared" si="10"/>
        <v>1148</v>
      </c>
      <c r="O12" s="287">
        <f t="shared" si="10"/>
        <v>2152</v>
      </c>
      <c r="P12" s="287">
        <f t="shared" si="10"/>
        <v>3</v>
      </c>
      <c r="Q12" s="287">
        <f t="shared" si="10"/>
        <v>1480</v>
      </c>
      <c r="R12" s="287">
        <f t="shared" si="10"/>
        <v>0</v>
      </c>
      <c r="S12" s="287">
        <f aca="true" t="shared" si="11" ref="S12:X12">SUM(AN12,BI12,CD12)</f>
        <v>0</v>
      </c>
      <c r="T12" s="287">
        <f t="shared" si="11"/>
        <v>0</v>
      </c>
      <c r="U12" s="287">
        <f t="shared" si="11"/>
        <v>0</v>
      </c>
      <c r="V12" s="287">
        <f t="shared" si="11"/>
        <v>0</v>
      </c>
      <c r="W12" s="287">
        <f t="shared" si="11"/>
        <v>54</v>
      </c>
      <c r="X12" s="287">
        <f t="shared" si="11"/>
        <v>527</v>
      </c>
      <c r="Y12" s="287">
        <f t="shared" si="1"/>
        <v>7517</v>
      </c>
      <c r="Z12" s="287">
        <v>4399</v>
      </c>
      <c r="AA12" s="287">
        <v>5</v>
      </c>
      <c r="AB12" s="287">
        <v>43</v>
      </c>
      <c r="AC12" s="287">
        <v>488</v>
      </c>
      <c r="AD12" s="287">
        <v>2185</v>
      </c>
      <c r="AE12" s="287">
        <v>0</v>
      </c>
      <c r="AF12" s="287">
        <v>0</v>
      </c>
      <c r="AG12" s="287">
        <v>0</v>
      </c>
      <c r="AH12" s="287">
        <v>0</v>
      </c>
      <c r="AI12" s="287">
        <v>359</v>
      </c>
      <c r="AJ12" s="287" t="s">
        <v>792</v>
      </c>
      <c r="AK12" s="287" t="s">
        <v>792</v>
      </c>
      <c r="AL12" s="287" t="s">
        <v>792</v>
      </c>
      <c r="AM12" s="287" t="s">
        <v>792</v>
      </c>
      <c r="AN12" s="287" t="s">
        <v>792</v>
      </c>
      <c r="AO12" s="287" t="s">
        <v>792</v>
      </c>
      <c r="AP12" s="287" t="s">
        <v>792</v>
      </c>
      <c r="AQ12" s="287" t="s">
        <v>792</v>
      </c>
      <c r="AR12" s="287">
        <v>4</v>
      </c>
      <c r="AS12" s="287">
        <v>34</v>
      </c>
      <c r="AT12" s="287">
        <f>'施設資源化量内訳'!D12</f>
        <v>21634</v>
      </c>
      <c r="AU12" s="287">
        <f>'施設資源化量内訳'!E12</f>
        <v>1058</v>
      </c>
      <c r="AV12" s="287">
        <f>'施設資源化量内訳'!F12</f>
        <v>23</v>
      </c>
      <c r="AW12" s="287">
        <f>'施設資源化量内訳'!G12</f>
        <v>82</v>
      </c>
      <c r="AX12" s="287">
        <f>'施設資源化量内訳'!H12</f>
        <v>6164</v>
      </c>
      <c r="AY12" s="287">
        <f>'施設資源化量内訳'!I12</f>
        <v>5138</v>
      </c>
      <c r="AZ12" s="287">
        <f>'施設資源化量内訳'!J12</f>
        <v>2375</v>
      </c>
      <c r="BA12" s="287">
        <f>'施設資源化量内訳'!K12</f>
        <v>71</v>
      </c>
      <c r="BB12" s="287">
        <f>'施設資源化量内訳'!L12</f>
        <v>1809</v>
      </c>
      <c r="BC12" s="287">
        <f>'施設資源化量内訳'!M12</f>
        <v>829</v>
      </c>
      <c r="BD12" s="287">
        <f>'施設資源化量内訳'!N12</f>
        <v>118</v>
      </c>
      <c r="BE12" s="287">
        <f>'施設資源化量内訳'!O12</f>
        <v>2152</v>
      </c>
      <c r="BF12" s="287">
        <f>'施設資源化量内訳'!P12</f>
        <v>3</v>
      </c>
      <c r="BG12" s="287">
        <f>'施設資源化量内訳'!Q12</f>
        <v>1480</v>
      </c>
      <c r="BH12" s="287">
        <f>'施設資源化量内訳'!R12</f>
        <v>0</v>
      </c>
      <c r="BI12" s="287">
        <f>'施設資源化量内訳'!S12</f>
        <v>0</v>
      </c>
      <c r="BJ12" s="287">
        <f>'施設資源化量内訳'!T12</f>
        <v>0</v>
      </c>
      <c r="BK12" s="287">
        <f>'施設資源化量内訳'!U12</f>
        <v>0</v>
      </c>
      <c r="BL12" s="287">
        <f>'施設資源化量内訳'!V12</f>
        <v>0</v>
      </c>
      <c r="BM12" s="287">
        <f>'施設資源化量内訳'!W12</f>
        <v>49</v>
      </c>
      <c r="BN12" s="287">
        <f>'施設資源化量内訳'!X12</f>
        <v>283</v>
      </c>
      <c r="BO12" s="287">
        <f t="shared" si="2"/>
        <v>31157</v>
      </c>
      <c r="BP12" s="287">
        <v>28086</v>
      </c>
      <c r="BQ12" s="287">
        <v>94</v>
      </c>
      <c r="BR12" s="287">
        <v>909</v>
      </c>
      <c r="BS12" s="287">
        <v>498</v>
      </c>
      <c r="BT12" s="287">
        <v>670</v>
      </c>
      <c r="BU12" s="287">
        <v>17</v>
      </c>
      <c r="BV12" s="287">
        <v>0</v>
      </c>
      <c r="BW12" s="287">
        <v>0</v>
      </c>
      <c r="BX12" s="287">
        <v>1</v>
      </c>
      <c r="BY12" s="287">
        <v>671</v>
      </c>
      <c r="BZ12" s="287" t="s">
        <v>792</v>
      </c>
      <c r="CA12" s="287" t="s">
        <v>792</v>
      </c>
      <c r="CB12" s="287" t="s">
        <v>792</v>
      </c>
      <c r="CC12" s="287" t="s">
        <v>792</v>
      </c>
      <c r="CD12" s="287" t="s">
        <v>792</v>
      </c>
      <c r="CE12" s="287" t="s">
        <v>792</v>
      </c>
      <c r="CF12" s="287" t="s">
        <v>792</v>
      </c>
      <c r="CG12" s="287" t="s">
        <v>792</v>
      </c>
      <c r="CH12" s="287">
        <v>1</v>
      </c>
      <c r="CI12" s="287">
        <v>210</v>
      </c>
      <c r="CJ12" s="306">
        <v>31</v>
      </c>
    </row>
    <row r="13" spans="1:88" s="284" customFormat="1" ht="12" customHeight="1">
      <c r="A13" s="285" t="s">
        <v>580</v>
      </c>
      <c r="B13" s="286" t="s">
        <v>629</v>
      </c>
      <c r="C13" s="305" t="s">
        <v>542</v>
      </c>
      <c r="D13" s="287">
        <f aca="true" t="shared" si="12" ref="D13:R13">SUM(Y13,AT13,BO13)</f>
        <v>107109</v>
      </c>
      <c r="E13" s="287">
        <f t="shared" si="12"/>
        <v>49796</v>
      </c>
      <c r="F13" s="287">
        <f t="shared" si="12"/>
        <v>239</v>
      </c>
      <c r="G13" s="287">
        <f t="shared" si="12"/>
        <v>1239</v>
      </c>
      <c r="H13" s="287">
        <f t="shared" si="12"/>
        <v>17035</v>
      </c>
      <c r="I13" s="287">
        <f t="shared" si="12"/>
        <v>13834</v>
      </c>
      <c r="J13" s="287">
        <f t="shared" si="12"/>
        <v>4933</v>
      </c>
      <c r="K13" s="287">
        <f t="shared" si="12"/>
        <v>2547</v>
      </c>
      <c r="L13" s="287">
        <f t="shared" si="12"/>
        <v>5625</v>
      </c>
      <c r="M13" s="287">
        <f t="shared" si="12"/>
        <v>1133</v>
      </c>
      <c r="N13" s="287">
        <f t="shared" si="12"/>
        <v>413</v>
      </c>
      <c r="O13" s="287">
        <f t="shared" si="12"/>
        <v>0</v>
      </c>
      <c r="P13" s="287">
        <f t="shared" si="12"/>
        <v>0</v>
      </c>
      <c r="Q13" s="287">
        <f t="shared" si="12"/>
        <v>711</v>
      </c>
      <c r="R13" s="287">
        <f t="shared" si="12"/>
        <v>0</v>
      </c>
      <c r="S13" s="287">
        <f aca="true" t="shared" si="13" ref="S13:X13">SUM(AN13,BI13,CD13)</f>
        <v>0</v>
      </c>
      <c r="T13" s="287">
        <f t="shared" si="13"/>
        <v>0</v>
      </c>
      <c r="U13" s="287">
        <f t="shared" si="13"/>
        <v>0</v>
      </c>
      <c r="V13" s="287">
        <f t="shared" si="13"/>
        <v>0</v>
      </c>
      <c r="W13" s="287">
        <f t="shared" si="13"/>
        <v>24</v>
      </c>
      <c r="X13" s="287">
        <f t="shared" si="13"/>
        <v>9580</v>
      </c>
      <c r="Y13" s="287">
        <f t="shared" si="1"/>
        <v>30180</v>
      </c>
      <c r="Z13" s="287">
        <v>22688</v>
      </c>
      <c r="AA13" s="287">
        <v>175</v>
      </c>
      <c r="AB13" s="287">
        <v>667</v>
      </c>
      <c r="AC13" s="287">
        <v>2500</v>
      </c>
      <c r="AD13" s="287">
        <v>2687</v>
      </c>
      <c r="AE13" s="287">
        <v>190</v>
      </c>
      <c r="AF13" s="287">
        <v>0</v>
      </c>
      <c r="AG13" s="287">
        <v>347</v>
      </c>
      <c r="AH13" s="287">
        <v>425</v>
      </c>
      <c r="AI13" s="287">
        <v>389</v>
      </c>
      <c r="AJ13" s="287" t="s">
        <v>792</v>
      </c>
      <c r="AK13" s="287" t="s">
        <v>792</v>
      </c>
      <c r="AL13" s="287" t="s">
        <v>792</v>
      </c>
      <c r="AM13" s="287" t="s">
        <v>792</v>
      </c>
      <c r="AN13" s="287" t="s">
        <v>792</v>
      </c>
      <c r="AO13" s="287" t="s">
        <v>792</v>
      </c>
      <c r="AP13" s="287" t="s">
        <v>792</v>
      </c>
      <c r="AQ13" s="287" t="s">
        <v>792</v>
      </c>
      <c r="AR13" s="287">
        <v>4</v>
      </c>
      <c r="AS13" s="287">
        <v>108</v>
      </c>
      <c r="AT13" s="287">
        <f>'施設資源化量内訳'!D13</f>
        <v>49478</v>
      </c>
      <c r="AU13" s="287">
        <f>'施設資源化量内訳'!E13</f>
        <v>848</v>
      </c>
      <c r="AV13" s="287">
        <f>'施設資源化量内訳'!F13</f>
        <v>16</v>
      </c>
      <c r="AW13" s="287">
        <f>'施設資源化量内訳'!G13</f>
        <v>301</v>
      </c>
      <c r="AX13" s="287">
        <f>'施設資源化量内訳'!H13</f>
        <v>14142</v>
      </c>
      <c r="AY13" s="287">
        <f>'施設資源化量内訳'!I13</f>
        <v>10739</v>
      </c>
      <c r="AZ13" s="287">
        <f>'施設資源化量内訳'!J13</f>
        <v>4720</v>
      </c>
      <c r="BA13" s="287">
        <f>'施設資源化量内訳'!K13</f>
        <v>2547</v>
      </c>
      <c r="BB13" s="287">
        <f>'施設資源化量内訳'!L13</f>
        <v>5267</v>
      </c>
      <c r="BC13" s="287">
        <f>'施設資源化量内訳'!M13</f>
        <v>708</v>
      </c>
      <c r="BD13" s="287">
        <f>'施設資源化量内訳'!N13</f>
        <v>2</v>
      </c>
      <c r="BE13" s="287">
        <f>'施設資源化量内訳'!O13</f>
        <v>0</v>
      </c>
      <c r="BF13" s="287">
        <f>'施設資源化量内訳'!P13</f>
        <v>0</v>
      </c>
      <c r="BG13" s="287">
        <f>'施設資源化量内訳'!Q13</f>
        <v>711</v>
      </c>
      <c r="BH13" s="287">
        <f>'施設資源化量内訳'!R13</f>
        <v>0</v>
      </c>
      <c r="BI13" s="287">
        <f>'施設資源化量内訳'!S13</f>
        <v>0</v>
      </c>
      <c r="BJ13" s="287">
        <f>'施設資源化量内訳'!T13</f>
        <v>0</v>
      </c>
      <c r="BK13" s="287">
        <f>'施設資源化量内訳'!U13</f>
        <v>0</v>
      </c>
      <c r="BL13" s="287">
        <f>'施設資源化量内訳'!V13</f>
        <v>0</v>
      </c>
      <c r="BM13" s="287">
        <f>'施設資源化量内訳'!W13</f>
        <v>18</v>
      </c>
      <c r="BN13" s="287">
        <f>'施設資源化量内訳'!X13</f>
        <v>9459</v>
      </c>
      <c r="BO13" s="287">
        <f t="shared" si="2"/>
        <v>27451</v>
      </c>
      <c r="BP13" s="287">
        <v>26260</v>
      </c>
      <c r="BQ13" s="287">
        <v>48</v>
      </c>
      <c r="BR13" s="287">
        <v>271</v>
      </c>
      <c r="BS13" s="287">
        <v>393</v>
      </c>
      <c r="BT13" s="287">
        <v>408</v>
      </c>
      <c r="BU13" s="287">
        <v>23</v>
      </c>
      <c r="BV13" s="287">
        <v>0</v>
      </c>
      <c r="BW13" s="287">
        <v>11</v>
      </c>
      <c r="BX13" s="287">
        <v>0</v>
      </c>
      <c r="BY13" s="287">
        <v>22</v>
      </c>
      <c r="BZ13" s="287" t="s">
        <v>792</v>
      </c>
      <c r="CA13" s="287" t="s">
        <v>792</v>
      </c>
      <c r="CB13" s="287" t="s">
        <v>792</v>
      </c>
      <c r="CC13" s="287" t="s">
        <v>792</v>
      </c>
      <c r="CD13" s="287" t="s">
        <v>792</v>
      </c>
      <c r="CE13" s="287" t="s">
        <v>792</v>
      </c>
      <c r="CF13" s="287" t="s">
        <v>792</v>
      </c>
      <c r="CG13" s="287" t="s">
        <v>792</v>
      </c>
      <c r="CH13" s="287">
        <v>2</v>
      </c>
      <c r="CI13" s="287">
        <v>13</v>
      </c>
      <c r="CJ13" s="306">
        <v>53</v>
      </c>
    </row>
    <row r="14" spans="1:88" s="284" customFormat="1" ht="12" customHeight="1">
      <c r="A14" s="285" t="s">
        <v>552</v>
      </c>
      <c r="B14" s="286" t="s">
        <v>568</v>
      </c>
      <c r="C14" s="305" t="s">
        <v>542</v>
      </c>
      <c r="D14" s="287">
        <f aca="true" t="shared" si="14" ref="D14:P14">SUM(Y14,AT14,BO14)</f>
        <v>246438</v>
      </c>
      <c r="E14" s="287">
        <f t="shared" si="14"/>
        <v>105902</v>
      </c>
      <c r="F14" s="287">
        <f t="shared" si="14"/>
        <v>299</v>
      </c>
      <c r="G14" s="287">
        <f t="shared" si="14"/>
        <v>1312</v>
      </c>
      <c r="H14" s="287">
        <f t="shared" si="14"/>
        <v>29105</v>
      </c>
      <c r="I14" s="287">
        <f t="shared" si="14"/>
        <v>20500</v>
      </c>
      <c r="J14" s="287">
        <f t="shared" si="14"/>
        <v>14399</v>
      </c>
      <c r="K14" s="287">
        <f t="shared" si="14"/>
        <v>256</v>
      </c>
      <c r="L14" s="287">
        <f t="shared" si="14"/>
        <v>3140</v>
      </c>
      <c r="M14" s="287">
        <f t="shared" si="14"/>
        <v>390</v>
      </c>
      <c r="N14" s="287">
        <f t="shared" si="14"/>
        <v>3713</v>
      </c>
      <c r="O14" s="287">
        <f t="shared" si="14"/>
        <v>881</v>
      </c>
      <c r="P14" s="287">
        <f t="shared" si="14"/>
        <v>16</v>
      </c>
      <c r="Q14" s="287">
        <f aca="true" t="shared" si="15" ref="Q14:X14">SUM(AL14,BG14,CB14)</f>
        <v>26411</v>
      </c>
      <c r="R14" s="287">
        <f t="shared" si="15"/>
        <v>24029</v>
      </c>
      <c r="S14" s="287">
        <f t="shared" si="15"/>
        <v>0</v>
      </c>
      <c r="T14" s="287">
        <f t="shared" si="15"/>
        <v>0</v>
      </c>
      <c r="U14" s="287">
        <f t="shared" si="15"/>
        <v>0</v>
      </c>
      <c r="V14" s="287">
        <f t="shared" si="15"/>
        <v>0</v>
      </c>
      <c r="W14" s="287">
        <f t="shared" si="15"/>
        <v>162</v>
      </c>
      <c r="X14" s="287">
        <f t="shared" si="15"/>
        <v>15923</v>
      </c>
      <c r="Y14" s="287">
        <f t="shared" si="1"/>
        <v>90616</v>
      </c>
      <c r="Z14" s="287">
        <v>64568</v>
      </c>
      <c r="AA14" s="287">
        <v>177</v>
      </c>
      <c r="AB14" s="287">
        <v>1063</v>
      </c>
      <c r="AC14" s="287">
        <v>5560</v>
      </c>
      <c r="AD14" s="287">
        <v>3125</v>
      </c>
      <c r="AE14" s="287">
        <v>9224</v>
      </c>
      <c r="AF14" s="287">
        <v>8</v>
      </c>
      <c r="AG14" s="287">
        <v>221</v>
      </c>
      <c r="AH14" s="287">
        <v>69</v>
      </c>
      <c r="AI14" s="287">
        <v>2369</v>
      </c>
      <c r="AJ14" s="287" t="s">
        <v>792</v>
      </c>
      <c r="AK14" s="287" t="s">
        <v>792</v>
      </c>
      <c r="AL14" s="287" t="s">
        <v>792</v>
      </c>
      <c r="AM14" s="287" t="s">
        <v>792</v>
      </c>
      <c r="AN14" s="287" t="s">
        <v>792</v>
      </c>
      <c r="AO14" s="287" t="s">
        <v>792</v>
      </c>
      <c r="AP14" s="287" t="s">
        <v>792</v>
      </c>
      <c r="AQ14" s="287" t="s">
        <v>792</v>
      </c>
      <c r="AR14" s="287">
        <v>68</v>
      </c>
      <c r="AS14" s="287">
        <v>4164</v>
      </c>
      <c r="AT14" s="287">
        <f>'施設資源化量内訳'!D14</f>
        <v>115480</v>
      </c>
      <c r="AU14" s="287">
        <f>'施設資源化量内訳'!E14</f>
        <v>9403</v>
      </c>
      <c r="AV14" s="287">
        <f>'施設資源化量内訳'!F14</f>
        <v>52</v>
      </c>
      <c r="AW14" s="287">
        <f>'施設資源化量内訳'!G14</f>
        <v>0</v>
      </c>
      <c r="AX14" s="287">
        <f>'施設資源化量内訳'!H14</f>
        <v>20304</v>
      </c>
      <c r="AY14" s="287">
        <f>'施設資源化量内訳'!I14</f>
        <v>14494</v>
      </c>
      <c r="AZ14" s="287">
        <f>'施設資源化量内訳'!J14</f>
        <v>4428</v>
      </c>
      <c r="BA14" s="287">
        <f>'施設資源化量内訳'!K14</f>
        <v>236</v>
      </c>
      <c r="BB14" s="287">
        <f>'施設資源化量内訳'!L14</f>
        <v>2567</v>
      </c>
      <c r="BC14" s="287">
        <f>'施設資源化量内訳'!M14</f>
        <v>274</v>
      </c>
      <c r="BD14" s="287">
        <f>'施設資源化量内訳'!N14</f>
        <v>799</v>
      </c>
      <c r="BE14" s="287">
        <f>'施設資源化量内訳'!O14</f>
        <v>881</v>
      </c>
      <c r="BF14" s="287">
        <f>'施設資源化量内訳'!P14</f>
        <v>16</v>
      </c>
      <c r="BG14" s="287">
        <f>'施設資源化量内訳'!Q14</f>
        <v>26411</v>
      </c>
      <c r="BH14" s="287">
        <f>'施設資源化量内訳'!R14</f>
        <v>24029</v>
      </c>
      <c r="BI14" s="287">
        <f>'施設資源化量内訳'!S14</f>
        <v>0</v>
      </c>
      <c r="BJ14" s="287">
        <f>'施設資源化量内訳'!T14</f>
        <v>0</v>
      </c>
      <c r="BK14" s="287">
        <f>'施設資源化量内訳'!U14</f>
        <v>0</v>
      </c>
      <c r="BL14" s="287">
        <f>'施設資源化量内訳'!V14</f>
        <v>0</v>
      </c>
      <c r="BM14" s="287">
        <f>'施設資源化量内訳'!W14</f>
        <v>85</v>
      </c>
      <c r="BN14" s="287">
        <f>'施設資源化量内訳'!X14</f>
        <v>11501</v>
      </c>
      <c r="BO14" s="287">
        <f t="shared" si="2"/>
        <v>40342</v>
      </c>
      <c r="BP14" s="287">
        <v>31931</v>
      </c>
      <c r="BQ14" s="287">
        <v>70</v>
      </c>
      <c r="BR14" s="287">
        <v>249</v>
      </c>
      <c r="BS14" s="287">
        <v>3241</v>
      </c>
      <c r="BT14" s="287">
        <v>2881</v>
      </c>
      <c r="BU14" s="287">
        <v>747</v>
      </c>
      <c r="BV14" s="287">
        <v>12</v>
      </c>
      <c r="BW14" s="287">
        <v>352</v>
      </c>
      <c r="BX14" s="287">
        <v>47</v>
      </c>
      <c r="BY14" s="287">
        <v>545</v>
      </c>
      <c r="BZ14" s="287" t="s">
        <v>792</v>
      </c>
      <c r="CA14" s="287" t="s">
        <v>792</v>
      </c>
      <c r="CB14" s="287" t="s">
        <v>792</v>
      </c>
      <c r="CC14" s="287" t="s">
        <v>792</v>
      </c>
      <c r="CD14" s="287" t="s">
        <v>792</v>
      </c>
      <c r="CE14" s="287" t="s">
        <v>792</v>
      </c>
      <c r="CF14" s="287" t="s">
        <v>792</v>
      </c>
      <c r="CG14" s="287" t="s">
        <v>792</v>
      </c>
      <c r="CH14" s="287">
        <v>9</v>
      </c>
      <c r="CI14" s="287">
        <v>258</v>
      </c>
      <c r="CJ14" s="306">
        <v>22</v>
      </c>
    </row>
    <row r="15" spans="1:88" s="284" customFormat="1" ht="12" customHeight="1">
      <c r="A15" s="285" t="s">
        <v>599</v>
      </c>
      <c r="B15" s="286" t="s">
        <v>638</v>
      </c>
      <c r="C15" s="305" t="s">
        <v>542</v>
      </c>
      <c r="D15" s="287">
        <f aca="true" t="shared" si="16" ref="D15:R15">SUM(Y15,AT15,BO15)</f>
        <v>113216</v>
      </c>
      <c r="E15" s="287">
        <f t="shared" si="16"/>
        <v>58706</v>
      </c>
      <c r="F15" s="287">
        <f t="shared" si="16"/>
        <v>257</v>
      </c>
      <c r="G15" s="287">
        <f t="shared" si="16"/>
        <v>372</v>
      </c>
      <c r="H15" s="287">
        <f t="shared" si="16"/>
        <v>15817</v>
      </c>
      <c r="I15" s="287">
        <f t="shared" si="16"/>
        <v>9944</v>
      </c>
      <c r="J15" s="287">
        <f t="shared" si="16"/>
        <v>4627</v>
      </c>
      <c r="K15" s="287">
        <f t="shared" si="16"/>
        <v>1260</v>
      </c>
      <c r="L15" s="287">
        <f t="shared" si="16"/>
        <v>5339</v>
      </c>
      <c r="M15" s="287">
        <f t="shared" si="16"/>
        <v>429</v>
      </c>
      <c r="N15" s="287">
        <f t="shared" si="16"/>
        <v>3895</v>
      </c>
      <c r="O15" s="287">
        <f t="shared" si="16"/>
        <v>2870</v>
      </c>
      <c r="P15" s="287">
        <f t="shared" si="16"/>
        <v>0</v>
      </c>
      <c r="Q15" s="287">
        <f t="shared" si="16"/>
        <v>8398</v>
      </c>
      <c r="R15" s="287">
        <f t="shared" si="16"/>
        <v>0</v>
      </c>
      <c r="S15" s="287">
        <f aca="true" t="shared" si="17" ref="S15:X15">SUM(AN15,BI15,CD15)</f>
        <v>0</v>
      </c>
      <c r="T15" s="287">
        <f t="shared" si="17"/>
        <v>0</v>
      </c>
      <c r="U15" s="287">
        <f t="shared" si="17"/>
        <v>0</v>
      </c>
      <c r="V15" s="287">
        <f t="shared" si="17"/>
        <v>0</v>
      </c>
      <c r="W15" s="287">
        <f t="shared" si="17"/>
        <v>66</v>
      </c>
      <c r="X15" s="287">
        <f t="shared" si="17"/>
        <v>1236</v>
      </c>
      <c r="Y15" s="287">
        <f t="shared" si="1"/>
        <v>28942</v>
      </c>
      <c r="Z15" s="287">
        <v>24062</v>
      </c>
      <c r="AA15" s="287">
        <v>92</v>
      </c>
      <c r="AB15" s="287">
        <v>208</v>
      </c>
      <c r="AC15" s="287">
        <v>69</v>
      </c>
      <c r="AD15" s="287">
        <v>1726</v>
      </c>
      <c r="AE15" s="287">
        <v>112</v>
      </c>
      <c r="AF15" s="287">
        <v>18</v>
      </c>
      <c r="AG15" s="287">
        <v>98</v>
      </c>
      <c r="AH15" s="287">
        <v>0</v>
      </c>
      <c r="AI15" s="287">
        <v>2127</v>
      </c>
      <c r="AJ15" s="287" t="s">
        <v>792</v>
      </c>
      <c r="AK15" s="287" t="s">
        <v>792</v>
      </c>
      <c r="AL15" s="287" t="s">
        <v>792</v>
      </c>
      <c r="AM15" s="287" t="s">
        <v>792</v>
      </c>
      <c r="AN15" s="287" t="s">
        <v>792</v>
      </c>
      <c r="AO15" s="287" t="s">
        <v>792</v>
      </c>
      <c r="AP15" s="287" t="s">
        <v>792</v>
      </c>
      <c r="AQ15" s="287" t="s">
        <v>792</v>
      </c>
      <c r="AR15" s="287">
        <v>61</v>
      </c>
      <c r="AS15" s="287">
        <v>369</v>
      </c>
      <c r="AT15" s="287">
        <f>'施設資源化量内訳'!D15</f>
        <v>57016</v>
      </c>
      <c r="AU15" s="287">
        <f>'施設資源化量内訳'!E15</f>
        <v>9294</v>
      </c>
      <c r="AV15" s="287">
        <f>'施設資源化量内訳'!F15</f>
        <v>135</v>
      </c>
      <c r="AW15" s="287">
        <f>'施設資源化量内訳'!G15</f>
        <v>0</v>
      </c>
      <c r="AX15" s="287">
        <f>'施設資源化量内訳'!H15</f>
        <v>14546</v>
      </c>
      <c r="AY15" s="287">
        <f>'施設資源化量内訳'!I15</f>
        <v>7948</v>
      </c>
      <c r="AZ15" s="287">
        <f>'施設資源化量内訳'!J15</f>
        <v>4332</v>
      </c>
      <c r="BA15" s="287">
        <f>'施設資源化量内訳'!K15</f>
        <v>1242</v>
      </c>
      <c r="BB15" s="287">
        <f>'施設資源化量内訳'!L15</f>
        <v>5240</v>
      </c>
      <c r="BC15" s="287">
        <f>'施設資源化量内訳'!M15</f>
        <v>429</v>
      </c>
      <c r="BD15" s="287">
        <f>'施設資源化量内訳'!N15</f>
        <v>1716</v>
      </c>
      <c r="BE15" s="287">
        <f>'施設資源化量内訳'!O15</f>
        <v>2870</v>
      </c>
      <c r="BF15" s="287">
        <f>'施設資源化量内訳'!P15</f>
        <v>0</v>
      </c>
      <c r="BG15" s="287">
        <f>'施設資源化量内訳'!Q15</f>
        <v>8398</v>
      </c>
      <c r="BH15" s="287">
        <f>'施設資源化量内訳'!R15</f>
        <v>0</v>
      </c>
      <c r="BI15" s="287">
        <f>'施設資源化量内訳'!S15</f>
        <v>0</v>
      </c>
      <c r="BJ15" s="287">
        <f>'施設資源化量内訳'!T15</f>
        <v>0</v>
      </c>
      <c r="BK15" s="287">
        <f>'施設資源化量内訳'!U15</f>
        <v>0</v>
      </c>
      <c r="BL15" s="287">
        <f>'施設資源化量内訳'!V15</f>
        <v>0</v>
      </c>
      <c r="BM15" s="287">
        <f>'施設資源化量内訳'!W15</f>
        <v>5</v>
      </c>
      <c r="BN15" s="287">
        <f>'施設資源化量内訳'!X15</f>
        <v>861</v>
      </c>
      <c r="BO15" s="287">
        <f t="shared" si="2"/>
        <v>27258</v>
      </c>
      <c r="BP15" s="287">
        <v>25350</v>
      </c>
      <c r="BQ15" s="287">
        <v>30</v>
      </c>
      <c r="BR15" s="287">
        <v>164</v>
      </c>
      <c r="BS15" s="287">
        <v>1202</v>
      </c>
      <c r="BT15" s="287">
        <v>270</v>
      </c>
      <c r="BU15" s="287">
        <v>183</v>
      </c>
      <c r="BV15" s="287">
        <v>0</v>
      </c>
      <c r="BW15" s="287">
        <v>1</v>
      </c>
      <c r="BX15" s="287">
        <v>0</v>
      </c>
      <c r="BY15" s="287">
        <v>52</v>
      </c>
      <c r="BZ15" s="287" t="s">
        <v>792</v>
      </c>
      <c r="CA15" s="287" t="s">
        <v>792</v>
      </c>
      <c r="CB15" s="287" t="s">
        <v>792</v>
      </c>
      <c r="CC15" s="287" t="s">
        <v>792</v>
      </c>
      <c r="CD15" s="287" t="s">
        <v>792</v>
      </c>
      <c r="CE15" s="287" t="s">
        <v>792</v>
      </c>
      <c r="CF15" s="287" t="s">
        <v>792</v>
      </c>
      <c r="CG15" s="287" t="s">
        <v>792</v>
      </c>
      <c r="CH15" s="287">
        <v>0</v>
      </c>
      <c r="CI15" s="287">
        <v>6</v>
      </c>
      <c r="CJ15" s="306">
        <v>14</v>
      </c>
    </row>
    <row r="16" spans="1:88" s="284" customFormat="1" ht="12" customHeight="1">
      <c r="A16" s="285" t="s">
        <v>594</v>
      </c>
      <c r="B16" s="286" t="s">
        <v>595</v>
      </c>
      <c r="C16" s="305" t="s">
        <v>542</v>
      </c>
      <c r="D16" s="287">
        <f aca="true" t="shared" si="18" ref="D16:R16">SUM(Y16,AT16,BO16)</f>
        <v>116887</v>
      </c>
      <c r="E16" s="287">
        <f t="shared" si="18"/>
        <v>59276</v>
      </c>
      <c r="F16" s="287">
        <f t="shared" si="18"/>
        <v>271</v>
      </c>
      <c r="G16" s="287">
        <f t="shared" si="18"/>
        <v>1132</v>
      </c>
      <c r="H16" s="287">
        <f t="shared" si="18"/>
        <v>14923</v>
      </c>
      <c r="I16" s="287">
        <f t="shared" si="18"/>
        <v>11431</v>
      </c>
      <c r="J16" s="287">
        <f t="shared" si="18"/>
        <v>3960</v>
      </c>
      <c r="K16" s="287">
        <f t="shared" si="18"/>
        <v>35</v>
      </c>
      <c r="L16" s="287">
        <f t="shared" si="18"/>
        <v>3652</v>
      </c>
      <c r="M16" s="287">
        <f t="shared" si="18"/>
        <v>1358</v>
      </c>
      <c r="N16" s="287">
        <f t="shared" si="18"/>
        <v>1254</v>
      </c>
      <c r="O16" s="287">
        <f t="shared" si="18"/>
        <v>270</v>
      </c>
      <c r="P16" s="287">
        <f t="shared" si="18"/>
        <v>8</v>
      </c>
      <c r="Q16" s="287">
        <f t="shared" si="18"/>
        <v>2796</v>
      </c>
      <c r="R16" s="287">
        <f t="shared" si="18"/>
        <v>3974</v>
      </c>
      <c r="S16" s="287">
        <f aca="true" t="shared" si="19" ref="S16:X16">SUM(AN16,BI16,CD16)</f>
        <v>0</v>
      </c>
      <c r="T16" s="287">
        <f t="shared" si="19"/>
        <v>3398</v>
      </c>
      <c r="U16" s="287">
        <f t="shared" si="19"/>
        <v>0</v>
      </c>
      <c r="V16" s="287">
        <f t="shared" si="19"/>
        <v>0</v>
      </c>
      <c r="W16" s="287">
        <f t="shared" si="19"/>
        <v>38</v>
      </c>
      <c r="X16" s="287">
        <f t="shared" si="19"/>
        <v>9111</v>
      </c>
      <c r="Y16" s="287">
        <f t="shared" si="1"/>
        <v>26783</v>
      </c>
      <c r="Z16" s="287">
        <v>20524</v>
      </c>
      <c r="AA16" s="287">
        <v>76</v>
      </c>
      <c r="AB16" s="287">
        <v>243</v>
      </c>
      <c r="AC16" s="287">
        <v>365</v>
      </c>
      <c r="AD16" s="287">
        <v>1702</v>
      </c>
      <c r="AE16" s="287">
        <v>821</v>
      </c>
      <c r="AF16" s="287">
        <v>9</v>
      </c>
      <c r="AG16" s="287">
        <v>816</v>
      </c>
      <c r="AH16" s="287">
        <v>803</v>
      </c>
      <c r="AI16" s="287">
        <v>848</v>
      </c>
      <c r="AJ16" s="287" t="s">
        <v>792</v>
      </c>
      <c r="AK16" s="287" t="s">
        <v>792</v>
      </c>
      <c r="AL16" s="287" t="s">
        <v>792</v>
      </c>
      <c r="AM16" s="287" t="s">
        <v>792</v>
      </c>
      <c r="AN16" s="287" t="s">
        <v>792</v>
      </c>
      <c r="AO16" s="287" t="s">
        <v>792</v>
      </c>
      <c r="AP16" s="287" t="s">
        <v>792</v>
      </c>
      <c r="AQ16" s="287" t="s">
        <v>792</v>
      </c>
      <c r="AR16" s="287">
        <v>7</v>
      </c>
      <c r="AS16" s="287">
        <v>569</v>
      </c>
      <c r="AT16" s="287">
        <f>'施設資源化量内訳'!D16</f>
        <v>50406</v>
      </c>
      <c r="AU16" s="287">
        <f>'施設資源化量内訳'!E16</f>
        <v>1567</v>
      </c>
      <c r="AV16" s="287">
        <f>'施設資源化量内訳'!F16</f>
        <v>108</v>
      </c>
      <c r="AW16" s="287">
        <f>'施設資源化量内訳'!G16</f>
        <v>0</v>
      </c>
      <c r="AX16" s="287">
        <f>'施設資源化量内訳'!H16</f>
        <v>13748</v>
      </c>
      <c r="AY16" s="287">
        <f>'施設資源化量内訳'!I16</f>
        <v>9442</v>
      </c>
      <c r="AZ16" s="287">
        <f>'施設資源化量内訳'!J16</f>
        <v>2987</v>
      </c>
      <c r="BA16" s="287">
        <f>'施設資源化量内訳'!K16</f>
        <v>25</v>
      </c>
      <c r="BB16" s="287">
        <f>'施設資源化量内訳'!L16</f>
        <v>2836</v>
      </c>
      <c r="BC16" s="287">
        <f>'施設資源化量内訳'!M16</f>
        <v>554</v>
      </c>
      <c r="BD16" s="287">
        <f>'施設資源化量内訳'!N16</f>
        <v>133</v>
      </c>
      <c r="BE16" s="287">
        <f>'施設資源化量内訳'!O16</f>
        <v>270</v>
      </c>
      <c r="BF16" s="287">
        <f>'施設資源化量内訳'!P16</f>
        <v>8</v>
      </c>
      <c r="BG16" s="287">
        <f>'施設資源化量内訳'!Q16</f>
        <v>2796</v>
      </c>
      <c r="BH16" s="287">
        <f>'施設資源化量内訳'!R16</f>
        <v>3974</v>
      </c>
      <c r="BI16" s="287">
        <f>'施設資源化量内訳'!S16</f>
        <v>0</v>
      </c>
      <c r="BJ16" s="287">
        <f>'施設資源化量内訳'!T16</f>
        <v>3398</v>
      </c>
      <c r="BK16" s="287">
        <f>'施設資源化量内訳'!U16</f>
        <v>0</v>
      </c>
      <c r="BL16" s="287">
        <f>'施設資源化量内訳'!V16</f>
        <v>0</v>
      </c>
      <c r="BM16" s="287">
        <f>'施設資源化量内訳'!W16</f>
        <v>23</v>
      </c>
      <c r="BN16" s="287">
        <f>'施設資源化量内訳'!X16</f>
        <v>8537</v>
      </c>
      <c r="BO16" s="287">
        <f t="shared" si="2"/>
        <v>39698</v>
      </c>
      <c r="BP16" s="287">
        <v>37185</v>
      </c>
      <c r="BQ16" s="287">
        <v>87</v>
      </c>
      <c r="BR16" s="287">
        <v>889</v>
      </c>
      <c r="BS16" s="287">
        <v>810</v>
      </c>
      <c r="BT16" s="287">
        <v>287</v>
      </c>
      <c r="BU16" s="287">
        <v>152</v>
      </c>
      <c r="BV16" s="287">
        <v>1</v>
      </c>
      <c r="BW16" s="287">
        <v>0</v>
      </c>
      <c r="BX16" s="287">
        <v>1</v>
      </c>
      <c r="BY16" s="287">
        <v>273</v>
      </c>
      <c r="BZ16" s="287" t="s">
        <v>792</v>
      </c>
      <c r="CA16" s="287" t="s">
        <v>792</v>
      </c>
      <c r="CB16" s="287" t="s">
        <v>792</v>
      </c>
      <c r="CC16" s="287" t="s">
        <v>792</v>
      </c>
      <c r="CD16" s="287" t="s">
        <v>792</v>
      </c>
      <c r="CE16" s="287" t="s">
        <v>792</v>
      </c>
      <c r="CF16" s="287" t="s">
        <v>792</v>
      </c>
      <c r="CG16" s="287" t="s">
        <v>792</v>
      </c>
      <c r="CH16" s="287">
        <v>8</v>
      </c>
      <c r="CI16" s="287">
        <v>5</v>
      </c>
      <c r="CJ16" s="306">
        <v>24</v>
      </c>
    </row>
    <row r="17" spans="1:88" s="284" customFormat="1" ht="12" customHeight="1">
      <c r="A17" s="285" t="s">
        <v>572</v>
      </c>
      <c r="B17" s="286" t="s">
        <v>581</v>
      </c>
      <c r="C17" s="305" t="s">
        <v>542</v>
      </c>
      <c r="D17" s="287">
        <f aca="true" t="shared" si="20" ref="D17:R17">SUM(Y17,AT17,BO17)</f>
        <v>583937</v>
      </c>
      <c r="E17" s="287">
        <f t="shared" si="20"/>
        <v>219347</v>
      </c>
      <c r="F17" s="287">
        <f t="shared" si="20"/>
        <v>1529</v>
      </c>
      <c r="G17" s="287">
        <f t="shared" si="20"/>
        <v>20143</v>
      </c>
      <c r="H17" s="287">
        <f t="shared" si="20"/>
        <v>56437</v>
      </c>
      <c r="I17" s="287">
        <f t="shared" si="20"/>
        <v>39885</v>
      </c>
      <c r="J17" s="287">
        <f t="shared" si="20"/>
        <v>19127</v>
      </c>
      <c r="K17" s="287">
        <f t="shared" si="20"/>
        <v>21</v>
      </c>
      <c r="L17" s="287">
        <f t="shared" si="20"/>
        <v>39194</v>
      </c>
      <c r="M17" s="287">
        <f t="shared" si="20"/>
        <v>8022</v>
      </c>
      <c r="N17" s="287">
        <f t="shared" si="20"/>
        <v>17823</v>
      </c>
      <c r="O17" s="287">
        <f t="shared" si="20"/>
        <v>1338</v>
      </c>
      <c r="P17" s="287">
        <f t="shared" si="20"/>
        <v>0</v>
      </c>
      <c r="Q17" s="287">
        <f t="shared" si="20"/>
        <v>35846</v>
      </c>
      <c r="R17" s="287">
        <f t="shared" si="20"/>
        <v>1709</v>
      </c>
      <c r="S17" s="287">
        <f aca="true" t="shared" si="21" ref="S17:X17">SUM(AN17,BI17,CD17)</f>
        <v>0</v>
      </c>
      <c r="T17" s="287">
        <f t="shared" si="21"/>
        <v>58166</v>
      </c>
      <c r="U17" s="287">
        <f t="shared" si="21"/>
        <v>15050</v>
      </c>
      <c r="V17" s="287">
        <f t="shared" si="21"/>
        <v>0</v>
      </c>
      <c r="W17" s="287">
        <f t="shared" si="21"/>
        <v>67</v>
      </c>
      <c r="X17" s="287">
        <f t="shared" si="21"/>
        <v>50233</v>
      </c>
      <c r="Y17" s="287">
        <f t="shared" si="1"/>
        <v>151207</v>
      </c>
      <c r="Z17" s="287">
        <v>99505</v>
      </c>
      <c r="AA17" s="287">
        <v>1122</v>
      </c>
      <c r="AB17" s="287">
        <v>13081</v>
      </c>
      <c r="AC17" s="287">
        <v>3606</v>
      </c>
      <c r="AD17" s="287">
        <v>4526</v>
      </c>
      <c r="AE17" s="287">
        <v>5874</v>
      </c>
      <c r="AF17" s="287">
        <v>20</v>
      </c>
      <c r="AG17" s="287">
        <v>9764</v>
      </c>
      <c r="AH17" s="287">
        <v>353</v>
      </c>
      <c r="AI17" s="287">
        <v>11974</v>
      </c>
      <c r="AJ17" s="287" t="s">
        <v>792</v>
      </c>
      <c r="AK17" s="287" t="s">
        <v>792</v>
      </c>
      <c r="AL17" s="287" t="s">
        <v>792</v>
      </c>
      <c r="AM17" s="287" t="s">
        <v>792</v>
      </c>
      <c r="AN17" s="287" t="s">
        <v>792</v>
      </c>
      <c r="AO17" s="287" t="s">
        <v>792</v>
      </c>
      <c r="AP17" s="287" t="s">
        <v>792</v>
      </c>
      <c r="AQ17" s="287" t="s">
        <v>792</v>
      </c>
      <c r="AR17" s="287">
        <v>40</v>
      </c>
      <c r="AS17" s="287">
        <v>1342</v>
      </c>
      <c r="AT17" s="287">
        <f>'施設資源化量内訳'!D17</f>
        <v>308262</v>
      </c>
      <c r="AU17" s="287">
        <f>'施設資源化量内訳'!E17</f>
        <v>7903</v>
      </c>
      <c r="AV17" s="287">
        <f>'施設資源化量内訳'!F17</f>
        <v>29</v>
      </c>
      <c r="AW17" s="287">
        <f>'施設資源化量内訳'!G17</f>
        <v>1981</v>
      </c>
      <c r="AX17" s="287">
        <f>'施設資源化量内訳'!H17</f>
        <v>50507</v>
      </c>
      <c r="AY17" s="287">
        <f>'施設資源化量内訳'!I17</f>
        <v>34271</v>
      </c>
      <c r="AZ17" s="287">
        <f>'施設資源化量内訳'!J17</f>
        <v>13232</v>
      </c>
      <c r="BA17" s="287">
        <f>'施設資源化量内訳'!K17</f>
        <v>1</v>
      </c>
      <c r="BB17" s="287">
        <f>'施設資源化量内訳'!L17</f>
        <v>29430</v>
      </c>
      <c r="BC17" s="287">
        <f>'施設資源化量内訳'!M17</f>
        <v>7669</v>
      </c>
      <c r="BD17" s="287">
        <f>'施設資源化量内訳'!N17</f>
        <v>2281</v>
      </c>
      <c r="BE17" s="287">
        <f>'施設資源化量内訳'!O17</f>
        <v>1338</v>
      </c>
      <c r="BF17" s="287">
        <f>'施設資源化量内訳'!P17</f>
        <v>0</v>
      </c>
      <c r="BG17" s="287">
        <f>'施設資源化量内訳'!Q17</f>
        <v>35846</v>
      </c>
      <c r="BH17" s="287">
        <f>'施設資源化量内訳'!R17</f>
        <v>1709</v>
      </c>
      <c r="BI17" s="287">
        <f>'施設資源化量内訳'!S17</f>
        <v>0</v>
      </c>
      <c r="BJ17" s="287">
        <f>'施設資源化量内訳'!T17</f>
        <v>58166</v>
      </c>
      <c r="BK17" s="287">
        <f>'施設資源化量内訳'!U17</f>
        <v>15050</v>
      </c>
      <c r="BL17" s="287">
        <f>'施設資源化量内訳'!V17</f>
        <v>0</v>
      </c>
      <c r="BM17" s="287">
        <f>'施設資源化量内訳'!W17</f>
        <v>15</v>
      </c>
      <c r="BN17" s="287">
        <f>'施設資源化量内訳'!X17</f>
        <v>48834</v>
      </c>
      <c r="BO17" s="287">
        <f t="shared" si="2"/>
        <v>124468</v>
      </c>
      <c r="BP17" s="287">
        <v>111939</v>
      </c>
      <c r="BQ17" s="287">
        <v>378</v>
      </c>
      <c r="BR17" s="287">
        <v>5081</v>
      </c>
      <c r="BS17" s="287">
        <v>2324</v>
      </c>
      <c r="BT17" s="287">
        <v>1088</v>
      </c>
      <c r="BU17" s="287">
        <v>21</v>
      </c>
      <c r="BV17" s="287">
        <v>0</v>
      </c>
      <c r="BW17" s="287">
        <v>0</v>
      </c>
      <c r="BX17" s="287">
        <v>0</v>
      </c>
      <c r="BY17" s="287">
        <v>3568</v>
      </c>
      <c r="BZ17" s="287" t="s">
        <v>792</v>
      </c>
      <c r="CA17" s="287" t="s">
        <v>792</v>
      </c>
      <c r="CB17" s="287" t="s">
        <v>792</v>
      </c>
      <c r="CC17" s="287" t="s">
        <v>792</v>
      </c>
      <c r="CD17" s="287" t="s">
        <v>792</v>
      </c>
      <c r="CE17" s="287" t="s">
        <v>792</v>
      </c>
      <c r="CF17" s="287" t="s">
        <v>792</v>
      </c>
      <c r="CG17" s="287" t="s">
        <v>792</v>
      </c>
      <c r="CH17" s="287">
        <v>12</v>
      </c>
      <c r="CI17" s="287">
        <v>57</v>
      </c>
      <c r="CJ17" s="306">
        <v>53</v>
      </c>
    </row>
    <row r="18" spans="1:88" s="284" customFormat="1" ht="12" customHeight="1">
      <c r="A18" s="285" t="s">
        <v>677</v>
      </c>
      <c r="B18" s="286" t="s">
        <v>678</v>
      </c>
      <c r="C18" s="305" t="s">
        <v>679</v>
      </c>
      <c r="D18" s="287">
        <f aca="true" t="shared" si="22" ref="D18:P18">SUM(Y18,AT18,BO18)</f>
        <v>482158.38</v>
      </c>
      <c r="E18" s="287">
        <f t="shared" si="22"/>
        <v>225139.5</v>
      </c>
      <c r="F18" s="287">
        <f t="shared" si="22"/>
        <v>465</v>
      </c>
      <c r="G18" s="287">
        <f t="shared" si="22"/>
        <v>4200</v>
      </c>
      <c r="H18" s="287">
        <f t="shared" si="22"/>
        <v>53639.490000000005</v>
      </c>
      <c r="I18" s="287">
        <f t="shared" si="22"/>
        <v>47706.57</v>
      </c>
      <c r="J18" s="287">
        <f t="shared" si="22"/>
        <v>16079.92</v>
      </c>
      <c r="K18" s="287">
        <f t="shared" si="22"/>
        <v>12</v>
      </c>
      <c r="L18" s="287">
        <f t="shared" si="22"/>
        <v>26005</v>
      </c>
      <c r="M18" s="287">
        <f t="shared" si="22"/>
        <v>1091</v>
      </c>
      <c r="N18" s="287">
        <f t="shared" si="22"/>
        <v>14519.8</v>
      </c>
      <c r="O18" s="287">
        <f t="shared" si="22"/>
        <v>6181</v>
      </c>
      <c r="P18" s="287">
        <f t="shared" si="22"/>
        <v>65</v>
      </c>
      <c r="Q18" s="287">
        <f aca="true" t="shared" si="23" ref="Q18:X18">SUM(AL18,BG18,CB18)</f>
        <v>47103.48</v>
      </c>
      <c r="R18" s="287">
        <f t="shared" si="23"/>
        <v>0</v>
      </c>
      <c r="S18" s="287">
        <f t="shared" si="23"/>
        <v>80</v>
      </c>
      <c r="T18" s="287">
        <f t="shared" si="23"/>
        <v>7571</v>
      </c>
      <c r="U18" s="287">
        <f t="shared" si="23"/>
        <v>0</v>
      </c>
      <c r="V18" s="287">
        <f t="shared" si="23"/>
        <v>0</v>
      </c>
      <c r="W18" s="287">
        <f t="shared" si="23"/>
        <v>58</v>
      </c>
      <c r="X18" s="287">
        <f t="shared" si="23"/>
        <v>32241.62</v>
      </c>
      <c r="Y18" s="287">
        <f t="shared" si="1"/>
        <v>123251</v>
      </c>
      <c r="Z18" s="287">
        <v>88835</v>
      </c>
      <c r="AA18" s="287">
        <v>216</v>
      </c>
      <c r="AB18" s="287">
        <v>2836</v>
      </c>
      <c r="AC18" s="287">
        <v>4783</v>
      </c>
      <c r="AD18" s="287">
        <v>5458</v>
      </c>
      <c r="AE18" s="287">
        <v>1641</v>
      </c>
      <c r="AF18" s="287">
        <v>11</v>
      </c>
      <c r="AG18" s="287">
        <v>558</v>
      </c>
      <c r="AH18" s="287">
        <v>1</v>
      </c>
      <c r="AI18" s="287">
        <v>5170</v>
      </c>
      <c r="AJ18" s="287" t="s">
        <v>792</v>
      </c>
      <c r="AK18" s="287" t="s">
        <v>792</v>
      </c>
      <c r="AL18" s="287" t="s">
        <v>792</v>
      </c>
      <c r="AM18" s="287" t="s">
        <v>792</v>
      </c>
      <c r="AN18" s="287" t="s">
        <v>792</v>
      </c>
      <c r="AO18" s="287" t="s">
        <v>792</v>
      </c>
      <c r="AP18" s="287" t="s">
        <v>792</v>
      </c>
      <c r="AQ18" s="287" t="s">
        <v>792</v>
      </c>
      <c r="AR18" s="287">
        <v>37</v>
      </c>
      <c r="AS18" s="287">
        <v>13705</v>
      </c>
      <c r="AT18" s="287">
        <f>'施設資源化量内訳'!D18</f>
        <v>249545.38</v>
      </c>
      <c r="AU18" s="287">
        <f>'施設資源化量内訳'!E18</f>
        <v>44689.5</v>
      </c>
      <c r="AV18" s="287">
        <f>'施設資源化量内訳'!F18</f>
        <v>115</v>
      </c>
      <c r="AW18" s="287">
        <f>'施設資源化量内訳'!G18</f>
        <v>1347</v>
      </c>
      <c r="AX18" s="287">
        <f>'施設資源化量内訳'!H18</f>
        <v>44806.490000000005</v>
      </c>
      <c r="AY18" s="287">
        <f>'施設資源化量内訳'!I18</f>
        <v>36335.57</v>
      </c>
      <c r="AZ18" s="287">
        <f>'施設資源化量内訳'!J18</f>
        <v>12488.92</v>
      </c>
      <c r="BA18" s="287">
        <f>'施設資源化量内訳'!K18</f>
        <v>1</v>
      </c>
      <c r="BB18" s="287">
        <f>'施設資源化量内訳'!L18</f>
        <v>25447</v>
      </c>
      <c r="BC18" s="287">
        <f>'施設資源化量内訳'!M18</f>
        <v>1083</v>
      </c>
      <c r="BD18" s="287">
        <f>'施設資源化量内訳'!N18</f>
        <v>3711.8</v>
      </c>
      <c r="BE18" s="287">
        <f>'施設資源化量内訳'!O18</f>
        <v>6181</v>
      </c>
      <c r="BF18" s="287">
        <f>'施設資源化量内訳'!P18</f>
        <v>65</v>
      </c>
      <c r="BG18" s="287">
        <f>'施設資源化量内訳'!Q18</f>
        <v>47103.48</v>
      </c>
      <c r="BH18" s="287">
        <f>'施設資源化量内訳'!R18</f>
        <v>0</v>
      </c>
      <c r="BI18" s="287">
        <f>'施設資源化量内訳'!S18</f>
        <v>80</v>
      </c>
      <c r="BJ18" s="287">
        <f>'施設資源化量内訳'!T18</f>
        <v>7571</v>
      </c>
      <c r="BK18" s="287">
        <f>'施設資源化量内訳'!U18</f>
        <v>0</v>
      </c>
      <c r="BL18" s="287">
        <f>'施設資源化量内訳'!V18</f>
        <v>0</v>
      </c>
      <c r="BM18" s="287">
        <f>'施設資源化量内訳'!W18</f>
        <v>9</v>
      </c>
      <c r="BN18" s="287">
        <f>'施設資源化量内訳'!X18</f>
        <v>18510.62</v>
      </c>
      <c r="BO18" s="287">
        <f t="shared" si="2"/>
        <v>109362</v>
      </c>
      <c r="BP18" s="287">
        <v>91615</v>
      </c>
      <c r="BQ18" s="287">
        <v>134</v>
      </c>
      <c r="BR18" s="287">
        <v>17</v>
      </c>
      <c r="BS18" s="287">
        <v>4050</v>
      </c>
      <c r="BT18" s="287">
        <v>5913</v>
      </c>
      <c r="BU18" s="287">
        <v>1950</v>
      </c>
      <c r="BV18" s="287">
        <v>0</v>
      </c>
      <c r="BW18" s="287">
        <v>0</v>
      </c>
      <c r="BX18" s="287">
        <v>7</v>
      </c>
      <c r="BY18" s="287">
        <v>5638</v>
      </c>
      <c r="BZ18" s="287" t="s">
        <v>792</v>
      </c>
      <c r="CA18" s="287" t="s">
        <v>792</v>
      </c>
      <c r="CB18" s="287" t="s">
        <v>792</v>
      </c>
      <c r="CC18" s="287" t="s">
        <v>792</v>
      </c>
      <c r="CD18" s="287" t="s">
        <v>792</v>
      </c>
      <c r="CE18" s="287" t="s">
        <v>792</v>
      </c>
      <c r="CF18" s="287" t="s">
        <v>792</v>
      </c>
      <c r="CG18" s="287" t="s">
        <v>792</v>
      </c>
      <c r="CH18" s="287">
        <v>12</v>
      </c>
      <c r="CI18" s="287">
        <v>26</v>
      </c>
      <c r="CJ18" s="306">
        <v>43</v>
      </c>
    </row>
    <row r="19" spans="1:88" s="284" customFormat="1" ht="12" customHeight="1">
      <c r="A19" s="285" t="s">
        <v>684</v>
      </c>
      <c r="B19" s="286" t="s">
        <v>685</v>
      </c>
      <c r="C19" s="305" t="s">
        <v>686</v>
      </c>
      <c r="D19" s="287">
        <f aca="true" t="shared" si="24" ref="D19:P19">SUM(Y19,AT19,BO19)</f>
        <v>1012950</v>
      </c>
      <c r="E19" s="287">
        <f t="shared" si="24"/>
        <v>544617</v>
      </c>
      <c r="F19" s="287">
        <f t="shared" si="24"/>
        <v>1539</v>
      </c>
      <c r="G19" s="287">
        <f t="shared" si="24"/>
        <v>1116</v>
      </c>
      <c r="H19" s="287">
        <f t="shared" si="24"/>
        <v>87185</v>
      </c>
      <c r="I19" s="287">
        <f t="shared" si="24"/>
        <v>120237</v>
      </c>
      <c r="J19" s="287">
        <f t="shared" si="24"/>
        <v>44003</v>
      </c>
      <c r="K19" s="287">
        <f t="shared" si="24"/>
        <v>312</v>
      </c>
      <c r="L19" s="287">
        <f t="shared" si="24"/>
        <v>62476</v>
      </c>
      <c r="M19" s="287">
        <f t="shared" si="24"/>
        <v>4931</v>
      </c>
      <c r="N19" s="287">
        <f t="shared" si="24"/>
        <v>25744</v>
      </c>
      <c r="O19" s="287">
        <f t="shared" si="24"/>
        <v>1847</v>
      </c>
      <c r="P19" s="287">
        <f t="shared" si="24"/>
        <v>0</v>
      </c>
      <c r="Q19" s="287">
        <f aca="true" t="shared" si="25" ref="Q19:X19">SUM(AL19,BG19,CB19)</f>
        <v>19249</v>
      </c>
      <c r="R19" s="287">
        <f t="shared" si="25"/>
        <v>0</v>
      </c>
      <c r="S19" s="287">
        <f t="shared" si="25"/>
        <v>0</v>
      </c>
      <c r="T19" s="287">
        <f t="shared" si="25"/>
        <v>81680</v>
      </c>
      <c r="U19" s="287">
        <f t="shared" si="25"/>
        <v>0</v>
      </c>
      <c r="V19" s="287">
        <f t="shared" si="25"/>
        <v>0</v>
      </c>
      <c r="W19" s="287">
        <f t="shared" si="25"/>
        <v>150</v>
      </c>
      <c r="X19" s="287">
        <f t="shared" si="25"/>
        <v>17864</v>
      </c>
      <c r="Y19" s="287">
        <f t="shared" si="1"/>
        <v>440878</v>
      </c>
      <c r="Z19" s="287">
        <v>242398</v>
      </c>
      <c r="AA19" s="287">
        <v>902</v>
      </c>
      <c r="AB19" s="287">
        <v>785</v>
      </c>
      <c r="AC19" s="287">
        <v>26871</v>
      </c>
      <c r="AD19" s="287">
        <v>93586</v>
      </c>
      <c r="AE19" s="287">
        <v>33105</v>
      </c>
      <c r="AF19" s="287">
        <v>261</v>
      </c>
      <c r="AG19" s="287">
        <v>28773</v>
      </c>
      <c r="AH19" s="287">
        <v>58</v>
      </c>
      <c r="AI19" s="287">
        <v>11936</v>
      </c>
      <c r="AJ19" s="287" t="s">
        <v>792</v>
      </c>
      <c r="AK19" s="287" t="s">
        <v>792</v>
      </c>
      <c r="AL19" s="287" t="s">
        <v>792</v>
      </c>
      <c r="AM19" s="287" t="s">
        <v>792</v>
      </c>
      <c r="AN19" s="287" t="s">
        <v>792</v>
      </c>
      <c r="AO19" s="287" t="s">
        <v>792</v>
      </c>
      <c r="AP19" s="287" t="s">
        <v>792</v>
      </c>
      <c r="AQ19" s="287" t="s">
        <v>792</v>
      </c>
      <c r="AR19" s="287">
        <v>146</v>
      </c>
      <c r="AS19" s="287">
        <v>2057</v>
      </c>
      <c r="AT19" s="287">
        <f>'施設資源化量内訳'!D19</f>
        <v>293529</v>
      </c>
      <c r="AU19" s="287">
        <f>'施設資源化量内訳'!E19</f>
        <v>42629</v>
      </c>
      <c r="AV19" s="287">
        <f>'施設資源化量内訳'!F19</f>
        <v>127</v>
      </c>
      <c r="AW19" s="287">
        <f>'施設資源化量内訳'!G19</f>
        <v>4</v>
      </c>
      <c r="AX19" s="287">
        <f>'施設資源化量内訳'!H19</f>
        <v>54102</v>
      </c>
      <c r="AY19" s="287">
        <f>'施設資源化量内訳'!I19</f>
        <v>23354</v>
      </c>
      <c r="AZ19" s="287">
        <f>'施設資源化量内訳'!J19</f>
        <v>10736</v>
      </c>
      <c r="BA19" s="287">
        <f>'施設資源化量内訳'!K19</f>
        <v>51</v>
      </c>
      <c r="BB19" s="287">
        <f>'施設資源化量内訳'!L19</f>
        <v>33703</v>
      </c>
      <c r="BC19" s="287">
        <f>'施設資源化量内訳'!M19</f>
        <v>4873</v>
      </c>
      <c r="BD19" s="287">
        <f>'施設資源化量内訳'!N19</f>
        <v>6553</v>
      </c>
      <c r="BE19" s="287">
        <f>'施設資源化量内訳'!O19</f>
        <v>1847</v>
      </c>
      <c r="BF19" s="287">
        <f>'施設資源化量内訳'!P19</f>
        <v>0</v>
      </c>
      <c r="BG19" s="287">
        <f>'施設資源化量内訳'!Q19</f>
        <v>19249</v>
      </c>
      <c r="BH19" s="287">
        <f>'施設資源化量内訳'!R19</f>
        <v>0</v>
      </c>
      <c r="BI19" s="287">
        <f>'施設資源化量内訳'!S19</f>
        <v>0</v>
      </c>
      <c r="BJ19" s="287">
        <f>'施設資源化量内訳'!T19</f>
        <v>81680</v>
      </c>
      <c r="BK19" s="287">
        <f>'施設資源化量内訳'!U19</f>
        <v>0</v>
      </c>
      <c r="BL19" s="287">
        <f>'施設資源化量内訳'!V19</f>
        <v>0</v>
      </c>
      <c r="BM19" s="287">
        <f>'施設資源化量内訳'!W19</f>
        <v>1</v>
      </c>
      <c r="BN19" s="287">
        <f>'施設資源化量内訳'!X19</f>
        <v>14620</v>
      </c>
      <c r="BO19" s="287">
        <f t="shared" si="2"/>
        <v>278543</v>
      </c>
      <c r="BP19" s="287">
        <v>259590</v>
      </c>
      <c r="BQ19" s="287">
        <v>510</v>
      </c>
      <c r="BR19" s="287">
        <v>327</v>
      </c>
      <c r="BS19" s="287">
        <v>6212</v>
      </c>
      <c r="BT19" s="287">
        <v>3297</v>
      </c>
      <c r="BU19" s="287">
        <v>162</v>
      </c>
      <c r="BV19" s="287">
        <v>0</v>
      </c>
      <c r="BW19" s="287">
        <v>0</v>
      </c>
      <c r="BX19" s="287">
        <v>0</v>
      </c>
      <c r="BY19" s="287">
        <v>7255</v>
      </c>
      <c r="BZ19" s="287" t="s">
        <v>792</v>
      </c>
      <c r="CA19" s="287" t="s">
        <v>792</v>
      </c>
      <c r="CB19" s="287" t="s">
        <v>792</v>
      </c>
      <c r="CC19" s="287" t="s">
        <v>792</v>
      </c>
      <c r="CD19" s="287" t="s">
        <v>792</v>
      </c>
      <c r="CE19" s="287" t="s">
        <v>792</v>
      </c>
      <c r="CF19" s="287" t="s">
        <v>792</v>
      </c>
      <c r="CG19" s="287" t="s">
        <v>792</v>
      </c>
      <c r="CH19" s="287">
        <v>3</v>
      </c>
      <c r="CI19" s="287">
        <v>1187</v>
      </c>
      <c r="CJ19" s="306">
        <v>60</v>
      </c>
    </row>
    <row r="20" spans="1:88" s="284" customFormat="1" ht="12" customHeight="1">
      <c r="A20" s="285" t="s">
        <v>691</v>
      </c>
      <c r="B20" s="286" t="s">
        <v>692</v>
      </c>
      <c r="C20" s="305" t="s">
        <v>674</v>
      </c>
      <c r="D20" s="287">
        <f aca="true" t="shared" si="26" ref="D20:P20">SUM(Y20,AT20,BO20)</f>
        <v>744337</v>
      </c>
      <c r="E20" s="287">
        <f t="shared" si="26"/>
        <v>367504</v>
      </c>
      <c r="F20" s="287">
        <f t="shared" si="26"/>
        <v>1334</v>
      </c>
      <c r="G20" s="287">
        <f t="shared" si="26"/>
        <v>8688</v>
      </c>
      <c r="H20" s="287">
        <f t="shared" si="26"/>
        <v>62400</v>
      </c>
      <c r="I20" s="287">
        <f t="shared" si="26"/>
        <v>61661</v>
      </c>
      <c r="J20" s="287">
        <f t="shared" si="26"/>
        <v>27640</v>
      </c>
      <c r="K20" s="287">
        <f t="shared" si="26"/>
        <v>89</v>
      </c>
      <c r="L20" s="287">
        <f t="shared" si="26"/>
        <v>102020</v>
      </c>
      <c r="M20" s="287">
        <f t="shared" si="26"/>
        <v>83</v>
      </c>
      <c r="N20" s="287">
        <f t="shared" si="26"/>
        <v>28586</v>
      </c>
      <c r="O20" s="287">
        <f t="shared" si="26"/>
        <v>17600</v>
      </c>
      <c r="P20" s="287">
        <f t="shared" si="26"/>
        <v>0</v>
      </c>
      <c r="Q20" s="287">
        <f aca="true" t="shared" si="27" ref="Q20:X20">SUM(AL20,BG20,CB20)</f>
        <v>44097</v>
      </c>
      <c r="R20" s="287">
        <f t="shared" si="27"/>
        <v>817</v>
      </c>
      <c r="S20" s="287">
        <f t="shared" si="27"/>
        <v>1912</v>
      </c>
      <c r="T20" s="287">
        <f t="shared" si="27"/>
        <v>2127</v>
      </c>
      <c r="U20" s="287">
        <f t="shared" si="27"/>
        <v>0</v>
      </c>
      <c r="V20" s="287">
        <f t="shared" si="27"/>
        <v>694</v>
      </c>
      <c r="W20" s="287">
        <f t="shared" si="27"/>
        <v>433</v>
      </c>
      <c r="X20" s="287">
        <f t="shared" si="27"/>
        <v>16652</v>
      </c>
      <c r="Y20" s="287">
        <f t="shared" si="1"/>
        <v>122770</v>
      </c>
      <c r="Z20" s="287">
        <v>86532</v>
      </c>
      <c r="AA20" s="287">
        <v>750</v>
      </c>
      <c r="AB20" s="287">
        <v>745</v>
      </c>
      <c r="AC20" s="287">
        <v>16745</v>
      </c>
      <c r="AD20" s="287">
        <v>1988</v>
      </c>
      <c r="AE20" s="287">
        <v>1256</v>
      </c>
      <c r="AF20" s="287">
        <v>4</v>
      </c>
      <c r="AG20" s="287">
        <v>20</v>
      </c>
      <c r="AH20" s="287">
        <v>0</v>
      </c>
      <c r="AI20" s="287">
        <v>11808</v>
      </c>
      <c r="AJ20" s="287" t="s">
        <v>792</v>
      </c>
      <c r="AK20" s="287" t="s">
        <v>792</v>
      </c>
      <c r="AL20" s="287" t="s">
        <v>792</v>
      </c>
      <c r="AM20" s="287" t="s">
        <v>792</v>
      </c>
      <c r="AN20" s="287" t="s">
        <v>792</v>
      </c>
      <c r="AO20" s="287" t="s">
        <v>792</v>
      </c>
      <c r="AP20" s="287" t="s">
        <v>792</v>
      </c>
      <c r="AQ20" s="287" t="s">
        <v>792</v>
      </c>
      <c r="AR20" s="287">
        <v>226</v>
      </c>
      <c r="AS20" s="287">
        <v>2696</v>
      </c>
      <c r="AT20" s="287">
        <f>'施設資源化量内訳'!D20</f>
        <v>331544</v>
      </c>
      <c r="AU20" s="287">
        <f>'施設資源化量内訳'!E20</f>
        <v>19845</v>
      </c>
      <c r="AV20" s="287">
        <f>'施設資源化量内訳'!F20</f>
        <v>158</v>
      </c>
      <c r="AW20" s="287">
        <f>'施設資源化量内訳'!G20</f>
        <v>4417</v>
      </c>
      <c r="AX20" s="287">
        <f>'施設資源化量内訳'!H20</f>
        <v>40867</v>
      </c>
      <c r="AY20" s="287">
        <f>'施設資源化量内訳'!I20</f>
        <v>56425</v>
      </c>
      <c r="AZ20" s="287">
        <f>'施設資源化量内訳'!J20</f>
        <v>26384</v>
      </c>
      <c r="BA20" s="287">
        <f>'施設資源化量内訳'!K20</f>
        <v>85</v>
      </c>
      <c r="BB20" s="287">
        <f>'施設資源化量内訳'!L20</f>
        <v>102000</v>
      </c>
      <c r="BC20" s="287">
        <f>'施設資源化量内訳'!M20</f>
        <v>0</v>
      </c>
      <c r="BD20" s="287">
        <f>'施設資源化量内訳'!N20</f>
        <v>240</v>
      </c>
      <c r="BE20" s="287">
        <f>'施設資源化量内訳'!O20</f>
        <v>17600</v>
      </c>
      <c r="BF20" s="287">
        <f>'施設資源化量内訳'!P20</f>
        <v>0</v>
      </c>
      <c r="BG20" s="287">
        <f>'施設資源化量内訳'!Q20</f>
        <v>44097</v>
      </c>
      <c r="BH20" s="287">
        <f>'施設資源化量内訳'!R20</f>
        <v>817</v>
      </c>
      <c r="BI20" s="287">
        <f>'施設資源化量内訳'!S20</f>
        <v>1912</v>
      </c>
      <c r="BJ20" s="287">
        <f>'施設資源化量内訳'!T20</f>
        <v>2127</v>
      </c>
      <c r="BK20" s="287">
        <f>'施設資源化量内訳'!U20</f>
        <v>0</v>
      </c>
      <c r="BL20" s="287">
        <f>'施設資源化量内訳'!V20</f>
        <v>694</v>
      </c>
      <c r="BM20" s="287">
        <f>'施設資源化量内訳'!W20</f>
        <v>0</v>
      </c>
      <c r="BN20" s="287">
        <f>'施設資源化量内訳'!X20</f>
        <v>13876</v>
      </c>
      <c r="BO20" s="287">
        <f t="shared" si="2"/>
        <v>290023</v>
      </c>
      <c r="BP20" s="287">
        <v>261127</v>
      </c>
      <c r="BQ20" s="287">
        <v>426</v>
      </c>
      <c r="BR20" s="287">
        <v>3526</v>
      </c>
      <c r="BS20" s="287">
        <v>4788</v>
      </c>
      <c r="BT20" s="287">
        <v>3248</v>
      </c>
      <c r="BU20" s="287">
        <v>0</v>
      </c>
      <c r="BV20" s="287">
        <v>0</v>
      </c>
      <c r="BW20" s="287">
        <v>0</v>
      </c>
      <c r="BX20" s="287">
        <v>83</v>
      </c>
      <c r="BY20" s="287">
        <v>16538</v>
      </c>
      <c r="BZ20" s="287" t="s">
        <v>792</v>
      </c>
      <c r="CA20" s="287" t="s">
        <v>792</v>
      </c>
      <c r="CB20" s="287" t="s">
        <v>792</v>
      </c>
      <c r="CC20" s="287" t="s">
        <v>792</v>
      </c>
      <c r="CD20" s="287" t="s">
        <v>792</v>
      </c>
      <c r="CE20" s="287" t="s">
        <v>792</v>
      </c>
      <c r="CF20" s="287" t="s">
        <v>792</v>
      </c>
      <c r="CG20" s="287" t="s">
        <v>792</v>
      </c>
      <c r="CH20" s="287">
        <v>207</v>
      </c>
      <c r="CI20" s="287">
        <v>80</v>
      </c>
      <c r="CJ20" s="306">
        <v>23</v>
      </c>
    </row>
    <row r="21" spans="1:88" s="284" customFormat="1" ht="12" customHeight="1">
      <c r="A21" s="285" t="s">
        <v>695</v>
      </c>
      <c r="B21" s="286" t="s">
        <v>696</v>
      </c>
      <c r="C21" s="305" t="s">
        <v>697</v>
      </c>
      <c r="D21" s="287">
        <f aca="true" t="shared" si="28" ref="D21:R21">SUM(Y21,AT21,BO21)</f>
        <v>200093</v>
      </c>
      <c r="E21" s="287">
        <f t="shared" si="28"/>
        <v>90623</v>
      </c>
      <c r="F21" s="287">
        <f t="shared" si="28"/>
        <v>86</v>
      </c>
      <c r="G21" s="287">
        <f t="shared" si="28"/>
        <v>1891</v>
      </c>
      <c r="H21" s="287">
        <f t="shared" si="28"/>
        <v>16266</v>
      </c>
      <c r="I21" s="287">
        <f t="shared" si="28"/>
        <v>16355</v>
      </c>
      <c r="J21" s="287">
        <f t="shared" si="28"/>
        <v>5106</v>
      </c>
      <c r="K21" s="287">
        <f t="shared" si="28"/>
        <v>171</v>
      </c>
      <c r="L21" s="287">
        <f t="shared" si="28"/>
        <v>17177</v>
      </c>
      <c r="M21" s="287">
        <f t="shared" si="28"/>
        <v>656</v>
      </c>
      <c r="N21" s="287">
        <f t="shared" si="28"/>
        <v>1476</v>
      </c>
      <c r="O21" s="287">
        <f t="shared" si="28"/>
        <v>7690</v>
      </c>
      <c r="P21" s="287">
        <f t="shared" si="28"/>
        <v>0</v>
      </c>
      <c r="Q21" s="287">
        <f t="shared" si="28"/>
        <v>13100</v>
      </c>
      <c r="R21" s="287">
        <f t="shared" si="28"/>
        <v>0</v>
      </c>
      <c r="S21" s="287">
        <f aca="true" t="shared" si="29" ref="S21:X21">SUM(AN21,BI21,CD21)</f>
        <v>1799</v>
      </c>
      <c r="T21" s="287">
        <f t="shared" si="29"/>
        <v>3181</v>
      </c>
      <c r="U21" s="287">
        <f t="shared" si="29"/>
        <v>0</v>
      </c>
      <c r="V21" s="287">
        <f t="shared" si="29"/>
        <v>459</v>
      </c>
      <c r="W21" s="287">
        <f t="shared" si="29"/>
        <v>190</v>
      </c>
      <c r="X21" s="287">
        <f t="shared" si="29"/>
        <v>23867</v>
      </c>
      <c r="Y21" s="287">
        <f t="shared" si="1"/>
        <v>70207</v>
      </c>
      <c r="Z21" s="287">
        <v>40152</v>
      </c>
      <c r="AA21" s="287">
        <v>63</v>
      </c>
      <c r="AB21" s="287">
        <v>590</v>
      </c>
      <c r="AC21" s="287">
        <v>2381</v>
      </c>
      <c r="AD21" s="287">
        <v>3139</v>
      </c>
      <c r="AE21" s="287">
        <v>1785</v>
      </c>
      <c r="AF21" s="287">
        <v>60</v>
      </c>
      <c r="AG21" s="287">
        <v>1028</v>
      </c>
      <c r="AH21" s="287">
        <v>0</v>
      </c>
      <c r="AI21" s="287">
        <v>975</v>
      </c>
      <c r="AJ21" s="287" t="s">
        <v>792</v>
      </c>
      <c r="AK21" s="287" t="s">
        <v>792</v>
      </c>
      <c r="AL21" s="287" t="s">
        <v>792</v>
      </c>
      <c r="AM21" s="287" t="s">
        <v>792</v>
      </c>
      <c r="AN21" s="287" t="s">
        <v>792</v>
      </c>
      <c r="AO21" s="287" t="s">
        <v>792</v>
      </c>
      <c r="AP21" s="287" t="s">
        <v>792</v>
      </c>
      <c r="AQ21" s="287" t="s">
        <v>792</v>
      </c>
      <c r="AR21" s="287">
        <v>145</v>
      </c>
      <c r="AS21" s="287">
        <v>19889</v>
      </c>
      <c r="AT21" s="287">
        <f>'施設資源化量内訳'!D21</f>
        <v>91844</v>
      </c>
      <c r="AU21" s="287">
        <f>'施設資源化量内訳'!E21</f>
        <v>12836</v>
      </c>
      <c r="AV21" s="287">
        <f>'施設資源化量内訳'!F21</f>
        <v>23</v>
      </c>
      <c r="AW21" s="287">
        <f>'施設資源化量内訳'!G21</f>
        <v>1301</v>
      </c>
      <c r="AX21" s="287">
        <f>'施設資源化量内訳'!H21</f>
        <v>13756</v>
      </c>
      <c r="AY21" s="287">
        <f>'施設資源化量内訳'!I21</f>
        <v>13093</v>
      </c>
      <c r="AZ21" s="287">
        <f>'施設資源化量内訳'!J21</f>
        <v>3318</v>
      </c>
      <c r="BA21" s="287">
        <f>'施設資源化量内訳'!K21</f>
        <v>111</v>
      </c>
      <c r="BB21" s="287">
        <f>'施設資源化量内訳'!L21</f>
        <v>16149</v>
      </c>
      <c r="BC21" s="287">
        <f>'施設資源化量内訳'!M21</f>
        <v>656</v>
      </c>
      <c r="BD21" s="287">
        <f>'施設資源化量内訳'!N21</f>
        <v>375</v>
      </c>
      <c r="BE21" s="287">
        <f>'施設資源化量内訳'!O21</f>
        <v>7690</v>
      </c>
      <c r="BF21" s="287">
        <f>'施設資源化量内訳'!P21</f>
        <v>0</v>
      </c>
      <c r="BG21" s="287">
        <f>'施設資源化量内訳'!Q21</f>
        <v>13100</v>
      </c>
      <c r="BH21" s="287">
        <f>'施設資源化量内訳'!R21</f>
        <v>0</v>
      </c>
      <c r="BI21" s="287">
        <f>'施設資源化量内訳'!S21</f>
        <v>1799</v>
      </c>
      <c r="BJ21" s="287">
        <f>'施設資源化量内訳'!T21</f>
        <v>3181</v>
      </c>
      <c r="BK21" s="287">
        <f>'施設資源化量内訳'!U21</f>
        <v>0</v>
      </c>
      <c r="BL21" s="287">
        <f>'施設資源化量内訳'!V21</f>
        <v>459</v>
      </c>
      <c r="BM21" s="287">
        <f>'施設資源化量内訳'!W21</f>
        <v>45</v>
      </c>
      <c r="BN21" s="287">
        <f>'施設資源化量内訳'!X21</f>
        <v>3952</v>
      </c>
      <c r="BO21" s="287">
        <f t="shared" si="2"/>
        <v>38042</v>
      </c>
      <c r="BP21" s="287">
        <v>37635</v>
      </c>
      <c r="BQ21" s="287">
        <v>0</v>
      </c>
      <c r="BR21" s="287">
        <v>0</v>
      </c>
      <c r="BS21" s="287">
        <v>129</v>
      </c>
      <c r="BT21" s="287">
        <v>123</v>
      </c>
      <c r="BU21" s="287">
        <v>3</v>
      </c>
      <c r="BV21" s="287">
        <v>0</v>
      </c>
      <c r="BW21" s="287">
        <v>0</v>
      </c>
      <c r="BX21" s="287">
        <v>0</v>
      </c>
      <c r="BY21" s="287">
        <v>126</v>
      </c>
      <c r="BZ21" s="287" t="s">
        <v>792</v>
      </c>
      <c r="CA21" s="287" t="s">
        <v>792</v>
      </c>
      <c r="CB21" s="287" t="s">
        <v>792</v>
      </c>
      <c r="CC21" s="287" t="s">
        <v>792</v>
      </c>
      <c r="CD21" s="287" t="s">
        <v>792</v>
      </c>
      <c r="CE21" s="287" t="s">
        <v>792</v>
      </c>
      <c r="CF21" s="287" t="s">
        <v>792</v>
      </c>
      <c r="CG21" s="287" t="s">
        <v>792</v>
      </c>
      <c r="CH21" s="287">
        <v>0</v>
      </c>
      <c r="CI21" s="287">
        <v>26</v>
      </c>
      <c r="CJ21" s="306">
        <v>26</v>
      </c>
    </row>
    <row r="22" spans="1:88" s="284" customFormat="1" ht="12" customHeight="1">
      <c r="A22" s="285" t="s">
        <v>632</v>
      </c>
      <c r="B22" s="286" t="s">
        <v>633</v>
      </c>
      <c r="C22" s="305" t="s">
        <v>542</v>
      </c>
      <c r="D22" s="287">
        <f aca="true" t="shared" si="30" ref="D22:R22">SUM(Y22,AT22,BO22)</f>
        <v>97172.97492495332</v>
      </c>
      <c r="E22" s="287">
        <f t="shared" si="30"/>
        <v>35320</v>
      </c>
      <c r="F22" s="287">
        <f t="shared" si="30"/>
        <v>137</v>
      </c>
      <c r="G22" s="287">
        <f t="shared" si="30"/>
        <v>2747</v>
      </c>
      <c r="H22" s="287">
        <f t="shared" si="30"/>
        <v>6828.156</v>
      </c>
      <c r="I22" s="287">
        <f t="shared" si="30"/>
        <v>5670.844</v>
      </c>
      <c r="J22" s="287">
        <f t="shared" si="30"/>
        <v>1583</v>
      </c>
      <c r="K22" s="287">
        <f t="shared" si="30"/>
        <v>47</v>
      </c>
      <c r="L22" s="287">
        <f t="shared" si="30"/>
        <v>5467</v>
      </c>
      <c r="M22" s="287">
        <f t="shared" si="30"/>
        <v>118</v>
      </c>
      <c r="N22" s="287">
        <f t="shared" si="30"/>
        <v>491</v>
      </c>
      <c r="O22" s="287">
        <f t="shared" si="30"/>
        <v>5732</v>
      </c>
      <c r="P22" s="287">
        <f t="shared" si="30"/>
        <v>2575</v>
      </c>
      <c r="Q22" s="287">
        <f t="shared" si="30"/>
        <v>4069.0344366521967</v>
      </c>
      <c r="R22" s="287">
        <f t="shared" si="30"/>
        <v>8312</v>
      </c>
      <c r="S22" s="287">
        <f aca="true" t="shared" si="31" ref="S22:X22">SUM(AN22,BI22,CD22)</f>
        <v>15962</v>
      </c>
      <c r="T22" s="287">
        <f t="shared" si="31"/>
        <v>0</v>
      </c>
      <c r="U22" s="287">
        <f t="shared" si="31"/>
        <v>0</v>
      </c>
      <c r="V22" s="287">
        <f t="shared" si="31"/>
        <v>0</v>
      </c>
      <c r="W22" s="287">
        <f t="shared" si="31"/>
        <v>17</v>
      </c>
      <c r="X22" s="287">
        <f t="shared" si="31"/>
        <v>2096.940488301119</v>
      </c>
      <c r="Y22" s="287">
        <f t="shared" si="1"/>
        <v>12833.94048830112</v>
      </c>
      <c r="Z22" s="287">
        <v>5580</v>
      </c>
      <c r="AA22" s="287">
        <v>58</v>
      </c>
      <c r="AB22" s="287">
        <v>800</v>
      </c>
      <c r="AC22" s="287">
        <v>456</v>
      </c>
      <c r="AD22" s="287">
        <v>1323</v>
      </c>
      <c r="AE22" s="287">
        <v>956</v>
      </c>
      <c r="AF22" s="287">
        <v>12</v>
      </c>
      <c r="AG22" s="287">
        <v>3344</v>
      </c>
      <c r="AH22" s="287">
        <v>0</v>
      </c>
      <c r="AI22" s="287">
        <v>38</v>
      </c>
      <c r="AJ22" s="287" t="s">
        <v>792</v>
      </c>
      <c r="AK22" s="287" t="s">
        <v>792</v>
      </c>
      <c r="AL22" s="287" t="s">
        <v>792</v>
      </c>
      <c r="AM22" s="287" t="s">
        <v>792</v>
      </c>
      <c r="AN22" s="287" t="s">
        <v>792</v>
      </c>
      <c r="AO22" s="287" t="s">
        <v>792</v>
      </c>
      <c r="AP22" s="287" t="s">
        <v>792</v>
      </c>
      <c r="AQ22" s="287" t="s">
        <v>792</v>
      </c>
      <c r="AR22" s="287">
        <v>1</v>
      </c>
      <c r="AS22" s="287">
        <v>265.940488301119</v>
      </c>
      <c r="AT22" s="287">
        <f>'施設資源化量内訳'!D22</f>
        <v>54340.0344366522</v>
      </c>
      <c r="AU22" s="287">
        <f>'施設資源化量内訳'!E22</f>
        <v>1528</v>
      </c>
      <c r="AV22" s="287">
        <f>'施設資源化量内訳'!F22</f>
        <v>36</v>
      </c>
      <c r="AW22" s="287">
        <f>'施設資源化量内訳'!G22</f>
        <v>718</v>
      </c>
      <c r="AX22" s="287">
        <f>'施設資源化量内訳'!H22</f>
        <v>6156.156</v>
      </c>
      <c r="AY22" s="287">
        <f>'施設資源化量内訳'!I22</f>
        <v>4343.844</v>
      </c>
      <c r="AZ22" s="287">
        <f>'施設資源化量内訳'!J22</f>
        <v>627</v>
      </c>
      <c r="BA22" s="287">
        <f>'施設資源化量内訳'!K22</f>
        <v>35</v>
      </c>
      <c r="BB22" s="287">
        <f>'施設資源化量内訳'!L22</f>
        <v>2123</v>
      </c>
      <c r="BC22" s="287">
        <f>'施設資源化量内訳'!M22</f>
        <v>118</v>
      </c>
      <c r="BD22" s="287">
        <f>'施設資源化量内訳'!N22</f>
        <v>158</v>
      </c>
      <c r="BE22" s="287">
        <f>'施設資源化量内訳'!O22</f>
        <v>5732</v>
      </c>
      <c r="BF22" s="287">
        <f>'施設資源化量内訳'!P22</f>
        <v>2575</v>
      </c>
      <c r="BG22" s="287">
        <f>'施設資源化量内訳'!Q22</f>
        <v>4069.0344366521967</v>
      </c>
      <c r="BH22" s="287">
        <f>'施設資源化量内訳'!R22</f>
        <v>8312</v>
      </c>
      <c r="BI22" s="287">
        <f>'施設資源化量内訳'!S22</f>
        <v>15962</v>
      </c>
      <c r="BJ22" s="287">
        <f>'施設資源化量内訳'!T22</f>
        <v>0</v>
      </c>
      <c r="BK22" s="287">
        <f>'施設資源化量内訳'!U22</f>
        <v>0</v>
      </c>
      <c r="BL22" s="287">
        <f>'施設資源化量内訳'!V22</f>
        <v>0</v>
      </c>
      <c r="BM22" s="287">
        <f>'施設資源化量内訳'!W22</f>
        <v>16</v>
      </c>
      <c r="BN22" s="287">
        <f>'施設資源化量内訳'!X22</f>
        <v>1831</v>
      </c>
      <c r="BO22" s="287">
        <f t="shared" si="2"/>
        <v>29999</v>
      </c>
      <c r="BP22" s="287">
        <v>28212</v>
      </c>
      <c r="BQ22" s="287">
        <v>43</v>
      </c>
      <c r="BR22" s="287">
        <v>1229</v>
      </c>
      <c r="BS22" s="287">
        <v>216</v>
      </c>
      <c r="BT22" s="287">
        <v>4</v>
      </c>
      <c r="BU22" s="287">
        <v>0</v>
      </c>
      <c r="BV22" s="287">
        <v>0</v>
      </c>
      <c r="BW22" s="287">
        <v>0</v>
      </c>
      <c r="BX22" s="287">
        <v>0</v>
      </c>
      <c r="BY22" s="287">
        <v>295</v>
      </c>
      <c r="BZ22" s="287" t="s">
        <v>792</v>
      </c>
      <c r="CA22" s="287" t="s">
        <v>792</v>
      </c>
      <c r="CB22" s="287" t="s">
        <v>792</v>
      </c>
      <c r="CC22" s="287" t="s">
        <v>792</v>
      </c>
      <c r="CD22" s="287" t="s">
        <v>792</v>
      </c>
      <c r="CE22" s="287" t="s">
        <v>792</v>
      </c>
      <c r="CF22" s="287" t="s">
        <v>792</v>
      </c>
      <c r="CG22" s="287" t="s">
        <v>792</v>
      </c>
      <c r="CH22" s="287">
        <v>0</v>
      </c>
      <c r="CI22" s="287">
        <v>0</v>
      </c>
      <c r="CJ22" s="306">
        <v>13</v>
      </c>
    </row>
    <row r="23" spans="1:88" s="284" customFormat="1" ht="12" customHeight="1">
      <c r="A23" s="285" t="s">
        <v>604</v>
      </c>
      <c r="B23" s="286" t="s">
        <v>605</v>
      </c>
      <c r="C23" s="305" t="s">
        <v>542</v>
      </c>
      <c r="D23" s="287">
        <f aca="true" t="shared" si="32" ref="D23:R23">SUM(Y23,AT23,BO23)</f>
        <v>60569</v>
      </c>
      <c r="E23" s="287">
        <f t="shared" si="32"/>
        <v>24467</v>
      </c>
      <c r="F23" s="287">
        <f t="shared" si="32"/>
        <v>92</v>
      </c>
      <c r="G23" s="287">
        <f t="shared" si="32"/>
        <v>887</v>
      </c>
      <c r="H23" s="287">
        <f t="shared" si="32"/>
        <v>8610</v>
      </c>
      <c r="I23" s="287">
        <f t="shared" si="32"/>
        <v>6137</v>
      </c>
      <c r="J23" s="287">
        <f t="shared" si="32"/>
        <v>1866</v>
      </c>
      <c r="K23" s="287">
        <f t="shared" si="32"/>
        <v>5</v>
      </c>
      <c r="L23" s="287">
        <f t="shared" si="32"/>
        <v>5088</v>
      </c>
      <c r="M23" s="287">
        <f t="shared" si="32"/>
        <v>0</v>
      </c>
      <c r="N23" s="287">
        <f t="shared" si="32"/>
        <v>118</v>
      </c>
      <c r="O23" s="287">
        <f t="shared" si="32"/>
        <v>1000</v>
      </c>
      <c r="P23" s="287">
        <f t="shared" si="32"/>
        <v>0</v>
      </c>
      <c r="Q23" s="287">
        <f t="shared" si="32"/>
        <v>2797</v>
      </c>
      <c r="R23" s="287">
        <f t="shared" si="32"/>
        <v>0</v>
      </c>
      <c r="S23" s="287">
        <f aca="true" t="shared" si="33" ref="S23:X23">SUM(AN23,BI23,CD23)</f>
        <v>0</v>
      </c>
      <c r="T23" s="287">
        <f t="shared" si="33"/>
        <v>4581</v>
      </c>
      <c r="U23" s="287">
        <f t="shared" si="33"/>
        <v>0</v>
      </c>
      <c r="V23" s="287">
        <f t="shared" si="33"/>
        <v>0</v>
      </c>
      <c r="W23" s="287">
        <f t="shared" si="33"/>
        <v>52</v>
      </c>
      <c r="X23" s="287">
        <f t="shared" si="33"/>
        <v>4869</v>
      </c>
      <c r="Y23" s="287">
        <f t="shared" si="1"/>
        <v>19920</v>
      </c>
      <c r="Z23" s="287">
        <v>11967</v>
      </c>
      <c r="AA23" s="287">
        <v>35</v>
      </c>
      <c r="AB23" s="287">
        <v>417</v>
      </c>
      <c r="AC23" s="287">
        <v>3212</v>
      </c>
      <c r="AD23" s="287">
        <v>1934</v>
      </c>
      <c r="AE23" s="287">
        <v>323</v>
      </c>
      <c r="AF23" s="287">
        <v>5</v>
      </c>
      <c r="AG23" s="287">
        <v>274</v>
      </c>
      <c r="AH23" s="287">
        <v>0</v>
      </c>
      <c r="AI23" s="287">
        <v>118</v>
      </c>
      <c r="AJ23" s="287" t="s">
        <v>792</v>
      </c>
      <c r="AK23" s="287" t="s">
        <v>792</v>
      </c>
      <c r="AL23" s="287" t="s">
        <v>792</v>
      </c>
      <c r="AM23" s="287" t="s">
        <v>792</v>
      </c>
      <c r="AN23" s="287" t="s">
        <v>792</v>
      </c>
      <c r="AO23" s="287" t="s">
        <v>792</v>
      </c>
      <c r="AP23" s="287" t="s">
        <v>792</v>
      </c>
      <c r="AQ23" s="287" t="s">
        <v>792</v>
      </c>
      <c r="AR23" s="287">
        <v>15</v>
      </c>
      <c r="AS23" s="287">
        <v>1620</v>
      </c>
      <c r="AT23" s="287">
        <f>'施設資源化量内訳'!D23</f>
        <v>32005</v>
      </c>
      <c r="AU23" s="287">
        <f>'施設資源化量内訳'!E23</f>
        <v>3917</v>
      </c>
      <c r="AV23" s="287">
        <f>'施設資源化量内訳'!F23</f>
        <v>46</v>
      </c>
      <c r="AW23" s="287">
        <f>'施設資源化量内訳'!G23</f>
        <v>463</v>
      </c>
      <c r="AX23" s="287">
        <f>'施設資源化量内訳'!H23</f>
        <v>5387</v>
      </c>
      <c r="AY23" s="287">
        <f>'施設資源化量内訳'!I23</f>
        <v>4181</v>
      </c>
      <c r="AZ23" s="287">
        <f>'施設資源化量内訳'!J23</f>
        <v>1543</v>
      </c>
      <c r="BA23" s="287">
        <f>'施設資源化量内訳'!K23</f>
        <v>0</v>
      </c>
      <c r="BB23" s="287">
        <f>'施設資源化量内訳'!L23</f>
        <v>4814</v>
      </c>
      <c r="BC23" s="287">
        <f>'施設資源化量内訳'!M23</f>
        <v>0</v>
      </c>
      <c r="BD23" s="287">
        <f>'施設資源化量内訳'!N23</f>
        <v>0</v>
      </c>
      <c r="BE23" s="287">
        <f>'施設資源化量内訳'!O23</f>
        <v>1000</v>
      </c>
      <c r="BF23" s="287">
        <f>'施設資源化量内訳'!P23</f>
        <v>0</v>
      </c>
      <c r="BG23" s="287">
        <f>'施設資源化量内訳'!Q23</f>
        <v>2797</v>
      </c>
      <c r="BH23" s="287">
        <f>'施設資源化量内訳'!R23</f>
        <v>0</v>
      </c>
      <c r="BI23" s="287">
        <f>'施設資源化量内訳'!S23</f>
        <v>0</v>
      </c>
      <c r="BJ23" s="287">
        <f>'施設資源化量内訳'!T23</f>
        <v>4581</v>
      </c>
      <c r="BK23" s="287">
        <f>'施設資源化量内訳'!U23</f>
        <v>0</v>
      </c>
      <c r="BL23" s="287">
        <f>'施設資源化量内訳'!V23</f>
        <v>0</v>
      </c>
      <c r="BM23" s="287">
        <f>'施設資源化量内訳'!W23</f>
        <v>27</v>
      </c>
      <c r="BN23" s="287">
        <f>'施設資源化量内訳'!X23</f>
        <v>3249</v>
      </c>
      <c r="BO23" s="287">
        <f t="shared" si="2"/>
        <v>8644</v>
      </c>
      <c r="BP23" s="287">
        <v>8583</v>
      </c>
      <c r="BQ23" s="287">
        <v>11</v>
      </c>
      <c r="BR23" s="287">
        <v>7</v>
      </c>
      <c r="BS23" s="287">
        <v>11</v>
      </c>
      <c r="BT23" s="287">
        <v>22</v>
      </c>
      <c r="BU23" s="287">
        <v>0</v>
      </c>
      <c r="BV23" s="287">
        <v>0</v>
      </c>
      <c r="BW23" s="287">
        <v>0</v>
      </c>
      <c r="BX23" s="287">
        <v>0</v>
      </c>
      <c r="BY23" s="287">
        <v>0</v>
      </c>
      <c r="BZ23" s="287" t="s">
        <v>792</v>
      </c>
      <c r="CA23" s="287" t="s">
        <v>792</v>
      </c>
      <c r="CB23" s="287" t="s">
        <v>792</v>
      </c>
      <c r="CC23" s="287" t="s">
        <v>792</v>
      </c>
      <c r="CD23" s="287" t="s">
        <v>792</v>
      </c>
      <c r="CE23" s="287" t="s">
        <v>792</v>
      </c>
      <c r="CF23" s="287" t="s">
        <v>792</v>
      </c>
      <c r="CG23" s="287" t="s">
        <v>792</v>
      </c>
      <c r="CH23" s="287">
        <v>10</v>
      </c>
      <c r="CI23" s="287">
        <v>0</v>
      </c>
      <c r="CJ23" s="306">
        <v>17</v>
      </c>
    </row>
    <row r="24" spans="1:88" s="284" customFormat="1" ht="12" customHeight="1">
      <c r="A24" s="285" t="s">
        <v>584</v>
      </c>
      <c r="B24" s="286" t="s">
        <v>585</v>
      </c>
      <c r="C24" s="305" t="s">
        <v>542</v>
      </c>
      <c r="D24" s="287">
        <f aca="true" t="shared" si="34" ref="D24:S24">SUM(Y24,AT24,BO24)</f>
        <v>44823</v>
      </c>
      <c r="E24" s="287">
        <f t="shared" si="34"/>
        <v>22440</v>
      </c>
      <c r="F24" s="287">
        <f t="shared" si="34"/>
        <v>26</v>
      </c>
      <c r="G24" s="287">
        <f t="shared" si="34"/>
        <v>1015</v>
      </c>
      <c r="H24" s="287">
        <f t="shared" si="34"/>
        <v>7477</v>
      </c>
      <c r="I24" s="287">
        <f t="shared" si="34"/>
        <v>4427</v>
      </c>
      <c r="J24" s="287">
        <f t="shared" si="34"/>
        <v>1173</v>
      </c>
      <c r="K24" s="287">
        <f t="shared" si="34"/>
        <v>29</v>
      </c>
      <c r="L24" s="287">
        <f t="shared" si="34"/>
        <v>4610</v>
      </c>
      <c r="M24" s="287">
        <f t="shared" si="34"/>
        <v>1273</v>
      </c>
      <c r="N24" s="287">
        <f t="shared" si="34"/>
        <v>250</v>
      </c>
      <c r="O24" s="287">
        <f t="shared" si="34"/>
        <v>206</v>
      </c>
      <c r="P24" s="287">
        <f t="shared" si="34"/>
        <v>0</v>
      </c>
      <c r="Q24" s="287">
        <f t="shared" si="34"/>
        <v>1090</v>
      </c>
      <c r="R24" s="287">
        <f t="shared" si="34"/>
        <v>0</v>
      </c>
      <c r="S24" s="287">
        <f t="shared" si="34"/>
        <v>0</v>
      </c>
      <c r="T24" s="287">
        <f aca="true" t="shared" si="35" ref="T24:X25">SUM(AO24,BJ24,CE24)</f>
        <v>0</v>
      </c>
      <c r="U24" s="287">
        <f t="shared" si="35"/>
        <v>0</v>
      </c>
      <c r="V24" s="287">
        <f t="shared" si="35"/>
        <v>0</v>
      </c>
      <c r="W24" s="287">
        <f t="shared" si="35"/>
        <v>21</v>
      </c>
      <c r="X24" s="287">
        <f t="shared" si="35"/>
        <v>786</v>
      </c>
      <c r="Y24" s="287">
        <f t="shared" si="1"/>
        <v>6430</v>
      </c>
      <c r="Z24" s="287">
        <v>3451</v>
      </c>
      <c r="AA24" s="287">
        <v>16</v>
      </c>
      <c r="AB24" s="287">
        <v>335</v>
      </c>
      <c r="AC24" s="287">
        <v>780</v>
      </c>
      <c r="AD24" s="287">
        <v>531</v>
      </c>
      <c r="AE24" s="287">
        <v>231</v>
      </c>
      <c r="AF24" s="287">
        <v>0</v>
      </c>
      <c r="AG24" s="287">
        <v>687</v>
      </c>
      <c r="AH24" s="287">
        <v>0</v>
      </c>
      <c r="AI24" s="287">
        <v>83</v>
      </c>
      <c r="AJ24" s="287" t="s">
        <v>792</v>
      </c>
      <c r="AK24" s="287" t="s">
        <v>792</v>
      </c>
      <c r="AL24" s="287" t="s">
        <v>792</v>
      </c>
      <c r="AM24" s="287" t="s">
        <v>792</v>
      </c>
      <c r="AN24" s="287" t="s">
        <v>792</v>
      </c>
      <c r="AO24" s="287" t="s">
        <v>792</v>
      </c>
      <c r="AP24" s="287" t="s">
        <v>792</v>
      </c>
      <c r="AQ24" s="287" t="s">
        <v>792</v>
      </c>
      <c r="AR24" s="287">
        <v>10</v>
      </c>
      <c r="AS24" s="287">
        <v>306</v>
      </c>
      <c r="AT24" s="287">
        <f>'施設資源化量内訳'!D24</f>
        <v>21803</v>
      </c>
      <c r="AU24" s="287">
        <f>'施設資源化量内訳'!E24</f>
        <v>3333</v>
      </c>
      <c r="AV24" s="287">
        <f>'施設資源化量内訳'!F24</f>
        <v>10</v>
      </c>
      <c r="AW24" s="287">
        <f>'施設資源化量内訳'!G24</f>
        <v>283</v>
      </c>
      <c r="AX24" s="287">
        <f>'施設資源化量内訳'!H24</f>
        <v>6384</v>
      </c>
      <c r="AY24" s="287">
        <f>'施設資源化量内訳'!I24</f>
        <v>3895</v>
      </c>
      <c r="AZ24" s="287">
        <f>'施設資源化量内訳'!J24</f>
        <v>937</v>
      </c>
      <c r="BA24" s="287">
        <f>'施設資源化量内訳'!K24</f>
        <v>29</v>
      </c>
      <c r="BB24" s="287">
        <f>'施設資源化量内訳'!L24</f>
        <v>3923</v>
      </c>
      <c r="BC24" s="287">
        <f>'施設資源化量内訳'!M24</f>
        <v>1273</v>
      </c>
      <c r="BD24" s="287">
        <f>'施設資源化量内訳'!N24</f>
        <v>83</v>
      </c>
      <c r="BE24" s="287">
        <f>'施設資源化量内訳'!O24</f>
        <v>206</v>
      </c>
      <c r="BF24" s="287">
        <f>'施設資源化量内訳'!P24</f>
        <v>0</v>
      </c>
      <c r="BG24" s="287">
        <f>'施設資源化量内訳'!Q24</f>
        <v>1090</v>
      </c>
      <c r="BH24" s="287">
        <f>'施設資源化量内訳'!R24</f>
        <v>0</v>
      </c>
      <c r="BI24" s="287">
        <f>'施設資源化量内訳'!S24</f>
        <v>0</v>
      </c>
      <c r="BJ24" s="287">
        <f>'施設資源化量内訳'!T24</f>
        <v>0</v>
      </c>
      <c r="BK24" s="287">
        <f>'施設資源化量内訳'!U24</f>
        <v>0</v>
      </c>
      <c r="BL24" s="287">
        <f>'施設資源化量内訳'!V24</f>
        <v>0</v>
      </c>
      <c r="BM24" s="287">
        <f>'施設資源化量内訳'!W24</f>
        <v>11</v>
      </c>
      <c r="BN24" s="287">
        <f>'施設資源化量内訳'!X24</f>
        <v>346</v>
      </c>
      <c r="BO24" s="287">
        <f t="shared" si="2"/>
        <v>16590</v>
      </c>
      <c r="BP24" s="287">
        <v>15656</v>
      </c>
      <c r="BQ24" s="287">
        <v>0</v>
      </c>
      <c r="BR24" s="287">
        <v>397</v>
      </c>
      <c r="BS24" s="287">
        <v>313</v>
      </c>
      <c r="BT24" s="287">
        <v>1</v>
      </c>
      <c r="BU24" s="287">
        <v>5</v>
      </c>
      <c r="BV24" s="287">
        <v>0</v>
      </c>
      <c r="BW24" s="287">
        <v>0</v>
      </c>
      <c r="BX24" s="287">
        <v>0</v>
      </c>
      <c r="BY24" s="287">
        <v>84</v>
      </c>
      <c r="BZ24" s="287" t="s">
        <v>792</v>
      </c>
      <c r="CA24" s="287" t="s">
        <v>792</v>
      </c>
      <c r="CB24" s="287" t="s">
        <v>792</v>
      </c>
      <c r="CC24" s="287" t="s">
        <v>792</v>
      </c>
      <c r="CD24" s="287" t="s">
        <v>792</v>
      </c>
      <c r="CE24" s="287" t="s">
        <v>792</v>
      </c>
      <c r="CF24" s="287" t="s">
        <v>792</v>
      </c>
      <c r="CG24" s="287" t="s">
        <v>792</v>
      </c>
      <c r="CH24" s="287">
        <v>0</v>
      </c>
      <c r="CI24" s="287">
        <v>134</v>
      </c>
      <c r="CJ24" s="306">
        <v>17</v>
      </c>
    </row>
    <row r="25" spans="1:88" s="284" customFormat="1" ht="12" customHeight="1">
      <c r="A25" s="285" t="s">
        <v>569</v>
      </c>
      <c r="B25" s="286" t="s">
        <v>562</v>
      </c>
      <c r="C25" s="305" t="s">
        <v>542</v>
      </c>
      <c r="D25" s="287">
        <f aca="true" t="shared" si="36" ref="D25:S25">SUM(Y25,AT25,BO25)</f>
        <v>50446</v>
      </c>
      <c r="E25" s="287">
        <f t="shared" si="36"/>
        <v>27605</v>
      </c>
      <c r="F25" s="287">
        <f t="shared" si="36"/>
        <v>123</v>
      </c>
      <c r="G25" s="287">
        <f t="shared" si="36"/>
        <v>956</v>
      </c>
      <c r="H25" s="287">
        <f t="shared" si="36"/>
        <v>6883</v>
      </c>
      <c r="I25" s="287">
        <f t="shared" si="36"/>
        <v>5064</v>
      </c>
      <c r="J25" s="287">
        <f t="shared" si="36"/>
        <v>1367</v>
      </c>
      <c r="K25" s="287">
        <f t="shared" si="36"/>
        <v>28</v>
      </c>
      <c r="L25" s="287">
        <f t="shared" si="36"/>
        <v>1101</v>
      </c>
      <c r="M25" s="287">
        <f t="shared" si="36"/>
        <v>1</v>
      </c>
      <c r="N25" s="287">
        <f t="shared" si="36"/>
        <v>394</v>
      </c>
      <c r="O25" s="287">
        <f t="shared" si="36"/>
        <v>410</v>
      </c>
      <c r="P25" s="287">
        <f t="shared" si="36"/>
        <v>0</v>
      </c>
      <c r="Q25" s="287">
        <f t="shared" si="36"/>
        <v>2466</v>
      </c>
      <c r="R25" s="287">
        <f t="shared" si="36"/>
        <v>0</v>
      </c>
      <c r="S25" s="287">
        <f t="shared" si="36"/>
        <v>0</v>
      </c>
      <c r="T25" s="287">
        <f t="shared" si="35"/>
        <v>0</v>
      </c>
      <c r="U25" s="287">
        <f t="shared" si="35"/>
        <v>0</v>
      </c>
      <c r="V25" s="287">
        <f t="shared" si="35"/>
        <v>0</v>
      </c>
      <c r="W25" s="287">
        <f t="shared" si="35"/>
        <v>20</v>
      </c>
      <c r="X25" s="287">
        <f t="shared" si="35"/>
        <v>4028</v>
      </c>
      <c r="Y25" s="287">
        <f t="shared" si="1"/>
        <v>8745</v>
      </c>
      <c r="Z25" s="287">
        <v>5875</v>
      </c>
      <c r="AA25" s="287">
        <v>28</v>
      </c>
      <c r="AB25" s="287">
        <v>126</v>
      </c>
      <c r="AC25" s="287">
        <v>367</v>
      </c>
      <c r="AD25" s="287">
        <v>575</v>
      </c>
      <c r="AE25" s="287">
        <v>279</v>
      </c>
      <c r="AF25" s="287">
        <v>6</v>
      </c>
      <c r="AG25" s="287">
        <v>213</v>
      </c>
      <c r="AH25" s="287">
        <v>0</v>
      </c>
      <c r="AI25" s="287">
        <v>123</v>
      </c>
      <c r="AJ25" s="287" t="s">
        <v>792</v>
      </c>
      <c r="AK25" s="287" t="s">
        <v>792</v>
      </c>
      <c r="AL25" s="287" t="s">
        <v>792</v>
      </c>
      <c r="AM25" s="287" t="s">
        <v>792</v>
      </c>
      <c r="AN25" s="287" t="s">
        <v>792</v>
      </c>
      <c r="AO25" s="287" t="s">
        <v>792</v>
      </c>
      <c r="AP25" s="287" t="s">
        <v>792</v>
      </c>
      <c r="AQ25" s="287" t="s">
        <v>792</v>
      </c>
      <c r="AR25" s="287">
        <v>13</v>
      </c>
      <c r="AS25" s="287">
        <v>1140</v>
      </c>
      <c r="AT25" s="287">
        <f>'施設資源化量内訳'!D25</f>
        <v>30831</v>
      </c>
      <c r="AU25" s="287">
        <f>'施設資源化量内訳'!E25</f>
        <v>12807</v>
      </c>
      <c r="AV25" s="287">
        <f>'施設資源化量内訳'!F25</f>
        <v>55</v>
      </c>
      <c r="AW25" s="287">
        <f>'施設資源化量内訳'!G25</f>
        <v>726</v>
      </c>
      <c r="AX25" s="287">
        <f>'施設資源化量内訳'!H25</f>
        <v>6022</v>
      </c>
      <c r="AY25" s="287">
        <f>'施設資源化量内訳'!I25</f>
        <v>3637</v>
      </c>
      <c r="AZ25" s="287">
        <f>'施設資源化量内訳'!J25</f>
        <v>812</v>
      </c>
      <c r="BA25" s="287">
        <f>'施設資源化量内訳'!K25</f>
        <v>17</v>
      </c>
      <c r="BB25" s="287">
        <f>'施設資源化量内訳'!L25</f>
        <v>868</v>
      </c>
      <c r="BC25" s="287">
        <f>'施設資源化量内訳'!M25</f>
        <v>1</v>
      </c>
      <c r="BD25" s="287">
        <f>'施設資源化量内訳'!N25</f>
        <v>117</v>
      </c>
      <c r="BE25" s="287">
        <f>'施設資源化量内訳'!O25</f>
        <v>410</v>
      </c>
      <c r="BF25" s="287">
        <f>'施設資源化量内訳'!P25</f>
        <v>0</v>
      </c>
      <c r="BG25" s="287">
        <f>'施設資源化量内訳'!Q25</f>
        <v>2466</v>
      </c>
      <c r="BH25" s="287">
        <f>'施設資源化量内訳'!R25</f>
        <v>0</v>
      </c>
      <c r="BI25" s="287">
        <f>'施設資源化量内訳'!S25</f>
        <v>0</v>
      </c>
      <c r="BJ25" s="287">
        <f>'施設資源化量内訳'!T25</f>
        <v>0</v>
      </c>
      <c r="BK25" s="287">
        <f>'施設資源化量内訳'!U25</f>
        <v>0</v>
      </c>
      <c r="BL25" s="287">
        <f>'施設資源化量内訳'!V25</f>
        <v>0</v>
      </c>
      <c r="BM25" s="287">
        <f>'施設資源化量内訳'!W25</f>
        <v>5</v>
      </c>
      <c r="BN25" s="287">
        <f>'施設資源化量内訳'!X25</f>
        <v>2888</v>
      </c>
      <c r="BO25" s="287">
        <f t="shared" si="2"/>
        <v>10870</v>
      </c>
      <c r="BP25" s="287">
        <v>8923</v>
      </c>
      <c r="BQ25" s="287">
        <v>40</v>
      </c>
      <c r="BR25" s="287">
        <v>104</v>
      </c>
      <c r="BS25" s="287">
        <v>494</v>
      </c>
      <c r="BT25" s="287">
        <v>852</v>
      </c>
      <c r="BU25" s="287">
        <v>276</v>
      </c>
      <c r="BV25" s="287">
        <v>5</v>
      </c>
      <c r="BW25" s="287">
        <v>20</v>
      </c>
      <c r="BX25" s="287">
        <v>0</v>
      </c>
      <c r="BY25" s="287">
        <v>154</v>
      </c>
      <c r="BZ25" s="287" t="s">
        <v>792</v>
      </c>
      <c r="CA25" s="287" t="s">
        <v>792</v>
      </c>
      <c r="CB25" s="287" t="s">
        <v>792</v>
      </c>
      <c r="CC25" s="287" t="s">
        <v>792</v>
      </c>
      <c r="CD25" s="287" t="s">
        <v>792</v>
      </c>
      <c r="CE25" s="287" t="s">
        <v>792</v>
      </c>
      <c r="CF25" s="287" t="s">
        <v>792</v>
      </c>
      <c r="CG25" s="287" t="s">
        <v>792</v>
      </c>
      <c r="CH25" s="287">
        <v>2</v>
      </c>
      <c r="CI25" s="287">
        <v>0</v>
      </c>
      <c r="CJ25" s="306">
        <v>2</v>
      </c>
    </row>
    <row r="26" spans="1:88" s="284" customFormat="1" ht="12" customHeight="1">
      <c r="A26" s="285" t="s">
        <v>567</v>
      </c>
      <c r="B26" s="286" t="s">
        <v>593</v>
      </c>
      <c r="C26" s="305" t="s">
        <v>542</v>
      </c>
      <c r="D26" s="287">
        <f aca="true" t="shared" si="37" ref="D26:R26">SUM(Y26,AT26,BO26)</f>
        <v>150095</v>
      </c>
      <c r="E26" s="287">
        <f t="shared" si="37"/>
        <v>69907</v>
      </c>
      <c r="F26" s="287">
        <f t="shared" si="37"/>
        <v>366</v>
      </c>
      <c r="G26" s="287">
        <f t="shared" si="37"/>
        <v>2715</v>
      </c>
      <c r="H26" s="287">
        <f t="shared" si="37"/>
        <v>10251</v>
      </c>
      <c r="I26" s="287">
        <f t="shared" si="37"/>
        <v>13789</v>
      </c>
      <c r="J26" s="287">
        <f t="shared" si="37"/>
        <v>2451</v>
      </c>
      <c r="K26" s="287">
        <f t="shared" si="37"/>
        <v>92</v>
      </c>
      <c r="L26" s="287">
        <f t="shared" si="37"/>
        <v>17249</v>
      </c>
      <c r="M26" s="287">
        <f t="shared" si="37"/>
        <v>2375</v>
      </c>
      <c r="N26" s="287">
        <f t="shared" si="37"/>
        <v>2861</v>
      </c>
      <c r="O26" s="287">
        <f t="shared" si="37"/>
        <v>5913</v>
      </c>
      <c r="P26" s="287">
        <f t="shared" si="37"/>
        <v>46</v>
      </c>
      <c r="Q26" s="287">
        <f t="shared" si="37"/>
        <v>1116</v>
      </c>
      <c r="R26" s="287">
        <f t="shared" si="37"/>
        <v>0</v>
      </c>
      <c r="S26" s="287">
        <f aca="true" t="shared" si="38" ref="S26:X26">SUM(AN26,BI26,CD26)</f>
        <v>0</v>
      </c>
      <c r="T26" s="287">
        <f t="shared" si="38"/>
        <v>4032</v>
      </c>
      <c r="U26" s="287">
        <f t="shared" si="38"/>
        <v>0</v>
      </c>
      <c r="V26" s="287">
        <f t="shared" si="38"/>
        <v>500</v>
      </c>
      <c r="W26" s="287">
        <f t="shared" si="38"/>
        <v>92</v>
      </c>
      <c r="X26" s="287">
        <f t="shared" si="38"/>
        <v>16340</v>
      </c>
      <c r="Y26" s="287">
        <f t="shared" si="1"/>
        <v>73143</v>
      </c>
      <c r="Z26" s="287">
        <v>40349</v>
      </c>
      <c r="AA26" s="287">
        <v>98</v>
      </c>
      <c r="AB26" s="287">
        <v>1162</v>
      </c>
      <c r="AC26" s="287">
        <v>3358</v>
      </c>
      <c r="AD26" s="287">
        <v>8773</v>
      </c>
      <c r="AE26" s="287">
        <v>1138</v>
      </c>
      <c r="AF26" s="287">
        <v>39</v>
      </c>
      <c r="AG26" s="287">
        <v>6684</v>
      </c>
      <c r="AH26" s="287">
        <v>282</v>
      </c>
      <c r="AI26" s="287">
        <v>2346</v>
      </c>
      <c r="AJ26" s="287" t="s">
        <v>792</v>
      </c>
      <c r="AK26" s="287" t="s">
        <v>792</v>
      </c>
      <c r="AL26" s="287" t="s">
        <v>792</v>
      </c>
      <c r="AM26" s="287" t="s">
        <v>792</v>
      </c>
      <c r="AN26" s="287" t="s">
        <v>792</v>
      </c>
      <c r="AO26" s="287" t="s">
        <v>792</v>
      </c>
      <c r="AP26" s="287" t="s">
        <v>792</v>
      </c>
      <c r="AQ26" s="287" t="s">
        <v>792</v>
      </c>
      <c r="AR26" s="287">
        <v>60</v>
      </c>
      <c r="AS26" s="287">
        <v>8854</v>
      </c>
      <c r="AT26" s="287">
        <f>'施設資源化量内訳'!D26</f>
        <v>54247</v>
      </c>
      <c r="AU26" s="287">
        <f>'施設資源化量内訳'!E26</f>
        <v>8082</v>
      </c>
      <c r="AV26" s="287">
        <f>'施設資源化量内訳'!F26</f>
        <v>43</v>
      </c>
      <c r="AW26" s="287">
        <f>'施設資源化量内訳'!G26</f>
        <v>1396</v>
      </c>
      <c r="AX26" s="287">
        <f>'施設資源化量内訳'!H26</f>
        <v>6539</v>
      </c>
      <c r="AY26" s="287">
        <f>'施設資源化量内訳'!I26</f>
        <v>4754</v>
      </c>
      <c r="AZ26" s="287">
        <f>'施設資源化量内訳'!J26</f>
        <v>1313</v>
      </c>
      <c r="BA26" s="287">
        <f>'施設資源化量内訳'!K26</f>
        <v>53</v>
      </c>
      <c r="BB26" s="287">
        <f>'施設資源化量内訳'!L26</f>
        <v>10564</v>
      </c>
      <c r="BC26" s="287">
        <f>'施設資源化量内訳'!M26</f>
        <v>2083</v>
      </c>
      <c r="BD26" s="287">
        <f>'施設資源化量内訳'!N26</f>
        <v>295</v>
      </c>
      <c r="BE26" s="287">
        <f>'施設資源化量内訳'!O26</f>
        <v>5913</v>
      </c>
      <c r="BF26" s="287">
        <f>'施設資源化量内訳'!P26</f>
        <v>46</v>
      </c>
      <c r="BG26" s="287">
        <f>'施設資源化量内訳'!Q26</f>
        <v>1116</v>
      </c>
      <c r="BH26" s="287">
        <f>'施設資源化量内訳'!R26</f>
        <v>0</v>
      </c>
      <c r="BI26" s="287">
        <f>'施設資源化量内訳'!S26</f>
        <v>0</v>
      </c>
      <c r="BJ26" s="287">
        <f>'施設資源化量内訳'!T26</f>
        <v>4032</v>
      </c>
      <c r="BK26" s="287">
        <f>'施設資源化量内訳'!U26</f>
        <v>0</v>
      </c>
      <c r="BL26" s="287">
        <f>'施設資源化量内訳'!V26</f>
        <v>500</v>
      </c>
      <c r="BM26" s="287">
        <f>'施設資源化量内訳'!W26</f>
        <v>32</v>
      </c>
      <c r="BN26" s="287">
        <f>'施設資源化量内訳'!X26</f>
        <v>7486</v>
      </c>
      <c r="BO26" s="287">
        <f t="shared" si="2"/>
        <v>22705</v>
      </c>
      <c r="BP26" s="287">
        <v>21476</v>
      </c>
      <c r="BQ26" s="287">
        <v>225</v>
      </c>
      <c r="BR26" s="287">
        <v>157</v>
      </c>
      <c r="BS26" s="287">
        <v>354</v>
      </c>
      <c r="BT26" s="287">
        <v>262</v>
      </c>
      <c r="BU26" s="287">
        <v>0</v>
      </c>
      <c r="BV26" s="287">
        <v>0</v>
      </c>
      <c r="BW26" s="287">
        <v>1</v>
      </c>
      <c r="BX26" s="287">
        <v>10</v>
      </c>
      <c r="BY26" s="287">
        <v>220</v>
      </c>
      <c r="BZ26" s="287" t="s">
        <v>792</v>
      </c>
      <c r="CA26" s="287" t="s">
        <v>792</v>
      </c>
      <c r="CB26" s="287" t="s">
        <v>792</v>
      </c>
      <c r="CC26" s="287" t="s">
        <v>792</v>
      </c>
      <c r="CD26" s="287" t="s">
        <v>792</v>
      </c>
      <c r="CE26" s="287" t="s">
        <v>792</v>
      </c>
      <c r="CF26" s="287" t="s">
        <v>792</v>
      </c>
      <c r="CG26" s="287" t="s">
        <v>792</v>
      </c>
      <c r="CH26" s="287">
        <v>0</v>
      </c>
      <c r="CI26" s="287">
        <v>0</v>
      </c>
      <c r="CJ26" s="306">
        <v>55</v>
      </c>
    </row>
    <row r="27" spans="1:88" s="284" customFormat="1" ht="12" customHeight="1">
      <c r="A27" s="285" t="s">
        <v>615</v>
      </c>
      <c r="B27" s="286" t="s">
        <v>616</v>
      </c>
      <c r="C27" s="305" t="s">
        <v>542</v>
      </c>
      <c r="D27" s="287">
        <f aca="true" t="shared" si="39" ref="D27:K27">SUM(Y27,AT27,BO27)</f>
        <v>130123</v>
      </c>
      <c r="E27" s="287">
        <f t="shared" si="39"/>
        <v>57379</v>
      </c>
      <c r="F27" s="287">
        <f t="shared" si="39"/>
        <v>333</v>
      </c>
      <c r="G27" s="287">
        <f t="shared" si="39"/>
        <v>1345</v>
      </c>
      <c r="H27" s="287">
        <f t="shared" si="39"/>
        <v>12147</v>
      </c>
      <c r="I27" s="287">
        <f t="shared" si="39"/>
        <v>13949</v>
      </c>
      <c r="J27" s="287">
        <f t="shared" si="39"/>
        <v>4025</v>
      </c>
      <c r="K27" s="287">
        <f t="shared" si="39"/>
        <v>158</v>
      </c>
      <c r="L27" s="287">
        <f aca="true" t="shared" si="40" ref="L27:X27">SUM(AG27,BB27,BW27)</f>
        <v>2496</v>
      </c>
      <c r="M27" s="287">
        <f t="shared" si="40"/>
        <v>570</v>
      </c>
      <c r="N27" s="287">
        <f t="shared" si="40"/>
        <v>3555</v>
      </c>
      <c r="O27" s="287">
        <f t="shared" si="40"/>
        <v>207</v>
      </c>
      <c r="P27" s="287">
        <f t="shared" si="40"/>
        <v>0</v>
      </c>
      <c r="Q27" s="287">
        <f t="shared" si="40"/>
        <v>11360</v>
      </c>
      <c r="R27" s="287">
        <f t="shared" si="40"/>
        <v>7295</v>
      </c>
      <c r="S27" s="287">
        <f t="shared" si="40"/>
        <v>3880</v>
      </c>
      <c r="T27" s="287">
        <f t="shared" si="40"/>
        <v>0</v>
      </c>
      <c r="U27" s="287">
        <f t="shared" si="40"/>
        <v>0</v>
      </c>
      <c r="V27" s="287">
        <f t="shared" si="40"/>
        <v>2140</v>
      </c>
      <c r="W27" s="287">
        <f t="shared" si="40"/>
        <v>127</v>
      </c>
      <c r="X27" s="287">
        <f t="shared" si="40"/>
        <v>9157</v>
      </c>
      <c r="Y27" s="287">
        <f t="shared" si="1"/>
        <v>22571</v>
      </c>
      <c r="Z27" s="287">
        <v>13884</v>
      </c>
      <c r="AA27" s="287">
        <v>55</v>
      </c>
      <c r="AB27" s="287">
        <v>20</v>
      </c>
      <c r="AC27" s="287">
        <v>1973</v>
      </c>
      <c r="AD27" s="287">
        <v>3304</v>
      </c>
      <c r="AE27" s="287">
        <v>1230</v>
      </c>
      <c r="AF27" s="287">
        <v>29</v>
      </c>
      <c r="AG27" s="287">
        <v>199</v>
      </c>
      <c r="AH27" s="287">
        <v>218</v>
      </c>
      <c r="AI27" s="287">
        <v>876</v>
      </c>
      <c r="AJ27" s="287" t="s">
        <v>792</v>
      </c>
      <c r="AK27" s="287" t="s">
        <v>792</v>
      </c>
      <c r="AL27" s="287" t="s">
        <v>792</v>
      </c>
      <c r="AM27" s="287" t="s">
        <v>792</v>
      </c>
      <c r="AN27" s="287" t="s">
        <v>792</v>
      </c>
      <c r="AO27" s="287" t="s">
        <v>792</v>
      </c>
      <c r="AP27" s="287" t="s">
        <v>792</v>
      </c>
      <c r="AQ27" s="287" t="s">
        <v>792</v>
      </c>
      <c r="AR27" s="287">
        <v>34</v>
      </c>
      <c r="AS27" s="287">
        <v>749</v>
      </c>
      <c r="AT27" s="287">
        <f>'施設資源化量内訳'!D27</f>
        <v>62715</v>
      </c>
      <c r="AU27" s="287">
        <f>'施設資源化量内訳'!E27</f>
        <v>2424</v>
      </c>
      <c r="AV27" s="287">
        <f>'施設資源化量内訳'!F27</f>
        <v>21</v>
      </c>
      <c r="AW27" s="287">
        <f>'施設資源化量内訳'!G27</f>
        <v>932</v>
      </c>
      <c r="AX27" s="287">
        <f>'施設資源化量内訳'!H27</f>
        <v>9640</v>
      </c>
      <c r="AY27" s="287">
        <f>'施設資源化量内訳'!I27</f>
        <v>10366</v>
      </c>
      <c r="AZ27" s="287">
        <f>'施設資源化量内訳'!J27</f>
        <v>2793</v>
      </c>
      <c r="BA27" s="287">
        <f>'施設資源化量内訳'!K27</f>
        <v>129</v>
      </c>
      <c r="BB27" s="287">
        <f>'施設資源化量内訳'!L27</f>
        <v>2297</v>
      </c>
      <c r="BC27" s="287">
        <f>'施設資源化量内訳'!M27</f>
        <v>351</v>
      </c>
      <c r="BD27" s="287">
        <f>'施設資源化量内訳'!N27</f>
        <v>443</v>
      </c>
      <c r="BE27" s="287">
        <f>'施設資源化量内訳'!O27</f>
        <v>207</v>
      </c>
      <c r="BF27" s="287">
        <f>'施設資源化量内訳'!P27</f>
        <v>0</v>
      </c>
      <c r="BG27" s="287">
        <f>'施設資源化量内訳'!Q27</f>
        <v>11360</v>
      </c>
      <c r="BH27" s="287">
        <f>'施設資源化量内訳'!R27</f>
        <v>7295</v>
      </c>
      <c r="BI27" s="287">
        <f>'施設資源化量内訳'!S27</f>
        <v>3880</v>
      </c>
      <c r="BJ27" s="287">
        <f>'施設資源化量内訳'!T27</f>
        <v>0</v>
      </c>
      <c r="BK27" s="287">
        <f>'施設資源化量内訳'!U27</f>
        <v>0</v>
      </c>
      <c r="BL27" s="287">
        <f>'施設資源化量内訳'!V27</f>
        <v>2140</v>
      </c>
      <c r="BM27" s="287">
        <f>'施設資源化量内訳'!W27</f>
        <v>93</v>
      </c>
      <c r="BN27" s="287">
        <f>'施設資源化量内訳'!X27</f>
        <v>8344</v>
      </c>
      <c r="BO27" s="287">
        <f t="shared" si="2"/>
        <v>44837</v>
      </c>
      <c r="BP27" s="287">
        <v>41071</v>
      </c>
      <c r="BQ27" s="287">
        <v>257</v>
      </c>
      <c r="BR27" s="287">
        <v>393</v>
      </c>
      <c r="BS27" s="287">
        <v>534</v>
      </c>
      <c r="BT27" s="287">
        <v>279</v>
      </c>
      <c r="BU27" s="287">
        <v>2</v>
      </c>
      <c r="BV27" s="287">
        <v>0</v>
      </c>
      <c r="BW27" s="287">
        <v>0</v>
      </c>
      <c r="BX27" s="287">
        <v>1</v>
      </c>
      <c r="BY27" s="287">
        <v>2236</v>
      </c>
      <c r="BZ27" s="287" t="s">
        <v>792</v>
      </c>
      <c r="CA27" s="287" t="s">
        <v>792</v>
      </c>
      <c r="CB27" s="287" t="s">
        <v>792</v>
      </c>
      <c r="CC27" s="287" t="s">
        <v>792</v>
      </c>
      <c r="CD27" s="287" t="s">
        <v>792</v>
      </c>
      <c r="CE27" s="287" t="s">
        <v>792</v>
      </c>
      <c r="CF27" s="287" t="s">
        <v>792</v>
      </c>
      <c r="CG27" s="287" t="s">
        <v>792</v>
      </c>
      <c r="CH27" s="287">
        <v>0</v>
      </c>
      <c r="CI27" s="287">
        <v>64</v>
      </c>
      <c r="CJ27" s="306">
        <v>37</v>
      </c>
    </row>
    <row r="28" spans="1:88" s="284" customFormat="1" ht="12" customHeight="1">
      <c r="A28" s="285" t="s">
        <v>617</v>
      </c>
      <c r="B28" s="286" t="s">
        <v>618</v>
      </c>
      <c r="C28" s="305" t="s">
        <v>542</v>
      </c>
      <c r="D28" s="287">
        <f aca="true" t="shared" si="41" ref="D28:R28">SUM(Y28,AT28,BO28)</f>
        <v>237920</v>
      </c>
      <c r="E28" s="287">
        <f t="shared" si="41"/>
        <v>71381</v>
      </c>
      <c r="F28" s="287">
        <f t="shared" si="41"/>
        <v>354</v>
      </c>
      <c r="G28" s="287">
        <f t="shared" si="41"/>
        <v>485</v>
      </c>
      <c r="H28" s="287">
        <f t="shared" si="41"/>
        <v>27930</v>
      </c>
      <c r="I28" s="287">
        <f t="shared" si="41"/>
        <v>24006</v>
      </c>
      <c r="J28" s="287">
        <f t="shared" si="41"/>
        <v>5254</v>
      </c>
      <c r="K28" s="287">
        <f t="shared" si="41"/>
        <v>330</v>
      </c>
      <c r="L28" s="287">
        <f t="shared" si="41"/>
        <v>21481</v>
      </c>
      <c r="M28" s="287">
        <f t="shared" si="41"/>
        <v>2610</v>
      </c>
      <c r="N28" s="287">
        <f t="shared" si="41"/>
        <v>3058</v>
      </c>
      <c r="O28" s="287">
        <f t="shared" si="41"/>
        <v>3164</v>
      </c>
      <c r="P28" s="287">
        <f t="shared" si="41"/>
        <v>0</v>
      </c>
      <c r="Q28" s="287">
        <f t="shared" si="41"/>
        <v>36612</v>
      </c>
      <c r="R28" s="287">
        <f t="shared" si="41"/>
        <v>0</v>
      </c>
      <c r="S28" s="287">
        <f aca="true" t="shared" si="42" ref="S28:X28">SUM(AN28,BI28,CD28)</f>
        <v>0</v>
      </c>
      <c r="T28" s="287">
        <f t="shared" si="42"/>
        <v>9866</v>
      </c>
      <c r="U28" s="287">
        <f t="shared" si="42"/>
        <v>0</v>
      </c>
      <c r="V28" s="287">
        <f t="shared" si="42"/>
        <v>0</v>
      </c>
      <c r="W28" s="287">
        <f t="shared" si="42"/>
        <v>251</v>
      </c>
      <c r="X28" s="287">
        <f t="shared" si="42"/>
        <v>31138</v>
      </c>
      <c r="Y28" s="287">
        <f t="shared" si="1"/>
        <v>47265</v>
      </c>
      <c r="Z28" s="287">
        <v>14948</v>
      </c>
      <c r="AA28" s="287">
        <v>113</v>
      </c>
      <c r="AB28" s="287">
        <v>428</v>
      </c>
      <c r="AC28" s="287">
        <v>6604</v>
      </c>
      <c r="AD28" s="287">
        <v>9702</v>
      </c>
      <c r="AE28" s="287">
        <v>763</v>
      </c>
      <c r="AF28" s="287">
        <v>54</v>
      </c>
      <c r="AG28" s="287">
        <v>1439</v>
      </c>
      <c r="AH28" s="287">
        <v>1729</v>
      </c>
      <c r="AI28" s="287">
        <v>1914</v>
      </c>
      <c r="AJ28" s="287" t="s">
        <v>792</v>
      </c>
      <c r="AK28" s="287" t="s">
        <v>792</v>
      </c>
      <c r="AL28" s="287" t="s">
        <v>792</v>
      </c>
      <c r="AM28" s="287" t="s">
        <v>792</v>
      </c>
      <c r="AN28" s="287" t="s">
        <v>792</v>
      </c>
      <c r="AO28" s="287" t="s">
        <v>792</v>
      </c>
      <c r="AP28" s="287" t="s">
        <v>792</v>
      </c>
      <c r="AQ28" s="287" t="s">
        <v>792</v>
      </c>
      <c r="AR28" s="287">
        <v>99</v>
      </c>
      <c r="AS28" s="287">
        <v>9472</v>
      </c>
      <c r="AT28" s="287">
        <f>'施設資源化量内訳'!D28</f>
        <v>135700</v>
      </c>
      <c r="AU28" s="287">
        <f>'施設資源化量内訳'!E28</f>
        <v>4593</v>
      </c>
      <c r="AV28" s="287">
        <f>'施設資源化量内訳'!F28</f>
        <v>25</v>
      </c>
      <c r="AW28" s="287">
        <f>'施設資源化量内訳'!G28</f>
        <v>57</v>
      </c>
      <c r="AX28" s="287">
        <f>'施設資源化量内訳'!H28</f>
        <v>20630</v>
      </c>
      <c r="AY28" s="287">
        <f>'施設資源化量内訳'!I28</f>
        <v>14229</v>
      </c>
      <c r="AZ28" s="287">
        <f>'施設資源化量内訳'!J28</f>
        <v>4491</v>
      </c>
      <c r="BA28" s="287">
        <f>'施設資源化量内訳'!K28</f>
        <v>276</v>
      </c>
      <c r="BB28" s="287">
        <f>'施設資源化量内訳'!L28</f>
        <v>20042</v>
      </c>
      <c r="BC28" s="287">
        <f>'施設資源化量内訳'!M28</f>
        <v>881</v>
      </c>
      <c r="BD28" s="287">
        <f>'施設資源化量内訳'!N28</f>
        <v>398</v>
      </c>
      <c r="BE28" s="287">
        <f>'施設資源化量内訳'!O28</f>
        <v>3164</v>
      </c>
      <c r="BF28" s="287">
        <f>'施設資源化量内訳'!P28</f>
        <v>0</v>
      </c>
      <c r="BG28" s="287">
        <f>'施設資源化量内訳'!Q28</f>
        <v>36612</v>
      </c>
      <c r="BH28" s="287">
        <f>'施設資源化量内訳'!R28</f>
        <v>0</v>
      </c>
      <c r="BI28" s="287">
        <f>'施設資源化量内訳'!S28</f>
        <v>0</v>
      </c>
      <c r="BJ28" s="287">
        <f>'施設資源化量内訳'!T28</f>
        <v>9866</v>
      </c>
      <c r="BK28" s="287">
        <f>'施設資源化量内訳'!U28</f>
        <v>0</v>
      </c>
      <c r="BL28" s="287">
        <f>'施設資源化量内訳'!V28</f>
        <v>0</v>
      </c>
      <c r="BM28" s="287">
        <f>'施設資源化量内訳'!W28</f>
        <v>111</v>
      </c>
      <c r="BN28" s="287">
        <f>'施設資源化量内訳'!X28</f>
        <v>20325</v>
      </c>
      <c r="BO28" s="287">
        <f t="shared" si="2"/>
        <v>54955</v>
      </c>
      <c r="BP28" s="287">
        <v>51840</v>
      </c>
      <c r="BQ28" s="287">
        <v>216</v>
      </c>
      <c r="BR28" s="287">
        <v>0</v>
      </c>
      <c r="BS28" s="287">
        <v>696</v>
      </c>
      <c r="BT28" s="287">
        <v>75</v>
      </c>
      <c r="BU28" s="287">
        <v>0</v>
      </c>
      <c r="BV28" s="287">
        <v>0</v>
      </c>
      <c r="BW28" s="287">
        <v>0</v>
      </c>
      <c r="BX28" s="287">
        <v>0</v>
      </c>
      <c r="BY28" s="287">
        <v>746</v>
      </c>
      <c r="BZ28" s="287" t="s">
        <v>792</v>
      </c>
      <c r="CA28" s="287" t="s">
        <v>792</v>
      </c>
      <c r="CB28" s="287" t="s">
        <v>792</v>
      </c>
      <c r="CC28" s="287" t="s">
        <v>792</v>
      </c>
      <c r="CD28" s="287" t="s">
        <v>792</v>
      </c>
      <c r="CE28" s="287" t="s">
        <v>792</v>
      </c>
      <c r="CF28" s="287" t="s">
        <v>792</v>
      </c>
      <c r="CG28" s="287" t="s">
        <v>792</v>
      </c>
      <c r="CH28" s="287">
        <v>41</v>
      </c>
      <c r="CI28" s="287">
        <v>1341</v>
      </c>
      <c r="CJ28" s="306">
        <v>30</v>
      </c>
    </row>
    <row r="29" spans="1:88" s="284" customFormat="1" ht="12" customHeight="1">
      <c r="A29" s="285" t="s">
        <v>713</v>
      </c>
      <c r="B29" s="286" t="s">
        <v>714</v>
      </c>
      <c r="C29" s="305" t="s">
        <v>644</v>
      </c>
      <c r="D29" s="287">
        <f aca="true" t="shared" si="43" ref="D29:R29">SUM(Y29,AT29,BO29)</f>
        <v>554332.689</v>
      </c>
      <c r="E29" s="287">
        <f t="shared" si="43"/>
        <v>254977</v>
      </c>
      <c r="F29" s="287">
        <f t="shared" si="43"/>
        <v>1627</v>
      </c>
      <c r="G29" s="287">
        <f t="shared" si="43"/>
        <v>12671</v>
      </c>
      <c r="H29" s="287">
        <f t="shared" si="43"/>
        <v>43230</v>
      </c>
      <c r="I29" s="287">
        <f t="shared" si="43"/>
        <v>44193</v>
      </c>
      <c r="J29" s="287">
        <f t="shared" si="43"/>
        <v>16829</v>
      </c>
      <c r="K29" s="287">
        <f t="shared" si="43"/>
        <v>201</v>
      </c>
      <c r="L29" s="287">
        <f t="shared" si="43"/>
        <v>54791</v>
      </c>
      <c r="M29" s="287">
        <f t="shared" si="43"/>
        <v>1557</v>
      </c>
      <c r="N29" s="287">
        <f t="shared" si="43"/>
        <v>12388</v>
      </c>
      <c r="O29" s="287">
        <f t="shared" si="43"/>
        <v>5258</v>
      </c>
      <c r="P29" s="287">
        <f t="shared" si="43"/>
        <v>792</v>
      </c>
      <c r="Q29" s="287">
        <f t="shared" si="43"/>
        <v>67146</v>
      </c>
      <c r="R29" s="287">
        <f t="shared" si="43"/>
        <v>464</v>
      </c>
      <c r="S29" s="287">
        <f aca="true" t="shared" si="44" ref="S29:X29">SUM(AN29,BI29,CD29)</f>
        <v>15</v>
      </c>
      <c r="T29" s="287">
        <f t="shared" si="44"/>
        <v>8286</v>
      </c>
      <c r="U29" s="287">
        <f t="shared" si="44"/>
        <v>0</v>
      </c>
      <c r="V29" s="287">
        <f t="shared" si="44"/>
        <v>747</v>
      </c>
      <c r="W29" s="287">
        <f t="shared" si="44"/>
        <v>221.5</v>
      </c>
      <c r="X29" s="287">
        <f t="shared" si="44"/>
        <v>28939.189</v>
      </c>
      <c r="Y29" s="287">
        <f t="shared" si="1"/>
        <v>109709.189</v>
      </c>
      <c r="Z29" s="287">
        <v>72760</v>
      </c>
      <c r="AA29" s="287">
        <v>524</v>
      </c>
      <c r="AB29" s="287">
        <v>414</v>
      </c>
      <c r="AC29" s="287">
        <v>5467</v>
      </c>
      <c r="AD29" s="287">
        <v>9719</v>
      </c>
      <c r="AE29" s="287">
        <v>1972</v>
      </c>
      <c r="AF29" s="287">
        <v>22</v>
      </c>
      <c r="AG29" s="287">
        <v>4951</v>
      </c>
      <c r="AH29" s="287">
        <v>166</v>
      </c>
      <c r="AI29" s="287">
        <v>5872</v>
      </c>
      <c r="AJ29" s="287" t="s">
        <v>792</v>
      </c>
      <c r="AK29" s="287" t="s">
        <v>792</v>
      </c>
      <c r="AL29" s="287" t="s">
        <v>792</v>
      </c>
      <c r="AM29" s="287" t="s">
        <v>792</v>
      </c>
      <c r="AN29" s="287" t="s">
        <v>792</v>
      </c>
      <c r="AO29" s="287" t="s">
        <v>792</v>
      </c>
      <c r="AP29" s="287" t="s">
        <v>792</v>
      </c>
      <c r="AQ29" s="287" t="s">
        <v>792</v>
      </c>
      <c r="AR29" s="287">
        <v>155</v>
      </c>
      <c r="AS29" s="287">
        <v>7687.189</v>
      </c>
      <c r="AT29" s="287">
        <f>'施設資源化量内訳'!D29</f>
        <v>274301.5</v>
      </c>
      <c r="AU29" s="287">
        <f>'施設資源化量内訳'!E29</f>
        <v>21379</v>
      </c>
      <c r="AV29" s="287">
        <f>'施設資源化量内訳'!F29</f>
        <v>221</v>
      </c>
      <c r="AW29" s="287">
        <f>'施設資源化量内訳'!G29</f>
        <v>11313</v>
      </c>
      <c r="AX29" s="287">
        <f>'施設資源化量内訳'!H29</f>
        <v>35736</v>
      </c>
      <c r="AY29" s="287">
        <f>'施設資源化量内訳'!I29</f>
        <v>33735</v>
      </c>
      <c r="AZ29" s="287">
        <f>'施設資源化量内訳'!J29</f>
        <v>14851</v>
      </c>
      <c r="BA29" s="287">
        <f>'施設資源化量内訳'!K29</f>
        <v>179</v>
      </c>
      <c r="BB29" s="287">
        <f>'施設資源化量内訳'!L29</f>
        <v>49840</v>
      </c>
      <c r="BC29" s="287">
        <f>'施設資源化量内訳'!M29</f>
        <v>1372</v>
      </c>
      <c r="BD29" s="287">
        <f>'施設資源化量内訳'!N29</f>
        <v>1661</v>
      </c>
      <c r="BE29" s="287">
        <f>'施設資源化量内訳'!O29</f>
        <v>5258</v>
      </c>
      <c r="BF29" s="287">
        <f>'施設資源化量内訳'!P29</f>
        <v>792</v>
      </c>
      <c r="BG29" s="287">
        <f>'施設資源化量内訳'!Q29</f>
        <v>67146</v>
      </c>
      <c r="BH29" s="287">
        <f>'施設資源化量内訳'!R29</f>
        <v>464</v>
      </c>
      <c r="BI29" s="287">
        <f>'施設資源化量内訳'!S29</f>
        <v>15</v>
      </c>
      <c r="BJ29" s="287">
        <f>'施設資源化量内訳'!T29</f>
        <v>8286</v>
      </c>
      <c r="BK29" s="287">
        <f>'施設資源化量内訳'!U29</f>
        <v>0</v>
      </c>
      <c r="BL29" s="287">
        <f>'施設資源化量内訳'!V29</f>
        <v>747</v>
      </c>
      <c r="BM29" s="287">
        <f>'施設資源化量内訳'!W29</f>
        <v>66.5</v>
      </c>
      <c r="BN29" s="287">
        <f>'施設資源化量内訳'!X29</f>
        <v>21240</v>
      </c>
      <c r="BO29" s="287">
        <f t="shared" si="2"/>
        <v>170322</v>
      </c>
      <c r="BP29" s="287">
        <v>160838</v>
      </c>
      <c r="BQ29" s="287">
        <v>882</v>
      </c>
      <c r="BR29" s="287">
        <v>944</v>
      </c>
      <c r="BS29" s="287">
        <v>2027</v>
      </c>
      <c r="BT29" s="287">
        <v>739</v>
      </c>
      <c r="BU29" s="287">
        <v>6</v>
      </c>
      <c r="BV29" s="287">
        <v>0</v>
      </c>
      <c r="BW29" s="287">
        <v>0</v>
      </c>
      <c r="BX29" s="287">
        <v>19</v>
      </c>
      <c r="BY29" s="287">
        <v>4855</v>
      </c>
      <c r="BZ29" s="287" t="s">
        <v>792</v>
      </c>
      <c r="CA29" s="287" t="s">
        <v>792</v>
      </c>
      <c r="CB29" s="287" t="s">
        <v>792</v>
      </c>
      <c r="CC29" s="287" t="s">
        <v>792</v>
      </c>
      <c r="CD29" s="287" t="s">
        <v>792</v>
      </c>
      <c r="CE29" s="287" t="s">
        <v>792</v>
      </c>
      <c r="CF29" s="287" t="s">
        <v>792</v>
      </c>
      <c r="CG29" s="287" t="s">
        <v>792</v>
      </c>
      <c r="CH29" s="287">
        <v>0</v>
      </c>
      <c r="CI29" s="287">
        <v>12</v>
      </c>
      <c r="CJ29" s="306">
        <v>49</v>
      </c>
    </row>
    <row r="30" spans="1:88" s="284" customFormat="1" ht="12" customHeight="1">
      <c r="A30" s="285" t="s">
        <v>554</v>
      </c>
      <c r="B30" s="286" t="s">
        <v>563</v>
      </c>
      <c r="C30" s="305" t="s">
        <v>542</v>
      </c>
      <c r="D30" s="287">
        <f aca="true" t="shared" si="45" ref="D30:P30">SUM(Y30,AT30,BO30)</f>
        <v>183615</v>
      </c>
      <c r="E30" s="287">
        <f t="shared" si="45"/>
        <v>42414</v>
      </c>
      <c r="F30" s="287">
        <f t="shared" si="45"/>
        <v>201</v>
      </c>
      <c r="G30" s="287">
        <f t="shared" si="45"/>
        <v>1896</v>
      </c>
      <c r="H30" s="287">
        <f t="shared" si="45"/>
        <v>12985</v>
      </c>
      <c r="I30" s="287">
        <f t="shared" si="45"/>
        <v>9383</v>
      </c>
      <c r="J30" s="287">
        <f t="shared" si="45"/>
        <v>2795</v>
      </c>
      <c r="K30" s="287">
        <f t="shared" si="45"/>
        <v>54</v>
      </c>
      <c r="L30" s="287">
        <f t="shared" si="45"/>
        <v>10493</v>
      </c>
      <c r="M30" s="287">
        <f t="shared" si="45"/>
        <v>239</v>
      </c>
      <c r="N30" s="287">
        <f t="shared" si="45"/>
        <v>4243</v>
      </c>
      <c r="O30" s="287">
        <f t="shared" si="45"/>
        <v>1350</v>
      </c>
      <c r="P30" s="287">
        <f t="shared" si="45"/>
        <v>65</v>
      </c>
      <c r="Q30" s="287">
        <f aca="true" t="shared" si="46" ref="Q30:X30">SUM(AL30,BG30,CB30)</f>
        <v>15561</v>
      </c>
      <c r="R30" s="287">
        <f t="shared" si="46"/>
        <v>46176</v>
      </c>
      <c r="S30" s="287">
        <f t="shared" si="46"/>
        <v>0</v>
      </c>
      <c r="T30" s="287">
        <f t="shared" si="46"/>
        <v>10739</v>
      </c>
      <c r="U30" s="287">
        <f t="shared" si="46"/>
        <v>0</v>
      </c>
      <c r="V30" s="287">
        <f t="shared" si="46"/>
        <v>4126</v>
      </c>
      <c r="W30" s="287">
        <f t="shared" si="46"/>
        <v>85</v>
      </c>
      <c r="X30" s="287">
        <f t="shared" si="46"/>
        <v>20810</v>
      </c>
      <c r="Y30" s="287">
        <f t="shared" si="1"/>
        <v>32889</v>
      </c>
      <c r="Z30" s="287">
        <v>20201</v>
      </c>
      <c r="AA30" s="287">
        <v>105</v>
      </c>
      <c r="AB30" s="287">
        <v>903</v>
      </c>
      <c r="AC30" s="287">
        <v>3376</v>
      </c>
      <c r="AD30" s="287">
        <v>2917</v>
      </c>
      <c r="AE30" s="287">
        <v>710</v>
      </c>
      <c r="AF30" s="287">
        <v>12</v>
      </c>
      <c r="AG30" s="287">
        <v>109</v>
      </c>
      <c r="AH30" s="287">
        <v>139</v>
      </c>
      <c r="AI30" s="287">
        <v>3442</v>
      </c>
      <c r="AJ30" s="287" t="s">
        <v>792</v>
      </c>
      <c r="AK30" s="287" t="s">
        <v>792</v>
      </c>
      <c r="AL30" s="287" t="s">
        <v>792</v>
      </c>
      <c r="AM30" s="287" t="s">
        <v>792</v>
      </c>
      <c r="AN30" s="287" t="s">
        <v>792</v>
      </c>
      <c r="AO30" s="287" t="s">
        <v>792</v>
      </c>
      <c r="AP30" s="287" t="s">
        <v>792</v>
      </c>
      <c r="AQ30" s="287" t="s">
        <v>792</v>
      </c>
      <c r="AR30" s="287">
        <v>71</v>
      </c>
      <c r="AS30" s="287">
        <v>904</v>
      </c>
      <c r="AT30" s="287">
        <f>'施設資源化量内訳'!D30</f>
        <v>130108</v>
      </c>
      <c r="AU30" s="287">
        <f>'施設資源化量内訳'!E30</f>
        <v>3358</v>
      </c>
      <c r="AV30" s="287">
        <f>'施設資源化量内訳'!F30</f>
        <v>26</v>
      </c>
      <c r="AW30" s="287">
        <f>'施設資源化量内訳'!G30</f>
        <v>174</v>
      </c>
      <c r="AX30" s="287">
        <f>'施設資源化量内訳'!H30</f>
        <v>9401</v>
      </c>
      <c r="AY30" s="287">
        <f>'施設資源化量内訳'!I30</f>
        <v>6372</v>
      </c>
      <c r="AZ30" s="287">
        <f>'施設資源化量内訳'!J30</f>
        <v>2080</v>
      </c>
      <c r="BA30" s="287">
        <f>'施設資源化量内訳'!K30</f>
        <v>42</v>
      </c>
      <c r="BB30" s="287">
        <f>'施設資源化量内訳'!L30</f>
        <v>10384</v>
      </c>
      <c r="BC30" s="287">
        <f>'施設資源化量内訳'!M30</f>
        <v>100</v>
      </c>
      <c r="BD30" s="287">
        <f>'施設資源化量内訳'!N30</f>
        <v>234</v>
      </c>
      <c r="BE30" s="287">
        <f>'施設資源化量内訳'!O30</f>
        <v>1350</v>
      </c>
      <c r="BF30" s="287">
        <f>'施設資源化量内訳'!P30</f>
        <v>65</v>
      </c>
      <c r="BG30" s="287">
        <f>'施設資源化量内訳'!Q30</f>
        <v>15561</v>
      </c>
      <c r="BH30" s="287">
        <f>'施設資源化量内訳'!R30</f>
        <v>46176</v>
      </c>
      <c r="BI30" s="287">
        <f>'施設資源化量内訳'!S30</f>
        <v>0</v>
      </c>
      <c r="BJ30" s="287">
        <f>'施設資源化量内訳'!T30</f>
        <v>10739</v>
      </c>
      <c r="BK30" s="287">
        <f>'施設資源化量内訳'!U30</f>
        <v>0</v>
      </c>
      <c r="BL30" s="287">
        <f>'施設資源化量内訳'!V30</f>
        <v>4126</v>
      </c>
      <c r="BM30" s="287">
        <f>'施設資源化量内訳'!W30</f>
        <v>14</v>
      </c>
      <c r="BN30" s="287">
        <f>'施設資源化量内訳'!X30</f>
        <v>19906</v>
      </c>
      <c r="BO30" s="287">
        <f t="shared" si="2"/>
        <v>20618</v>
      </c>
      <c r="BP30" s="287">
        <v>18855</v>
      </c>
      <c r="BQ30" s="287">
        <v>70</v>
      </c>
      <c r="BR30" s="287">
        <v>819</v>
      </c>
      <c r="BS30" s="287">
        <v>208</v>
      </c>
      <c r="BT30" s="287">
        <v>94</v>
      </c>
      <c r="BU30" s="287">
        <v>5</v>
      </c>
      <c r="BV30" s="287">
        <v>0</v>
      </c>
      <c r="BW30" s="287">
        <v>0</v>
      </c>
      <c r="BX30" s="287">
        <v>0</v>
      </c>
      <c r="BY30" s="287">
        <v>567</v>
      </c>
      <c r="BZ30" s="287" t="s">
        <v>792</v>
      </c>
      <c r="CA30" s="287" t="s">
        <v>792</v>
      </c>
      <c r="CB30" s="287" t="s">
        <v>792</v>
      </c>
      <c r="CC30" s="287" t="s">
        <v>792</v>
      </c>
      <c r="CD30" s="287" t="s">
        <v>792</v>
      </c>
      <c r="CE30" s="287" t="s">
        <v>792</v>
      </c>
      <c r="CF30" s="287" t="s">
        <v>792</v>
      </c>
      <c r="CG30" s="287" t="s">
        <v>792</v>
      </c>
      <c r="CH30" s="287">
        <v>0</v>
      </c>
      <c r="CI30" s="287">
        <v>0</v>
      </c>
      <c r="CJ30" s="306">
        <v>25</v>
      </c>
    </row>
    <row r="31" spans="1:88" s="284" customFormat="1" ht="12" customHeight="1">
      <c r="A31" s="285" t="s">
        <v>579</v>
      </c>
      <c r="B31" s="286" t="s">
        <v>591</v>
      </c>
      <c r="C31" s="305" t="s">
        <v>542</v>
      </c>
      <c r="D31" s="287">
        <f aca="true" t="shared" si="47" ref="D31:R31">SUM(Y31,AT31,BO31)</f>
        <v>91219</v>
      </c>
      <c r="E31" s="287">
        <f t="shared" si="47"/>
        <v>37897</v>
      </c>
      <c r="F31" s="287">
        <f t="shared" si="47"/>
        <v>177</v>
      </c>
      <c r="G31" s="287">
        <f t="shared" si="47"/>
        <v>1788</v>
      </c>
      <c r="H31" s="287">
        <f t="shared" si="47"/>
        <v>7102</v>
      </c>
      <c r="I31" s="287">
        <f t="shared" si="47"/>
        <v>8017</v>
      </c>
      <c r="J31" s="287">
        <f t="shared" si="47"/>
        <v>2941</v>
      </c>
      <c r="K31" s="287">
        <f t="shared" si="47"/>
        <v>132</v>
      </c>
      <c r="L31" s="287">
        <f t="shared" si="47"/>
        <v>6030</v>
      </c>
      <c r="M31" s="287">
        <f t="shared" si="47"/>
        <v>431</v>
      </c>
      <c r="N31" s="287">
        <f t="shared" si="47"/>
        <v>2254</v>
      </c>
      <c r="O31" s="287">
        <f t="shared" si="47"/>
        <v>3488</v>
      </c>
      <c r="P31" s="287">
        <f t="shared" si="47"/>
        <v>0</v>
      </c>
      <c r="Q31" s="287">
        <f t="shared" si="47"/>
        <v>2939</v>
      </c>
      <c r="R31" s="287">
        <f t="shared" si="47"/>
        <v>9592</v>
      </c>
      <c r="S31" s="287">
        <f aca="true" t="shared" si="48" ref="S31:X31">SUM(AN31,BI31,CD31)</f>
        <v>0</v>
      </c>
      <c r="T31" s="287">
        <f t="shared" si="48"/>
        <v>0</v>
      </c>
      <c r="U31" s="287">
        <f t="shared" si="48"/>
        <v>0</v>
      </c>
      <c r="V31" s="287">
        <f t="shared" si="48"/>
        <v>0</v>
      </c>
      <c r="W31" s="287">
        <f t="shared" si="48"/>
        <v>115</v>
      </c>
      <c r="X31" s="287">
        <f t="shared" si="48"/>
        <v>8316</v>
      </c>
      <c r="Y31" s="287">
        <f t="shared" si="1"/>
        <v>25373</v>
      </c>
      <c r="Z31" s="287">
        <v>16137</v>
      </c>
      <c r="AA31" s="287">
        <v>120</v>
      </c>
      <c r="AB31" s="287">
        <v>875</v>
      </c>
      <c r="AC31" s="287">
        <v>1294</v>
      </c>
      <c r="AD31" s="287">
        <v>4167</v>
      </c>
      <c r="AE31" s="287">
        <v>390</v>
      </c>
      <c r="AF31" s="287">
        <v>6</v>
      </c>
      <c r="AG31" s="287">
        <v>0</v>
      </c>
      <c r="AH31" s="287">
        <v>0</v>
      </c>
      <c r="AI31" s="287">
        <v>1291</v>
      </c>
      <c r="AJ31" s="287" t="s">
        <v>792</v>
      </c>
      <c r="AK31" s="287" t="s">
        <v>792</v>
      </c>
      <c r="AL31" s="287" t="s">
        <v>792</v>
      </c>
      <c r="AM31" s="287" t="s">
        <v>792</v>
      </c>
      <c r="AN31" s="287" t="s">
        <v>792</v>
      </c>
      <c r="AO31" s="287" t="s">
        <v>792</v>
      </c>
      <c r="AP31" s="287" t="s">
        <v>792</v>
      </c>
      <c r="AQ31" s="287" t="s">
        <v>792</v>
      </c>
      <c r="AR31" s="287">
        <v>68</v>
      </c>
      <c r="AS31" s="287">
        <v>1025</v>
      </c>
      <c r="AT31" s="287">
        <f>'施設資源化量内訳'!D31</f>
        <v>43605</v>
      </c>
      <c r="AU31" s="287">
        <f>'施設資源化量内訳'!E31</f>
        <v>1547</v>
      </c>
      <c r="AV31" s="287">
        <f>'施設資源化量内訳'!F31</f>
        <v>26</v>
      </c>
      <c r="AW31" s="287">
        <f>'施設資源化量内訳'!G31</f>
        <v>18</v>
      </c>
      <c r="AX31" s="287">
        <f>'施設資源化量内訳'!H31</f>
        <v>5704</v>
      </c>
      <c r="AY31" s="287">
        <f>'施設資源化量内訳'!I31</f>
        <v>3844</v>
      </c>
      <c r="AZ31" s="287">
        <f>'施設資源化量内訳'!J31</f>
        <v>2514</v>
      </c>
      <c r="BA31" s="287">
        <f>'施設資源化量内訳'!K31</f>
        <v>126</v>
      </c>
      <c r="BB31" s="287">
        <f>'施設資源化量内訳'!L31</f>
        <v>6030</v>
      </c>
      <c r="BC31" s="287">
        <f>'施設資源化量内訳'!M31</f>
        <v>403</v>
      </c>
      <c r="BD31" s="287">
        <f>'施設資源化量内訳'!N31</f>
        <v>36</v>
      </c>
      <c r="BE31" s="287">
        <f>'施設資源化量内訳'!O31</f>
        <v>3488</v>
      </c>
      <c r="BF31" s="287">
        <f>'施設資源化量内訳'!P31</f>
        <v>0</v>
      </c>
      <c r="BG31" s="287">
        <f>'施設資源化量内訳'!Q31</f>
        <v>2939</v>
      </c>
      <c r="BH31" s="287">
        <f>'施設資源化量内訳'!R31</f>
        <v>9592</v>
      </c>
      <c r="BI31" s="287">
        <f>'施設資源化量内訳'!S31</f>
        <v>0</v>
      </c>
      <c r="BJ31" s="287">
        <f>'施設資源化量内訳'!T31</f>
        <v>0</v>
      </c>
      <c r="BK31" s="287">
        <f>'施設資源化量内訳'!U31</f>
        <v>0</v>
      </c>
      <c r="BL31" s="287">
        <f>'施設資源化量内訳'!V31</f>
        <v>0</v>
      </c>
      <c r="BM31" s="287">
        <f>'施設資源化量内訳'!W31</f>
        <v>47</v>
      </c>
      <c r="BN31" s="287">
        <f>'施設資源化量内訳'!X31</f>
        <v>7291</v>
      </c>
      <c r="BO31" s="287">
        <f t="shared" si="2"/>
        <v>22241</v>
      </c>
      <c r="BP31" s="287">
        <v>20213</v>
      </c>
      <c r="BQ31" s="287">
        <v>31</v>
      </c>
      <c r="BR31" s="287">
        <v>895</v>
      </c>
      <c r="BS31" s="287">
        <v>104</v>
      </c>
      <c r="BT31" s="287">
        <v>6</v>
      </c>
      <c r="BU31" s="287">
        <v>37</v>
      </c>
      <c r="BV31" s="287">
        <v>0</v>
      </c>
      <c r="BW31" s="287">
        <v>0</v>
      </c>
      <c r="BX31" s="287">
        <v>28</v>
      </c>
      <c r="BY31" s="287">
        <v>927</v>
      </c>
      <c r="BZ31" s="287" t="s">
        <v>792</v>
      </c>
      <c r="CA31" s="287" t="s">
        <v>792</v>
      </c>
      <c r="CB31" s="287" t="s">
        <v>792</v>
      </c>
      <c r="CC31" s="287" t="s">
        <v>792</v>
      </c>
      <c r="CD31" s="287" t="s">
        <v>792</v>
      </c>
      <c r="CE31" s="287" t="s">
        <v>792</v>
      </c>
      <c r="CF31" s="287" t="s">
        <v>792</v>
      </c>
      <c r="CG31" s="287" t="s">
        <v>792</v>
      </c>
      <c r="CH31" s="287">
        <v>0</v>
      </c>
      <c r="CI31" s="287">
        <v>0</v>
      </c>
      <c r="CJ31" s="306">
        <v>19</v>
      </c>
    </row>
    <row r="32" spans="1:88" s="284" customFormat="1" ht="12" customHeight="1">
      <c r="A32" s="285" t="s">
        <v>588</v>
      </c>
      <c r="B32" s="286" t="s">
        <v>589</v>
      </c>
      <c r="C32" s="305" t="s">
        <v>542</v>
      </c>
      <c r="D32" s="287">
        <f aca="true" t="shared" si="49" ref="D32:S32">SUM(Y32,AT32,BO32)</f>
        <v>131601.3</v>
      </c>
      <c r="E32" s="287">
        <f t="shared" si="49"/>
        <v>58195</v>
      </c>
      <c r="F32" s="287">
        <f t="shared" si="49"/>
        <v>173</v>
      </c>
      <c r="G32" s="287">
        <f t="shared" si="49"/>
        <v>383</v>
      </c>
      <c r="H32" s="287">
        <f t="shared" si="49"/>
        <v>8789</v>
      </c>
      <c r="I32" s="287">
        <f t="shared" si="49"/>
        <v>11282</v>
      </c>
      <c r="J32" s="287">
        <f t="shared" si="49"/>
        <v>4569</v>
      </c>
      <c r="K32" s="287">
        <f t="shared" si="49"/>
        <v>41</v>
      </c>
      <c r="L32" s="287">
        <f t="shared" si="49"/>
        <v>16928</v>
      </c>
      <c r="M32" s="287">
        <f t="shared" si="49"/>
        <v>778</v>
      </c>
      <c r="N32" s="287">
        <f t="shared" si="49"/>
        <v>3207</v>
      </c>
      <c r="O32" s="287">
        <f t="shared" si="49"/>
        <v>151</v>
      </c>
      <c r="P32" s="287">
        <f t="shared" si="49"/>
        <v>1168</v>
      </c>
      <c r="Q32" s="287">
        <f t="shared" si="49"/>
        <v>0</v>
      </c>
      <c r="R32" s="287">
        <f t="shared" si="49"/>
        <v>4657</v>
      </c>
      <c r="S32" s="287">
        <f t="shared" si="49"/>
        <v>0</v>
      </c>
      <c r="T32" s="287">
        <f>SUM(AO32,BJ32,CE32)</f>
        <v>0</v>
      </c>
      <c r="U32" s="287">
        <f>SUM(AP32,BK32,CF32)</f>
        <v>0</v>
      </c>
      <c r="V32" s="287">
        <f>SUM(AQ32,BL32,CG32)</f>
        <v>0</v>
      </c>
      <c r="W32" s="287">
        <f>SUM(AR32,BM32,CH32)</f>
        <v>72.3</v>
      </c>
      <c r="X32" s="287">
        <f>SUM(AS32,BN32,CI32)</f>
        <v>21208</v>
      </c>
      <c r="Y32" s="287">
        <f t="shared" si="1"/>
        <v>20901</v>
      </c>
      <c r="Z32" s="287">
        <v>1313</v>
      </c>
      <c r="AA32" s="287">
        <v>25</v>
      </c>
      <c r="AB32" s="287">
        <v>0</v>
      </c>
      <c r="AC32" s="287">
        <v>381</v>
      </c>
      <c r="AD32" s="287">
        <v>457</v>
      </c>
      <c r="AE32" s="287">
        <v>8</v>
      </c>
      <c r="AF32" s="287">
        <v>13</v>
      </c>
      <c r="AG32" s="287">
        <v>33</v>
      </c>
      <c r="AH32" s="287">
        <v>0</v>
      </c>
      <c r="AI32" s="287">
        <v>211</v>
      </c>
      <c r="AJ32" s="287" t="s">
        <v>792</v>
      </c>
      <c r="AK32" s="287" t="s">
        <v>792</v>
      </c>
      <c r="AL32" s="287" t="s">
        <v>792</v>
      </c>
      <c r="AM32" s="287" t="s">
        <v>792</v>
      </c>
      <c r="AN32" s="287" t="s">
        <v>792</v>
      </c>
      <c r="AO32" s="287" t="s">
        <v>792</v>
      </c>
      <c r="AP32" s="287" t="s">
        <v>792</v>
      </c>
      <c r="AQ32" s="287" t="s">
        <v>792</v>
      </c>
      <c r="AR32" s="287">
        <v>33</v>
      </c>
      <c r="AS32" s="287">
        <v>18427</v>
      </c>
      <c r="AT32" s="287">
        <f>'施設資源化量内訳'!D32</f>
        <v>50939</v>
      </c>
      <c r="AU32" s="287">
        <f>'施設資源化量内訳'!E32</f>
        <v>810</v>
      </c>
      <c r="AV32" s="287">
        <f>'施設資源化量内訳'!F32</f>
        <v>106</v>
      </c>
      <c r="AW32" s="287">
        <f>'施設資源化量内訳'!G32</f>
        <v>290</v>
      </c>
      <c r="AX32" s="287">
        <f>'施設資源化量内訳'!H32</f>
        <v>8051</v>
      </c>
      <c r="AY32" s="287">
        <f>'施設資源化量内訳'!I32</f>
        <v>10752</v>
      </c>
      <c r="AZ32" s="287">
        <f>'施設資源化量内訳'!J32</f>
        <v>4561</v>
      </c>
      <c r="BA32" s="287">
        <f>'施設資源化量内訳'!K32</f>
        <v>28</v>
      </c>
      <c r="BB32" s="287">
        <f>'施設資源化量内訳'!L32</f>
        <v>16895</v>
      </c>
      <c r="BC32" s="287">
        <f>'施設資源化量内訳'!M32</f>
        <v>778</v>
      </c>
      <c r="BD32" s="287">
        <f>'施設資源化量内訳'!N32</f>
        <v>8</v>
      </c>
      <c r="BE32" s="287">
        <f>'施設資源化量内訳'!O32</f>
        <v>151</v>
      </c>
      <c r="BF32" s="287">
        <f>'施設資源化量内訳'!P32</f>
        <v>1168</v>
      </c>
      <c r="BG32" s="287">
        <f>'施設資源化量内訳'!Q32</f>
        <v>0</v>
      </c>
      <c r="BH32" s="287">
        <f>'施設資源化量内訳'!R32</f>
        <v>4657</v>
      </c>
      <c r="BI32" s="287">
        <f>'施設資源化量内訳'!S32</f>
        <v>0</v>
      </c>
      <c r="BJ32" s="287">
        <f>'施設資源化量内訳'!T32</f>
        <v>0</v>
      </c>
      <c r="BK32" s="287">
        <f>'施設資源化量内訳'!U32</f>
        <v>0</v>
      </c>
      <c r="BL32" s="287">
        <f>'施設資源化量内訳'!V32</f>
        <v>0</v>
      </c>
      <c r="BM32" s="287">
        <f>'施設資源化量内訳'!W32</f>
        <v>0</v>
      </c>
      <c r="BN32" s="287">
        <f>'施設資源化量内訳'!X32</f>
        <v>2684</v>
      </c>
      <c r="BO32" s="287">
        <f t="shared" si="2"/>
        <v>59761.3</v>
      </c>
      <c r="BP32" s="287">
        <v>56072</v>
      </c>
      <c r="BQ32" s="287">
        <v>42</v>
      </c>
      <c r="BR32" s="287">
        <v>93</v>
      </c>
      <c r="BS32" s="287">
        <v>357</v>
      </c>
      <c r="BT32" s="287">
        <v>73</v>
      </c>
      <c r="BU32" s="287">
        <v>0</v>
      </c>
      <c r="BV32" s="287">
        <v>0</v>
      </c>
      <c r="BW32" s="287">
        <v>0</v>
      </c>
      <c r="BX32" s="287">
        <v>0</v>
      </c>
      <c r="BY32" s="287">
        <v>2988</v>
      </c>
      <c r="BZ32" s="287" t="s">
        <v>792</v>
      </c>
      <c r="CA32" s="287" t="s">
        <v>792</v>
      </c>
      <c r="CB32" s="287" t="s">
        <v>792</v>
      </c>
      <c r="CC32" s="287" t="s">
        <v>792</v>
      </c>
      <c r="CD32" s="287" t="s">
        <v>792</v>
      </c>
      <c r="CE32" s="287" t="s">
        <v>792</v>
      </c>
      <c r="CF32" s="287" t="s">
        <v>792</v>
      </c>
      <c r="CG32" s="287" t="s">
        <v>792</v>
      </c>
      <c r="CH32" s="287">
        <v>39.3</v>
      </c>
      <c r="CI32" s="287">
        <v>97</v>
      </c>
      <c r="CJ32" s="306">
        <v>25</v>
      </c>
    </row>
    <row r="33" spans="1:88" s="284" customFormat="1" ht="12" customHeight="1">
      <c r="A33" s="285" t="s">
        <v>609</v>
      </c>
      <c r="B33" s="286" t="s">
        <v>610</v>
      </c>
      <c r="C33" s="305" t="s">
        <v>542</v>
      </c>
      <c r="D33" s="287">
        <f aca="true" t="shared" si="50" ref="D33:R33">SUM(Y33,AT33,BO33)</f>
        <v>435861.02</v>
      </c>
      <c r="E33" s="287">
        <f t="shared" si="50"/>
        <v>222292.47</v>
      </c>
      <c r="F33" s="287">
        <f t="shared" si="50"/>
        <v>842.21</v>
      </c>
      <c r="G33" s="287">
        <f t="shared" si="50"/>
        <v>18010.760000000002</v>
      </c>
      <c r="H33" s="287">
        <f t="shared" si="50"/>
        <v>35014.97</v>
      </c>
      <c r="I33" s="287">
        <f t="shared" si="50"/>
        <v>41899.06</v>
      </c>
      <c r="J33" s="287">
        <f t="shared" si="50"/>
        <v>16263.77</v>
      </c>
      <c r="K33" s="287">
        <f t="shared" si="50"/>
        <v>85</v>
      </c>
      <c r="L33" s="287">
        <f t="shared" si="50"/>
        <v>50739.56</v>
      </c>
      <c r="M33" s="287">
        <f t="shared" si="50"/>
        <v>433</v>
      </c>
      <c r="N33" s="287">
        <f t="shared" si="50"/>
        <v>15322.220000000001</v>
      </c>
      <c r="O33" s="287">
        <f t="shared" si="50"/>
        <v>0</v>
      </c>
      <c r="P33" s="287">
        <f t="shared" si="50"/>
        <v>0</v>
      </c>
      <c r="Q33" s="287">
        <f t="shared" si="50"/>
        <v>24194</v>
      </c>
      <c r="R33" s="287">
        <f t="shared" si="50"/>
        <v>0</v>
      </c>
      <c r="S33" s="287">
        <f aca="true" t="shared" si="51" ref="S33:X33">SUM(AN33,BI33,CD33)</f>
        <v>0</v>
      </c>
      <c r="T33" s="287">
        <f t="shared" si="51"/>
        <v>0</v>
      </c>
      <c r="U33" s="287">
        <f t="shared" si="51"/>
        <v>0</v>
      </c>
      <c r="V33" s="287">
        <f t="shared" si="51"/>
        <v>653</v>
      </c>
      <c r="W33" s="287">
        <f t="shared" si="51"/>
        <v>24</v>
      </c>
      <c r="X33" s="287">
        <f t="shared" si="51"/>
        <v>10087</v>
      </c>
      <c r="Y33" s="287">
        <f t="shared" si="1"/>
        <v>42432.33</v>
      </c>
      <c r="Z33" s="287">
        <v>16833.47</v>
      </c>
      <c r="AA33" s="287">
        <v>241.21</v>
      </c>
      <c r="AB33" s="287">
        <v>7874.76</v>
      </c>
      <c r="AC33" s="287">
        <v>739.28</v>
      </c>
      <c r="AD33" s="287">
        <v>2865.06</v>
      </c>
      <c r="AE33" s="287">
        <v>979.77</v>
      </c>
      <c r="AF33" s="287">
        <v>0</v>
      </c>
      <c r="AG33" s="287">
        <v>2057.5600000000004</v>
      </c>
      <c r="AH33" s="287">
        <v>0</v>
      </c>
      <c r="AI33" s="287">
        <v>2775.2200000000003</v>
      </c>
      <c r="AJ33" s="287" t="s">
        <v>792</v>
      </c>
      <c r="AK33" s="287" t="s">
        <v>792</v>
      </c>
      <c r="AL33" s="287" t="s">
        <v>792</v>
      </c>
      <c r="AM33" s="287" t="s">
        <v>792</v>
      </c>
      <c r="AN33" s="287" t="s">
        <v>792</v>
      </c>
      <c r="AO33" s="287" t="s">
        <v>792</v>
      </c>
      <c r="AP33" s="287" t="s">
        <v>792</v>
      </c>
      <c r="AQ33" s="287" t="s">
        <v>792</v>
      </c>
      <c r="AR33" s="287">
        <v>23</v>
      </c>
      <c r="AS33" s="287">
        <v>8043</v>
      </c>
      <c r="AT33" s="287">
        <f>'施設資源化量内訳'!D33</f>
        <v>174206.69</v>
      </c>
      <c r="AU33" s="287">
        <f>'施設資源化量内訳'!E33</f>
        <v>10591</v>
      </c>
      <c r="AV33" s="287">
        <f>'施設資源化量内訳'!F33</f>
        <v>58</v>
      </c>
      <c r="AW33" s="287">
        <f>'施設資源化量内訳'!G33</f>
        <v>515</v>
      </c>
      <c r="AX33" s="287">
        <f>'施設資源化量内訳'!H33</f>
        <v>31839.69</v>
      </c>
      <c r="AY33" s="287">
        <f>'施設資源化量内訳'!I33</f>
        <v>38951</v>
      </c>
      <c r="AZ33" s="287">
        <f>'施設資源化量内訳'!J33</f>
        <v>15243</v>
      </c>
      <c r="BA33" s="287">
        <f>'施設資源化量内訳'!K33</f>
        <v>85</v>
      </c>
      <c r="BB33" s="287">
        <f>'施設資源化量内訳'!L33</f>
        <v>48682</v>
      </c>
      <c r="BC33" s="287">
        <f>'施設資源化量内訳'!M33</f>
        <v>433</v>
      </c>
      <c r="BD33" s="287">
        <f>'施設資源化量内訳'!N33</f>
        <v>1037</v>
      </c>
      <c r="BE33" s="287">
        <f>'施設資源化量内訳'!O33</f>
        <v>0</v>
      </c>
      <c r="BF33" s="287">
        <f>'施設資源化量内訳'!P33</f>
        <v>0</v>
      </c>
      <c r="BG33" s="287">
        <f>'施設資源化量内訳'!Q33</f>
        <v>24194</v>
      </c>
      <c r="BH33" s="287">
        <f>'施設資源化量内訳'!R33</f>
        <v>0</v>
      </c>
      <c r="BI33" s="287">
        <f>'施設資源化量内訳'!S33</f>
        <v>0</v>
      </c>
      <c r="BJ33" s="287">
        <f>'施設資源化量内訳'!T33</f>
        <v>0</v>
      </c>
      <c r="BK33" s="287">
        <f>'施設資源化量内訳'!U33</f>
        <v>0</v>
      </c>
      <c r="BL33" s="287">
        <f>'施設資源化量内訳'!V33</f>
        <v>653</v>
      </c>
      <c r="BM33" s="287">
        <f>'施設資源化量内訳'!W33</f>
        <v>0</v>
      </c>
      <c r="BN33" s="287">
        <f>'施設資源化量内訳'!X33</f>
        <v>1925</v>
      </c>
      <c r="BO33" s="287">
        <f t="shared" si="2"/>
        <v>219222</v>
      </c>
      <c r="BP33" s="287">
        <v>194868</v>
      </c>
      <c r="BQ33" s="287">
        <v>543</v>
      </c>
      <c r="BR33" s="287">
        <v>9621</v>
      </c>
      <c r="BS33" s="287">
        <v>2436</v>
      </c>
      <c r="BT33" s="287">
        <v>83</v>
      </c>
      <c r="BU33" s="287">
        <v>41</v>
      </c>
      <c r="BV33" s="287">
        <v>0</v>
      </c>
      <c r="BW33" s="287">
        <v>0</v>
      </c>
      <c r="BX33" s="287">
        <v>0</v>
      </c>
      <c r="BY33" s="287">
        <v>11510</v>
      </c>
      <c r="BZ33" s="287" t="s">
        <v>792</v>
      </c>
      <c r="CA33" s="287" t="s">
        <v>792</v>
      </c>
      <c r="CB33" s="287" t="s">
        <v>792</v>
      </c>
      <c r="CC33" s="287" t="s">
        <v>792</v>
      </c>
      <c r="CD33" s="287" t="s">
        <v>792</v>
      </c>
      <c r="CE33" s="287" t="s">
        <v>792</v>
      </c>
      <c r="CF33" s="287" t="s">
        <v>792</v>
      </c>
      <c r="CG33" s="287" t="s">
        <v>792</v>
      </c>
      <c r="CH33" s="287">
        <v>1</v>
      </c>
      <c r="CI33" s="287">
        <v>119</v>
      </c>
      <c r="CJ33" s="306">
        <v>43</v>
      </c>
    </row>
    <row r="34" spans="1:88" s="284" customFormat="1" ht="12" customHeight="1">
      <c r="A34" s="285" t="s">
        <v>559</v>
      </c>
      <c r="B34" s="286" t="s">
        <v>574</v>
      </c>
      <c r="C34" s="305" t="s">
        <v>542</v>
      </c>
      <c r="D34" s="287">
        <f aca="true" t="shared" si="52" ref="D34:R34">SUM(Y34,AT34,BO34)</f>
        <v>327469</v>
      </c>
      <c r="E34" s="287">
        <f t="shared" si="52"/>
        <v>182445</v>
      </c>
      <c r="F34" s="287">
        <f t="shared" si="52"/>
        <v>1299</v>
      </c>
      <c r="G34" s="287">
        <f t="shared" si="52"/>
        <v>8088</v>
      </c>
      <c r="H34" s="287">
        <f t="shared" si="52"/>
        <v>28892</v>
      </c>
      <c r="I34" s="287">
        <f t="shared" si="52"/>
        <v>20658</v>
      </c>
      <c r="J34" s="287">
        <f t="shared" si="52"/>
        <v>11226</v>
      </c>
      <c r="K34" s="287">
        <f t="shared" si="52"/>
        <v>599</v>
      </c>
      <c r="L34" s="287">
        <f t="shared" si="52"/>
        <v>18296</v>
      </c>
      <c r="M34" s="287">
        <f t="shared" si="52"/>
        <v>3317</v>
      </c>
      <c r="N34" s="287">
        <f t="shared" si="52"/>
        <v>10046</v>
      </c>
      <c r="O34" s="287">
        <f t="shared" si="52"/>
        <v>12347</v>
      </c>
      <c r="P34" s="287">
        <f t="shared" si="52"/>
        <v>0</v>
      </c>
      <c r="Q34" s="287">
        <f t="shared" si="52"/>
        <v>11889</v>
      </c>
      <c r="R34" s="287">
        <f t="shared" si="52"/>
        <v>2658</v>
      </c>
      <c r="S34" s="287">
        <f aca="true" t="shared" si="53" ref="S34:X34">SUM(AN34,BI34,CD34)</f>
        <v>457</v>
      </c>
      <c r="T34" s="287">
        <f t="shared" si="53"/>
        <v>12473</v>
      </c>
      <c r="U34" s="287">
        <f t="shared" si="53"/>
        <v>0</v>
      </c>
      <c r="V34" s="287">
        <f t="shared" si="53"/>
        <v>0</v>
      </c>
      <c r="W34" s="287">
        <f t="shared" si="53"/>
        <v>110</v>
      </c>
      <c r="X34" s="287">
        <f t="shared" si="53"/>
        <v>2669</v>
      </c>
      <c r="Y34" s="287">
        <f t="shared" si="1"/>
        <v>47902</v>
      </c>
      <c r="Z34" s="287">
        <v>30974</v>
      </c>
      <c r="AA34" s="287">
        <v>58</v>
      </c>
      <c r="AB34" s="287">
        <v>3709</v>
      </c>
      <c r="AC34" s="287">
        <v>1593</v>
      </c>
      <c r="AD34" s="287">
        <v>5645</v>
      </c>
      <c r="AE34" s="287">
        <v>385</v>
      </c>
      <c r="AF34" s="287">
        <v>8</v>
      </c>
      <c r="AG34" s="287">
        <v>134</v>
      </c>
      <c r="AH34" s="287">
        <v>1039</v>
      </c>
      <c r="AI34" s="287">
        <v>3561</v>
      </c>
      <c r="AJ34" s="287" t="s">
        <v>792</v>
      </c>
      <c r="AK34" s="287" t="s">
        <v>792</v>
      </c>
      <c r="AL34" s="287" t="s">
        <v>792</v>
      </c>
      <c r="AM34" s="287" t="s">
        <v>792</v>
      </c>
      <c r="AN34" s="287" t="s">
        <v>792</v>
      </c>
      <c r="AO34" s="287" t="s">
        <v>792</v>
      </c>
      <c r="AP34" s="287" t="s">
        <v>792</v>
      </c>
      <c r="AQ34" s="287" t="s">
        <v>792</v>
      </c>
      <c r="AR34" s="287">
        <v>5</v>
      </c>
      <c r="AS34" s="287">
        <v>791</v>
      </c>
      <c r="AT34" s="287">
        <f>'施設資源化量内訳'!D34</f>
        <v>116653</v>
      </c>
      <c r="AU34" s="287">
        <f>'施設資源化量内訳'!E34</f>
        <v>5516</v>
      </c>
      <c r="AV34" s="287">
        <f>'施設資源化量内訳'!F34</f>
        <v>93</v>
      </c>
      <c r="AW34" s="287">
        <f>'施設資源化量内訳'!G34</f>
        <v>1024</v>
      </c>
      <c r="AX34" s="287">
        <f>'施設資源化量内訳'!H34</f>
        <v>24289</v>
      </c>
      <c r="AY34" s="287">
        <f>'施設資源化量内訳'!I34</f>
        <v>14487</v>
      </c>
      <c r="AZ34" s="287">
        <f>'施設資源化量内訳'!J34</f>
        <v>8553</v>
      </c>
      <c r="BA34" s="287">
        <f>'施設資源化量内訳'!K34</f>
        <v>21</v>
      </c>
      <c r="BB34" s="287">
        <f>'施設資源化量内訳'!L34</f>
        <v>17932</v>
      </c>
      <c r="BC34" s="287">
        <f>'施設資源化量内訳'!M34</f>
        <v>2275</v>
      </c>
      <c r="BD34" s="287">
        <f>'施設資源化量内訳'!N34</f>
        <v>679</v>
      </c>
      <c r="BE34" s="287">
        <f>'施設資源化量内訳'!O34</f>
        <v>12347</v>
      </c>
      <c r="BF34" s="287">
        <f>'施設資源化量内訳'!P34</f>
        <v>0</v>
      </c>
      <c r="BG34" s="287">
        <f>'施設資源化量内訳'!Q34</f>
        <v>11889</v>
      </c>
      <c r="BH34" s="287">
        <f>'施設資源化量内訳'!R34</f>
        <v>2658</v>
      </c>
      <c r="BI34" s="287">
        <f>'施設資源化量内訳'!S34</f>
        <v>457</v>
      </c>
      <c r="BJ34" s="287">
        <f>'施設資源化量内訳'!T34</f>
        <v>12473</v>
      </c>
      <c r="BK34" s="287">
        <f>'施設資源化量内訳'!U34</f>
        <v>0</v>
      </c>
      <c r="BL34" s="287">
        <f>'施設資源化量内訳'!V34</f>
        <v>0</v>
      </c>
      <c r="BM34" s="287">
        <f>'施設資源化量内訳'!W34</f>
        <v>101</v>
      </c>
      <c r="BN34" s="287">
        <f>'施設資源化量内訳'!X34</f>
        <v>1859</v>
      </c>
      <c r="BO34" s="287">
        <f t="shared" si="2"/>
        <v>162914</v>
      </c>
      <c r="BP34" s="287">
        <v>145955</v>
      </c>
      <c r="BQ34" s="287">
        <v>1148</v>
      </c>
      <c r="BR34" s="287">
        <v>3355</v>
      </c>
      <c r="BS34" s="287">
        <v>3010</v>
      </c>
      <c r="BT34" s="287">
        <v>526</v>
      </c>
      <c r="BU34" s="287">
        <v>2288</v>
      </c>
      <c r="BV34" s="287">
        <v>570</v>
      </c>
      <c r="BW34" s="287">
        <v>230</v>
      </c>
      <c r="BX34" s="287">
        <v>3</v>
      </c>
      <c r="BY34" s="287">
        <v>5806</v>
      </c>
      <c r="BZ34" s="287" t="s">
        <v>792</v>
      </c>
      <c r="CA34" s="287" t="s">
        <v>792</v>
      </c>
      <c r="CB34" s="287" t="s">
        <v>792</v>
      </c>
      <c r="CC34" s="287" t="s">
        <v>792</v>
      </c>
      <c r="CD34" s="287" t="s">
        <v>792</v>
      </c>
      <c r="CE34" s="287" t="s">
        <v>792</v>
      </c>
      <c r="CF34" s="287" t="s">
        <v>792</v>
      </c>
      <c r="CG34" s="287" t="s">
        <v>792</v>
      </c>
      <c r="CH34" s="287">
        <v>4</v>
      </c>
      <c r="CI34" s="287">
        <v>19</v>
      </c>
      <c r="CJ34" s="306">
        <v>40</v>
      </c>
    </row>
    <row r="35" spans="1:88" s="284" customFormat="1" ht="12" customHeight="1">
      <c r="A35" s="285" t="s">
        <v>634</v>
      </c>
      <c r="B35" s="286" t="s">
        <v>635</v>
      </c>
      <c r="C35" s="305" t="s">
        <v>542</v>
      </c>
      <c r="D35" s="287">
        <f aca="true" t="shared" si="54" ref="D35:R35">SUM(Y35,AT35,BO35)</f>
        <v>72766</v>
      </c>
      <c r="E35" s="287">
        <f t="shared" si="54"/>
        <v>42299</v>
      </c>
      <c r="F35" s="287">
        <f t="shared" si="54"/>
        <v>221</v>
      </c>
      <c r="G35" s="287">
        <f t="shared" si="54"/>
        <v>1706</v>
      </c>
      <c r="H35" s="287">
        <f t="shared" si="54"/>
        <v>8126</v>
      </c>
      <c r="I35" s="287">
        <f t="shared" si="54"/>
        <v>6837</v>
      </c>
      <c r="J35" s="287">
        <f t="shared" si="54"/>
        <v>1683</v>
      </c>
      <c r="K35" s="287">
        <f t="shared" si="54"/>
        <v>919</v>
      </c>
      <c r="L35" s="287">
        <f t="shared" si="54"/>
        <v>854</v>
      </c>
      <c r="M35" s="287">
        <f t="shared" si="54"/>
        <v>1108</v>
      </c>
      <c r="N35" s="287">
        <f t="shared" si="54"/>
        <v>2924</v>
      </c>
      <c r="O35" s="287">
        <f t="shared" si="54"/>
        <v>123</v>
      </c>
      <c r="P35" s="287">
        <f t="shared" si="54"/>
        <v>0</v>
      </c>
      <c r="Q35" s="287">
        <f t="shared" si="54"/>
        <v>0</v>
      </c>
      <c r="R35" s="287">
        <f t="shared" si="54"/>
        <v>0</v>
      </c>
      <c r="S35" s="287">
        <f aca="true" t="shared" si="55" ref="S35:X35">SUM(AN35,BI35,CD35)</f>
        <v>0</v>
      </c>
      <c r="T35" s="287">
        <f t="shared" si="55"/>
        <v>359</v>
      </c>
      <c r="U35" s="287">
        <f t="shared" si="55"/>
        <v>0</v>
      </c>
      <c r="V35" s="287">
        <f t="shared" si="55"/>
        <v>0</v>
      </c>
      <c r="W35" s="287">
        <f t="shared" si="55"/>
        <v>27</v>
      </c>
      <c r="X35" s="287">
        <f t="shared" si="55"/>
        <v>5580</v>
      </c>
      <c r="Y35" s="287">
        <f t="shared" si="1"/>
        <v>13361</v>
      </c>
      <c r="Z35" s="287">
        <v>8994</v>
      </c>
      <c r="AA35" s="287">
        <v>96</v>
      </c>
      <c r="AB35" s="287">
        <v>315</v>
      </c>
      <c r="AC35" s="287">
        <v>767</v>
      </c>
      <c r="AD35" s="287">
        <v>872</v>
      </c>
      <c r="AE35" s="287">
        <v>527</v>
      </c>
      <c r="AF35" s="287">
        <v>31</v>
      </c>
      <c r="AG35" s="287">
        <v>350</v>
      </c>
      <c r="AH35" s="287">
        <v>2</v>
      </c>
      <c r="AI35" s="287">
        <v>639</v>
      </c>
      <c r="AJ35" s="287" t="s">
        <v>792</v>
      </c>
      <c r="AK35" s="287" t="s">
        <v>792</v>
      </c>
      <c r="AL35" s="287" t="s">
        <v>792</v>
      </c>
      <c r="AM35" s="287" t="s">
        <v>792</v>
      </c>
      <c r="AN35" s="287" t="s">
        <v>792</v>
      </c>
      <c r="AO35" s="287" t="s">
        <v>792</v>
      </c>
      <c r="AP35" s="287" t="s">
        <v>792</v>
      </c>
      <c r="AQ35" s="287" t="s">
        <v>792</v>
      </c>
      <c r="AR35" s="287">
        <v>14</v>
      </c>
      <c r="AS35" s="287">
        <v>754</v>
      </c>
      <c r="AT35" s="287">
        <f>'施設資源化量内訳'!D35</f>
        <v>24239</v>
      </c>
      <c r="AU35" s="287">
        <f>'施設資源化量内訳'!E35</f>
        <v>1618</v>
      </c>
      <c r="AV35" s="287">
        <f>'施設資源化量内訳'!F35</f>
        <v>24</v>
      </c>
      <c r="AW35" s="287">
        <f>'施設資源化量内訳'!G35</f>
        <v>329</v>
      </c>
      <c r="AX35" s="287">
        <f>'施設資源化量内訳'!H35</f>
        <v>6976</v>
      </c>
      <c r="AY35" s="287">
        <f>'施設資源化量内訳'!I35</f>
        <v>5944</v>
      </c>
      <c r="AZ35" s="287">
        <f>'施設資源化量内訳'!J35</f>
        <v>1156</v>
      </c>
      <c r="BA35" s="287">
        <f>'施設資源化量内訳'!K35</f>
        <v>888</v>
      </c>
      <c r="BB35" s="287">
        <f>'施設資源化量内訳'!L35</f>
        <v>504</v>
      </c>
      <c r="BC35" s="287">
        <f>'施設資源化量内訳'!M35</f>
        <v>785</v>
      </c>
      <c r="BD35" s="287">
        <f>'施設資源化量内訳'!N35</f>
        <v>694</v>
      </c>
      <c r="BE35" s="287">
        <f>'施設資源化量内訳'!O35</f>
        <v>123</v>
      </c>
      <c r="BF35" s="287">
        <f>'施設資源化量内訳'!P35</f>
        <v>0</v>
      </c>
      <c r="BG35" s="287">
        <f>'施設資源化量内訳'!Q35</f>
        <v>0</v>
      </c>
      <c r="BH35" s="287">
        <f>'施設資源化量内訳'!R35</f>
        <v>0</v>
      </c>
      <c r="BI35" s="287">
        <f>'施設資源化量内訳'!S35</f>
        <v>0</v>
      </c>
      <c r="BJ35" s="287">
        <f>'施設資源化量内訳'!T35</f>
        <v>359</v>
      </c>
      <c r="BK35" s="287">
        <f>'施設資源化量内訳'!U35</f>
        <v>0</v>
      </c>
      <c r="BL35" s="287">
        <f>'施設資源化量内訳'!V35</f>
        <v>0</v>
      </c>
      <c r="BM35" s="287">
        <f>'施設資源化量内訳'!W35</f>
        <v>13</v>
      </c>
      <c r="BN35" s="287">
        <f>'施設資源化量内訳'!X35</f>
        <v>4826</v>
      </c>
      <c r="BO35" s="287">
        <f t="shared" si="2"/>
        <v>35166</v>
      </c>
      <c r="BP35" s="287">
        <v>31687</v>
      </c>
      <c r="BQ35" s="287">
        <v>101</v>
      </c>
      <c r="BR35" s="287">
        <v>1062</v>
      </c>
      <c r="BS35" s="287">
        <v>383</v>
      </c>
      <c r="BT35" s="287">
        <v>21</v>
      </c>
      <c r="BU35" s="287">
        <v>0</v>
      </c>
      <c r="BV35" s="287">
        <v>0</v>
      </c>
      <c r="BW35" s="287">
        <v>0</v>
      </c>
      <c r="BX35" s="287">
        <v>321</v>
      </c>
      <c r="BY35" s="287">
        <v>1591</v>
      </c>
      <c r="BZ35" s="287" t="s">
        <v>792</v>
      </c>
      <c r="CA35" s="287" t="s">
        <v>792</v>
      </c>
      <c r="CB35" s="287" t="s">
        <v>792</v>
      </c>
      <c r="CC35" s="287" t="s">
        <v>792</v>
      </c>
      <c r="CD35" s="287" t="s">
        <v>792</v>
      </c>
      <c r="CE35" s="287" t="s">
        <v>792</v>
      </c>
      <c r="CF35" s="287" t="s">
        <v>792</v>
      </c>
      <c r="CG35" s="287" t="s">
        <v>792</v>
      </c>
      <c r="CH35" s="287">
        <v>0</v>
      </c>
      <c r="CI35" s="287">
        <v>0</v>
      </c>
      <c r="CJ35" s="306">
        <v>31</v>
      </c>
    </row>
    <row r="36" spans="1:88" s="284" customFormat="1" ht="12" customHeight="1">
      <c r="A36" s="285" t="s">
        <v>576</v>
      </c>
      <c r="B36" s="286" t="s">
        <v>611</v>
      </c>
      <c r="C36" s="305" t="s">
        <v>542</v>
      </c>
      <c r="D36" s="287">
        <f aca="true" t="shared" si="56" ref="D36:R36">SUM(Y36,AT36,BO36)</f>
        <v>49476</v>
      </c>
      <c r="E36" s="287">
        <f t="shared" si="56"/>
        <v>17988</v>
      </c>
      <c r="F36" s="287">
        <f t="shared" si="56"/>
        <v>22</v>
      </c>
      <c r="G36" s="287">
        <f t="shared" si="56"/>
        <v>1630</v>
      </c>
      <c r="H36" s="287">
        <f t="shared" si="56"/>
        <v>8526</v>
      </c>
      <c r="I36" s="287">
        <f t="shared" si="56"/>
        <v>6362</v>
      </c>
      <c r="J36" s="287">
        <f t="shared" si="56"/>
        <v>1998</v>
      </c>
      <c r="K36" s="287">
        <f t="shared" si="56"/>
        <v>35</v>
      </c>
      <c r="L36" s="287">
        <f t="shared" si="56"/>
        <v>5903</v>
      </c>
      <c r="M36" s="287">
        <f t="shared" si="56"/>
        <v>2320</v>
      </c>
      <c r="N36" s="287">
        <f t="shared" si="56"/>
        <v>1603</v>
      </c>
      <c r="O36" s="287">
        <f t="shared" si="56"/>
        <v>0</v>
      </c>
      <c r="P36" s="287">
        <f t="shared" si="56"/>
        <v>0</v>
      </c>
      <c r="Q36" s="287">
        <f t="shared" si="56"/>
        <v>481</v>
      </c>
      <c r="R36" s="287">
        <f t="shared" si="56"/>
        <v>399</v>
      </c>
      <c r="S36" s="287">
        <f aca="true" t="shared" si="57" ref="S36:X36">SUM(AN36,BI36,CD36)</f>
        <v>247</v>
      </c>
      <c r="T36" s="287">
        <f t="shared" si="57"/>
        <v>0</v>
      </c>
      <c r="U36" s="287">
        <f t="shared" si="57"/>
        <v>0</v>
      </c>
      <c r="V36" s="287">
        <f t="shared" si="57"/>
        <v>0</v>
      </c>
      <c r="W36" s="287">
        <f t="shared" si="57"/>
        <v>30</v>
      </c>
      <c r="X36" s="287">
        <f t="shared" si="57"/>
        <v>1932</v>
      </c>
      <c r="Y36" s="287">
        <f t="shared" si="1"/>
        <v>5925</v>
      </c>
      <c r="Z36" s="287">
        <v>3152</v>
      </c>
      <c r="AA36" s="287">
        <v>1</v>
      </c>
      <c r="AB36" s="287">
        <v>154</v>
      </c>
      <c r="AC36" s="287">
        <v>1449</v>
      </c>
      <c r="AD36" s="287">
        <v>522</v>
      </c>
      <c r="AE36" s="287">
        <v>256</v>
      </c>
      <c r="AF36" s="287">
        <v>1</v>
      </c>
      <c r="AG36" s="287">
        <v>325</v>
      </c>
      <c r="AH36" s="287">
        <v>10</v>
      </c>
      <c r="AI36" s="287">
        <v>38</v>
      </c>
      <c r="AJ36" s="287" t="s">
        <v>792</v>
      </c>
      <c r="AK36" s="287" t="s">
        <v>792</v>
      </c>
      <c r="AL36" s="287" t="s">
        <v>792</v>
      </c>
      <c r="AM36" s="287" t="s">
        <v>792</v>
      </c>
      <c r="AN36" s="287" t="s">
        <v>792</v>
      </c>
      <c r="AO36" s="287" t="s">
        <v>792</v>
      </c>
      <c r="AP36" s="287" t="s">
        <v>792</v>
      </c>
      <c r="AQ36" s="287" t="s">
        <v>792</v>
      </c>
      <c r="AR36" s="287">
        <v>1</v>
      </c>
      <c r="AS36" s="287">
        <v>16</v>
      </c>
      <c r="AT36" s="287">
        <f>'施設資源化量内訳'!D36</f>
        <v>33139</v>
      </c>
      <c r="AU36" s="287">
        <f>'施設資源化量内訳'!E36</f>
        <v>6207</v>
      </c>
      <c r="AV36" s="287">
        <f>'施設資源化量内訳'!F36</f>
        <v>13</v>
      </c>
      <c r="AW36" s="287">
        <f>'施設資源化量内訳'!G36</f>
        <v>565</v>
      </c>
      <c r="AX36" s="287">
        <f>'施設資源化量内訳'!H36</f>
        <v>6882</v>
      </c>
      <c r="AY36" s="287">
        <f>'施設資源化量内訳'!I36</f>
        <v>5800</v>
      </c>
      <c r="AZ36" s="287">
        <f>'施設資源化量内訳'!J36</f>
        <v>1712</v>
      </c>
      <c r="BA36" s="287">
        <f>'施設資源化量内訳'!K36</f>
        <v>34</v>
      </c>
      <c r="BB36" s="287">
        <f>'施設資源化量内訳'!L36</f>
        <v>5578</v>
      </c>
      <c r="BC36" s="287">
        <f>'施設資源化量内訳'!M36</f>
        <v>2310</v>
      </c>
      <c r="BD36" s="287">
        <f>'施設資源化量内訳'!N36</f>
        <v>1156</v>
      </c>
      <c r="BE36" s="287">
        <f>'施設資源化量内訳'!O36</f>
        <v>0</v>
      </c>
      <c r="BF36" s="287">
        <f>'施設資源化量内訳'!P36</f>
        <v>0</v>
      </c>
      <c r="BG36" s="287">
        <f>'施設資源化量内訳'!Q36</f>
        <v>481</v>
      </c>
      <c r="BH36" s="287">
        <f>'施設資源化量内訳'!R36</f>
        <v>399</v>
      </c>
      <c r="BI36" s="287">
        <f>'施設資源化量内訳'!S36</f>
        <v>247</v>
      </c>
      <c r="BJ36" s="287">
        <f>'施設資源化量内訳'!T36</f>
        <v>0</v>
      </c>
      <c r="BK36" s="287">
        <f>'施設資源化量内訳'!U36</f>
        <v>0</v>
      </c>
      <c r="BL36" s="287">
        <f>'施設資源化量内訳'!V36</f>
        <v>0</v>
      </c>
      <c r="BM36" s="287">
        <f>'施設資源化量内訳'!W36</f>
        <v>28</v>
      </c>
      <c r="BN36" s="287">
        <f>'施設資源化量内訳'!X36</f>
        <v>1727</v>
      </c>
      <c r="BO36" s="287">
        <f t="shared" si="2"/>
        <v>10412</v>
      </c>
      <c r="BP36" s="287">
        <v>8629</v>
      </c>
      <c r="BQ36" s="287">
        <v>8</v>
      </c>
      <c r="BR36" s="287">
        <v>911</v>
      </c>
      <c r="BS36" s="287">
        <v>195</v>
      </c>
      <c r="BT36" s="287">
        <v>40</v>
      </c>
      <c r="BU36" s="287">
        <v>30</v>
      </c>
      <c r="BV36" s="287">
        <v>0</v>
      </c>
      <c r="BW36" s="287">
        <v>0</v>
      </c>
      <c r="BX36" s="287">
        <v>0</v>
      </c>
      <c r="BY36" s="287">
        <v>409</v>
      </c>
      <c r="BZ36" s="287" t="s">
        <v>792</v>
      </c>
      <c r="CA36" s="287" t="s">
        <v>792</v>
      </c>
      <c r="CB36" s="287" t="s">
        <v>792</v>
      </c>
      <c r="CC36" s="287" t="s">
        <v>792</v>
      </c>
      <c r="CD36" s="287" t="s">
        <v>792</v>
      </c>
      <c r="CE36" s="287" t="s">
        <v>792</v>
      </c>
      <c r="CF36" s="287" t="s">
        <v>792</v>
      </c>
      <c r="CG36" s="287" t="s">
        <v>792</v>
      </c>
      <c r="CH36" s="287">
        <v>1</v>
      </c>
      <c r="CI36" s="287">
        <v>189</v>
      </c>
      <c r="CJ36" s="306">
        <v>22</v>
      </c>
    </row>
    <row r="37" spans="1:88" s="284" customFormat="1" ht="12" customHeight="1">
      <c r="A37" s="285" t="s">
        <v>582</v>
      </c>
      <c r="B37" s="286" t="s">
        <v>600</v>
      </c>
      <c r="C37" s="305" t="s">
        <v>542</v>
      </c>
      <c r="D37" s="287">
        <f aca="true" t="shared" si="58" ref="D37:R37">SUM(Y37,AT37,BO37)</f>
        <v>57243</v>
      </c>
      <c r="E37" s="287">
        <f t="shared" si="58"/>
        <v>35944</v>
      </c>
      <c r="F37" s="287">
        <f t="shared" si="58"/>
        <v>78</v>
      </c>
      <c r="G37" s="287">
        <f t="shared" si="58"/>
        <v>32</v>
      </c>
      <c r="H37" s="287">
        <f t="shared" si="58"/>
        <v>3694</v>
      </c>
      <c r="I37" s="287">
        <f t="shared" si="58"/>
        <v>2316</v>
      </c>
      <c r="J37" s="287">
        <f t="shared" si="58"/>
        <v>812</v>
      </c>
      <c r="K37" s="287">
        <f t="shared" si="58"/>
        <v>103</v>
      </c>
      <c r="L37" s="287">
        <f t="shared" si="58"/>
        <v>2900</v>
      </c>
      <c r="M37" s="287">
        <f t="shared" si="58"/>
        <v>389</v>
      </c>
      <c r="N37" s="287">
        <f t="shared" si="58"/>
        <v>470</v>
      </c>
      <c r="O37" s="287">
        <f t="shared" si="58"/>
        <v>3588</v>
      </c>
      <c r="P37" s="287">
        <f t="shared" si="58"/>
        <v>66</v>
      </c>
      <c r="Q37" s="287">
        <f t="shared" si="58"/>
        <v>3285</v>
      </c>
      <c r="R37" s="287">
        <f t="shared" si="58"/>
        <v>173</v>
      </c>
      <c r="S37" s="287">
        <f aca="true" t="shared" si="59" ref="S37:X37">SUM(AN37,BI37,CD37)</f>
        <v>49</v>
      </c>
      <c r="T37" s="287">
        <f t="shared" si="59"/>
        <v>1817</v>
      </c>
      <c r="U37" s="287">
        <f t="shared" si="59"/>
        <v>0</v>
      </c>
      <c r="V37" s="287">
        <f t="shared" si="59"/>
        <v>30</v>
      </c>
      <c r="W37" s="287">
        <f t="shared" si="59"/>
        <v>79</v>
      </c>
      <c r="X37" s="287">
        <f t="shared" si="59"/>
        <v>1418</v>
      </c>
      <c r="Y37" s="287">
        <f t="shared" si="1"/>
        <v>24316</v>
      </c>
      <c r="Z37" s="287">
        <v>23163</v>
      </c>
      <c r="AA37" s="287">
        <v>20</v>
      </c>
      <c r="AB37" s="287">
        <v>6</v>
      </c>
      <c r="AC37" s="287">
        <v>110</v>
      </c>
      <c r="AD37" s="287">
        <v>384</v>
      </c>
      <c r="AE37" s="287">
        <v>153</v>
      </c>
      <c r="AF37" s="287">
        <v>18</v>
      </c>
      <c r="AG37" s="287">
        <v>18</v>
      </c>
      <c r="AH37" s="287">
        <v>31</v>
      </c>
      <c r="AI37" s="287">
        <v>174</v>
      </c>
      <c r="AJ37" s="287" t="s">
        <v>792</v>
      </c>
      <c r="AK37" s="287" t="s">
        <v>792</v>
      </c>
      <c r="AL37" s="287" t="s">
        <v>792</v>
      </c>
      <c r="AM37" s="287" t="s">
        <v>792</v>
      </c>
      <c r="AN37" s="287" t="s">
        <v>792</v>
      </c>
      <c r="AO37" s="287" t="s">
        <v>792</v>
      </c>
      <c r="AP37" s="287" t="s">
        <v>792</v>
      </c>
      <c r="AQ37" s="287" t="s">
        <v>792</v>
      </c>
      <c r="AR37" s="287">
        <v>68</v>
      </c>
      <c r="AS37" s="287">
        <v>171</v>
      </c>
      <c r="AT37" s="287">
        <f>'施設資源化量内訳'!D37</f>
        <v>26722</v>
      </c>
      <c r="AU37" s="287">
        <f>'施設資源化量内訳'!E37</f>
        <v>6932</v>
      </c>
      <c r="AV37" s="287">
        <f>'施設資源化量内訳'!F37</f>
        <v>41</v>
      </c>
      <c r="AW37" s="287">
        <f>'施設資源化量内訳'!G37</f>
        <v>25</v>
      </c>
      <c r="AX37" s="287">
        <f>'施設資源化量内訳'!H37</f>
        <v>3383</v>
      </c>
      <c r="AY37" s="287">
        <f>'施設資源化量内訳'!I37</f>
        <v>1894</v>
      </c>
      <c r="AZ37" s="287">
        <f>'施設資源化量内訳'!J37</f>
        <v>659</v>
      </c>
      <c r="BA37" s="287">
        <f>'施設資源化量内訳'!K37</f>
        <v>85</v>
      </c>
      <c r="BB37" s="287">
        <f>'施設資源化量内訳'!L37</f>
        <v>2882</v>
      </c>
      <c r="BC37" s="287">
        <f>'施設資源化量内訳'!M37</f>
        <v>358</v>
      </c>
      <c r="BD37" s="287">
        <f>'施設資源化量内訳'!N37</f>
        <v>197</v>
      </c>
      <c r="BE37" s="287">
        <f>'施設資源化量内訳'!O37</f>
        <v>3588</v>
      </c>
      <c r="BF37" s="287">
        <f>'施設資源化量内訳'!P37</f>
        <v>66</v>
      </c>
      <c r="BG37" s="287">
        <f>'施設資源化量内訳'!Q37</f>
        <v>3285</v>
      </c>
      <c r="BH37" s="287">
        <f>'施設資源化量内訳'!R37</f>
        <v>173</v>
      </c>
      <c r="BI37" s="287">
        <f>'施設資源化量内訳'!S37</f>
        <v>49</v>
      </c>
      <c r="BJ37" s="287">
        <f>'施設資源化量内訳'!T37</f>
        <v>1817</v>
      </c>
      <c r="BK37" s="287">
        <f>'施設資源化量内訳'!U37</f>
        <v>0</v>
      </c>
      <c r="BL37" s="287">
        <f>'施設資源化量内訳'!V37</f>
        <v>30</v>
      </c>
      <c r="BM37" s="287">
        <f>'施設資源化量内訳'!W37</f>
        <v>11</v>
      </c>
      <c r="BN37" s="287">
        <f>'施設資源化量内訳'!X37</f>
        <v>1247</v>
      </c>
      <c r="BO37" s="287">
        <f t="shared" si="2"/>
        <v>6205</v>
      </c>
      <c r="BP37" s="287">
        <v>5849</v>
      </c>
      <c r="BQ37" s="287">
        <v>17</v>
      </c>
      <c r="BR37" s="287">
        <v>1</v>
      </c>
      <c r="BS37" s="287">
        <v>201</v>
      </c>
      <c r="BT37" s="287">
        <v>38</v>
      </c>
      <c r="BU37" s="287">
        <v>0</v>
      </c>
      <c r="BV37" s="287">
        <v>0</v>
      </c>
      <c r="BW37" s="287">
        <v>0</v>
      </c>
      <c r="BX37" s="287">
        <v>0</v>
      </c>
      <c r="BY37" s="287">
        <v>99</v>
      </c>
      <c r="BZ37" s="287" t="s">
        <v>792</v>
      </c>
      <c r="CA37" s="287" t="s">
        <v>792</v>
      </c>
      <c r="CB37" s="287" t="s">
        <v>792</v>
      </c>
      <c r="CC37" s="287" t="s">
        <v>792</v>
      </c>
      <c r="CD37" s="287" t="s">
        <v>792</v>
      </c>
      <c r="CE37" s="287" t="s">
        <v>792</v>
      </c>
      <c r="CF37" s="287" t="s">
        <v>792</v>
      </c>
      <c r="CG37" s="287" t="s">
        <v>792</v>
      </c>
      <c r="CH37" s="287">
        <v>0</v>
      </c>
      <c r="CI37" s="287">
        <v>0</v>
      </c>
      <c r="CJ37" s="306">
        <v>10</v>
      </c>
    </row>
    <row r="38" spans="1:88" s="284" customFormat="1" ht="12" customHeight="1">
      <c r="A38" s="285" t="s">
        <v>612</v>
      </c>
      <c r="B38" s="286" t="s">
        <v>614</v>
      </c>
      <c r="C38" s="305" t="s">
        <v>542</v>
      </c>
      <c r="D38" s="287">
        <f aca="true" t="shared" si="60" ref="D38:S38">SUM(Y38,AT38,BO38)</f>
        <v>57082</v>
      </c>
      <c r="E38" s="287">
        <f t="shared" si="60"/>
        <v>19692</v>
      </c>
      <c r="F38" s="287">
        <f t="shared" si="60"/>
        <v>70</v>
      </c>
      <c r="G38" s="287">
        <f t="shared" si="60"/>
        <v>671</v>
      </c>
      <c r="H38" s="287">
        <f t="shared" si="60"/>
        <v>5592</v>
      </c>
      <c r="I38" s="287">
        <f t="shared" si="60"/>
        <v>3492</v>
      </c>
      <c r="J38" s="287">
        <f t="shared" si="60"/>
        <v>1029</v>
      </c>
      <c r="K38" s="287">
        <f t="shared" si="60"/>
        <v>0</v>
      </c>
      <c r="L38" s="287">
        <f t="shared" si="60"/>
        <v>2941</v>
      </c>
      <c r="M38" s="287">
        <f t="shared" si="60"/>
        <v>898</v>
      </c>
      <c r="N38" s="287">
        <f t="shared" si="60"/>
        <v>938</v>
      </c>
      <c r="O38" s="287">
        <f t="shared" si="60"/>
        <v>1946</v>
      </c>
      <c r="P38" s="287">
        <f t="shared" si="60"/>
        <v>0</v>
      </c>
      <c r="Q38" s="287">
        <f t="shared" si="60"/>
        <v>9236</v>
      </c>
      <c r="R38" s="287">
        <f t="shared" si="60"/>
        <v>6987</v>
      </c>
      <c r="S38" s="287">
        <f t="shared" si="60"/>
        <v>0</v>
      </c>
      <c r="T38" s="287">
        <f aca="true" t="shared" si="61" ref="T38:X39">SUM(AO38,BJ38,CE38)</f>
        <v>474</v>
      </c>
      <c r="U38" s="287">
        <f t="shared" si="61"/>
        <v>0</v>
      </c>
      <c r="V38" s="287">
        <f t="shared" si="61"/>
        <v>0</v>
      </c>
      <c r="W38" s="287">
        <f t="shared" si="61"/>
        <v>37</v>
      </c>
      <c r="X38" s="287">
        <f t="shared" si="61"/>
        <v>3079</v>
      </c>
      <c r="Y38" s="287">
        <f t="shared" si="1"/>
        <v>9222</v>
      </c>
      <c r="Z38" s="287">
        <v>6543</v>
      </c>
      <c r="AA38" s="287">
        <v>28</v>
      </c>
      <c r="AB38" s="287">
        <v>149</v>
      </c>
      <c r="AC38" s="287">
        <v>96</v>
      </c>
      <c r="AD38" s="287">
        <v>335</v>
      </c>
      <c r="AE38" s="287">
        <v>318</v>
      </c>
      <c r="AF38" s="287">
        <v>0</v>
      </c>
      <c r="AG38" s="287">
        <v>7</v>
      </c>
      <c r="AH38" s="287">
        <v>423</v>
      </c>
      <c r="AI38" s="287">
        <v>487</v>
      </c>
      <c r="AJ38" s="287" t="s">
        <v>792</v>
      </c>
      <c r="AK38" s="287" t="s">
        <v>792</v>
      </c>
      <c r="AL38" s="287" t="s">
        <v>792</v>
      </c>
      <c r="AM38" s="287" t="s">
        <v>792</v>
      </c>
      <c r="AN38" s="287" t="s">
        <v>792</v>
      </c>
      <c r="AO38" s="287" t="s">
        <v>792</v>
      </c>
      <c r="AP38" s="287" t="s">
        <v>792</v>
      </c>
      <c r="AQ38" s="287" t="s">
        <v>792</v>
      </c>
      <c r="AR38" s="287">
        <v>22</v>
      </c>
      <c r="AS38" s="287">
        <v>814</v>
      </c>
      <c r="AT38" s="287">
        <f>'施設資源化量内訳'!D38</f>
        <v>45820</v>
      </c>
      <c r="AU38" s="287">
        <f>'施設資源化量内訳'!E38</f>
        <v>11342</v>
      </c>
      <c r="AV38" s="287">
        <f>'施設資源化量内訳'!F38</f>
        <v>40</v>
      </c>
      <c r="AW38" s="287">
        <f>'施設資源化量内訳'!G38</f>
        <v>462</v>
      </c>
      <c r="AX38" s="287">
        <f>'施設資源化量内訳'!H38</f>
        <v>5383</v>
      </c>
      <c r="AY38" s="287">
        <f>'施設資源化量内訳'!I38</f>
        <v>3137</v>
      </c>
      <c r="AZ38" s="287">
        <f>'施設資源化量内訳'!J38</f>
        <v>711</v>
      </c>
      <c r="BA38" s="287">
        <f>'施設資源化量内訳'!K38</f>
        <v>0</v>
      </c>
      <c r="BB38" s="287">
        <f>'施設資源化量内訳'!L38</f>
        <v>2934</v>
      </c>
      <c r="BC38" s="287">
        <f>'施設資源化量内訳'!M38</f>
        <v>475</v>
      </c>
      <c r="BD38" s="287">
        <f>'施設資源化量内訳'!N38</f>
        <v>413</v>
      </c>
      <c r="BE38" s="287">
        <f>'施設資源化量内訳'!O38</f>
        <v>1946</v>
      </c>
      <c r="BF38" s="287">
        <f>'施設資源化量内訳'!P38</f>
        <v>0</v>
      </c>
      <c r="BG38" s="287">
        <f>'施設資源化量内訳'!Q38</f>
        <v>9236</v>
      </c>
      <c r="BH38" s="287">
        <f>'施設資源化量内訳'!R38</f>
        <v>6987</v>
      </c>
      <c r="BI38" s="287">
        <f>'施設資源化量内訳'!S38</f>
        <v>0</v>
      </c>
      <c r="BJ38" s="287">
        <f>'施設資源化量内訳'!T38</f>
        <v>474</v>
      </c>
      <c r="BK38" s="287">
        <f>'施設資源化量内訳'!U38</f>
        <v>0</v>
      </c>
      <c r="BL38" s="287">
        <f>'施設資源化量内訳'!V38</f>
        <v>0</v>
      </c>
      <c r="BM38" s="287">
        <f>'施設資源化量内訳'!W38</f>
        <v>15</v>
      </c>
      <c r="BN38" s="287">
        <f>'施設資源化量内訳'!X38</f>
        <v>2265</v>
      </c>
      <c r="BO38" s="287">
        <f t="shared" si="2"/>
        <v>2040</v>
      </c>
      <c r="BP38" s="287">
        <v>1807</v>
      </c>
      <c r="BQ38" s="287">
        <v>2</v>
      </c>
      <c r="BR38" s="287">
        <v>60</v>
      </c>
      <c r="BS38" s="287">
        <v>113</v>
      </c>
      <c r="BT38" s="287">
        <v>20</v>
      </c>
      <c r="BU38" s="287">
        <v>0</v>
      </c>
      <c r="BV38" s="287">
        <v>0</v>
      </c>
      <c r="BW38" s="287">
        <v>0</v>
      </c>
      <c r="BX38" s="287">
        <v>0</v>
      </c>
      <c r="BY38" s="287">
        <v>38</v>
      </c>
      <c r="BZ38" s="287" t="s">
        <v>792</v>
      </c>
      <c r="CA38" s="287" t="s">
        <v>792</v>
      </c>
      <c r="CB38" s="287" t="s">
        <v>792</v>
      </c>
      <c r="CC38" s="287" t="s">
        <v>792</v>
      </c>
      <c r="CD38" s="287" t="s">
        <v>792</v>
      </c>
      <c r="CE38" s="287" t="s">
        <v>792</v>
      </c>
      <c r="CF38" s="287" t="s">
        <v>792</v>
      </c>
      <c r="CG38" s="287" t="s">
        <v>792</v>
      </c>
      <c r="CH38" s="287">
        <v>0</v>
      </c>
      <c r="CI38" s="287">
        <v>0</v>
      </c>
      <c r="CJ38" s="306">
        <v>18</v>
      </c>
    </row>
    <row r="39" spans="1:88" s="284" customFormat="1" ht="12" customHeight="1">
      <c r="A39" s="285" t="s">
        <v>639</v>
      </c>
      <c r="B39" s="286" t="s">
        <v>640</v>
      </c>
      <c r="C39" s="305" t="s">
        <v>542</v>
      </c>
      <c r="D39" s="287">
        <f aca="true" t="shared" si="62" ref="D39:S39">SUM(Y39,AT39,BO39)</f>
        <v>213569.27000000002</v>
      </c>
      <c r="E39" s="287">
        <f t="shared" si="62"/>
        <v>72644</v>
      </c>
      <c r="F39" s="287">
        <f t="shared" si="62"/>
        <v>123</v>
      </c>
      <c r="G39" s="287">
        <f t="shared" si="62"/>
        <v>2700</v>
      </c>
      <c r="H39" s="287">
        <f t="shared" si="62"/>
        <v>12806</v>
      </c>
      <c r="I39" s="287">
        <f t="shared" si="62"/>
        <v>11478</v>
      </c>
      <c r="J39" s="287">
        <f t="shared" si="62"/>
        <v>3104</v>
      </c>
      <c r="K39" s="287">
        <f t="shared" si="62"/>
        <v>46</v>
      </c>
      <c r="L39" s="287">
        <f t="shared" si="62"/>
        <v>3113</v>
      </c>
      <c r="M39" s="287">
        <f t="shared" si="62"/>
        <v>102</v>
      </c>
      <c r="N39" s="287">
        <f t="shared" si="62"/>
        <v>4474</v>
      </c>
      <c r="O39" s="287">
        <f t="shared" si="62"/>
        <v>29</v>
      </c>
      <c r="P39" s="287">
        <f t="shared" si="62"/>
        <v>0</v>
      </c>
      <c r="Q39" s="287">
        <f t="shared" si="62"/>
        <v>18097</v>
      </c>
      <c r="R39" s="287">
        <f t="shared" si="62"/>
        <v>318</v>
      </c>
      <c r="S39" s="287">
        <f t="shared" si="62"/>
        <v>45</v>
      </c>
      <c r="T39" s="287">
        <f t="shared" si="61"/>
        <v>14072</v>
      </c>
      <c r="U39" s="287">
        <f t="shared" si="61"/>
        <v>0</v>
      </c>
      <c r="V39" s="287">
        <f t="shared" si="61"/>
        <v>1147</v>
      </c>
      <c r="W39" s="287">
        <f t="shared" si="61"/>
        <v>149</v>
      </c>
      <c r="X39" s="287">
        <f t="shared" si="61"/>
        <v>69122.27</v>
      </c>
      <c r="Y39" s="287">
        <f t="shared" si="1"/>
        <v>25266</v>
      </c>
      <c r="Z39" s="287">
        <v>16788</v>
      </c>
      <c r="AA39" s="287">
        <v>45</v>
      </c>
      <c r="AB39" s="287">
        <v>504</v>
      </c>
      <c r="AC39" s="287">
        <v>3424</v>
      </c>
      <c r="AD39" s="287">
        <v>1083</v>
      </c>
      <c r="AE39" s="287">
        <v>271</v>
      </c>
      <c r="AF39" s="287">
        <v>14</v>
      </c>
      <c r="AG39" s="287">
        <v>205</v>
      </c>
      <c r="AH39" s="287">
        <v>0</v>
      </c>
      <c r="AI39" s="287">
        <v>2522</v>
      </c>
      <c r="AJ39" s="287" t="s">
        <v>792</v>
      </c>
      <c r="AK39" s="287" t="s">
        <v>792</v>
      </c>
      <c r="AL39" s="287" t="s">
        <v>792</v>
      </c>
      <c r="AM39" s="287" t="s">
        <v>792</v>
      </c>
      <c r="AN39" s="287" t="s">
        <v>792</v>
      </c>
      <c r="AO39" s="287" t="s">
        <v>792</v>
      </c>
      <c r="AP39" s="287" t="s">
        <v>792</v>
      </c>
      <c r="AQ39" s="287" t="s">
        <v>792</v>
      </c>
      <c r="AR39" s="287">
        <v>141</v>
      </c>
      <c r="AS39" s="287">
        <v>269</v>
      </c>
      <c r="AT39" s="287">
        <f>'施設資源化量内訳'!D39</f>
        <v>130448.27</v>
      </c>
      <c r="AU39" s="287">
        <f>'施設資源化量内訳'!E39</f>
        <v>3984</v>
      </c>
      <c r="AV39" s="287">
        <f>'施設資源化量内訳'!F39</f>
        <v>7</v>
      </c>
      <c r="AW39" s="287">
        <f>'施設資源化量内訳'!G39</f>
        <v>51</v>
      </c>
      <c r="AX39" s="287">
        <f>'施設資源化量内訳'!H39</f>
        <v>7610</v>
      </c>
      <c r="AY39" s="287">
        <f>'施設資源化量内訳'!I39</f>
        <v>10074</v>
      </c>
      <c r="AZ39" s="287">
        <f>'施設資源化量内訳'!J39</f>
        <v>2727</v>
      </c>
      <c r="BA39" s="287">
        <f>'施設資源化量内訳'!K39</f>
        <v>30</v>
      </c>
      <c r="BB39" s="287">
        <f>'施設資源化量内訳'!L39</f>
        <v>2892</v>
      </c>
      <c r="BC39" s="287">
        <f>'施設資源化量内訳'!M39</f>
        <v>102</v>
      </c>
      <c r="BD39" s="287">
        <f>'施設資源化量内訳'!N39</f>
        <v>535</v>
      </c>
      <c r="BE39" s="287">
        <f>'施設資源化量内訳'!O39</f>
        <v>29</v>
      </c>
      <c r="BF39" s="287">
        <f>'施設資源化量内訳'!P39</f>
        <v>0</v>
      </c>
      <c r="BG39" s="287">
        <f>'施設資源化量内訳'!Q39</f>
        <v>18097</v>
      </c>
      <c r="BH39" s="287">
        <f>'施設資源化量内訳'!R39</f>
        <v>318</v>
      </c>
      <c r="BI39" s="287">
        <f>'施設資源化量内訳'!S39</f>
        <v>45</v>
      </c>
      <c r="BJ39" s="287">
        <f>'施設資源化量内訳'!T39</f>
        <v>14072</v>
      </c>
      <c r="BK39" s="287">
        <f>'施設資源化量内訳'!U39</f>
        <v>0</v>
      </c>
      <c r="BL39" s="287">
        <f>'施設資源化量内訳'!V39</f>
        <v>1147</v>
      </c>
      <c r="BM39" s="287">
        <f>'施設資源化量内訳'!W39</f>
        <v>8</v>
      </c>
      <c r="BN39" s="287">
        <f>'施設資源化量内訳'!X39</f>
        <v>68720.27</v>
      </c>
      <c r="BO39" s="287">
        <f t="shared" si="2"/>
        <v>57855</v>
      </c>
      <c r="BP39" s="287">
        <v>51872</v>
      </c>
      <c r="BQ39" s="287">
        <v>71</v>
      </c>
      <c r="BR39" s="287">
        <v>2145</v>
      </c>
      <c r="BS39" s="287">
        <v>1772</v>
      </c>
      <c r="BT39" s="287">
        <v>321</v>
      </c>
      <c r="BU39" s="287">
        <v>106</v>
      </c>
      <c r="BV39" s="287">
        <v>2</v>
      </c>
      <c r="BW39" s="287">
        <v>16</v>
      </c>
      <c r="BX39" s="287">
        <v>0</v>
      </c>
      <c r="BY39" s="287">
        <v>1417</v>
      </c>
      <c r="BZ39" s="287" t="s">
        <v>792</v>
      </c>
      <c r="CA39" s="287" t="s">
        <v>792</v>
      </c>
      <c r="CB39" s="287" t="s">
        <v>792</v>
      </c>
      <c r="CC39" s="287" t="s">
        <v>792</v>
      </c>
      <c r="CD39" s="287" t="s">
        <v>792</v>
      </c>
      <c r="CE39" s="287" t="s">
        <v>792</v>
      </c>
      <c r="CF39" s="287" t="s">
        <v>792</v>
      </c>
      <c r="CG39" s="287" t="s">
        <v>792</v>
      </c>
      <c r="CH39" s="287">
        <v>0</v>
      </c>
      <c r="CI39" s="287">
        <v>133</v>
      </c>
      <c r="CJ39" s="306">
        <v>18</v>
      </c>
    </row>
    <row r="40" spans="1:88" s="284" customFormat="1" ht="12" customHeight="1">
      <c r="A40" s="285" t="s">
        <v>564</v>
      </c>
      <c r="B40" s="286" t="s">
        <v>641</v>
      </c>
      <c r="C40" s="305" t="s">
        <v>542</v>
      </c>
      <c r="D40" s="287">
        <f aca="true" t="shared" si="63" ref="D40:R40">SUM(Y40,AT40,BO40)</f>
        <v>204092</v>
      </c>
      <c r="E40" s="287">
        <f t="shared" si="63"/>
        <v>50018</v>
      </c>
      <c r="F40" s="287">
        <f t="shared" si="63"/>
        <v>129</v>
      </c>
      <c r="G40" s="287">
        <f t="shared" si="63"/>
        <v>1343</v>
      </c>
      <c r="H40" s="287">
        <f t="shared" si="63"/>
        <v>17379</v>
      </c>
      <c r="I40" s="287">
        <f t="shared" si="63"/>
        <v>14575</v>
      </c>
      <c r="J40" s="287">
        <f t="shared" si="63"/>
        <v>4383</v>
      </c>
      <c r="K40" s="287">
        <f t="shared" si="63"/>
        <v>12</v>
      </c>
      <c r="L40" s="287">
        <f t="shared" si="63"/>
        <v>23696</v>
      </c>
      <c r="M40" s="287">
        <f t="shared" si="63"/>
        <v>1180</v>
      </c>
      <c r="N40" s="287">
        <f t="shared" si="63"/>
        <v>5452</v>
      </c>
      <c r="O40" s="287">
        <f t="shared" si="63"/>
        <v>914</v>
      </c>
      <c r="P40" s="287">
        <f t="shared" si="63"/>
        <v>0</v>
      </c>
      <c r="Q40" s="287">
        <f t="shared" si="63"/>
        <v>806</v>
      </c>
      <c r="R40" s="287">
        <f t="shared" si="63"/>
        <v>74296</v>
      </c>
      <c r="S40" s="287">
        <f aca="true" t="shared" si="64" ref="S40:X40">SUM(AN40,BI40,CD40)</f>
        <v>0</v>
      </c>
      <c r="T40" s="287">
        <f t="shared" si="64"/>
        <v>6087</v>
      </c>
      <c r="U40" s="287">
        <f t="shared" si="64"/>
        <v>0</v>
      </c>
      <c r="V40" s="287">
        <f t="shared" si="64"/>
        <v>1828</v>
      </c>
      <c r="W40" s="287">
        <f t="shared" si="64"/>
        <v>42</v>
      </c>
      <c r="X40" s="287">
        <f t="shared" si="64"/>
        <v>1952</v>
      </c>
      <c r="Y40" s="287">
        <f t="shared" si="1"/>
        <v>13090</v>
      </c>
      <c r="Z40" s="287">
        <v>9092</v>
      </c>
      <c r="AA40" s="287">
        <v>51</v>
      </c>
      <c r="AB40" s="287">
        <v>1229</v>
      </c>
      <c r="AC40" s="287">
        <v>275</v>
      </c>
      <c r="AD40" s="287">
        <v>839</v>
      </c>
      <c r="AE40" s="287">
        <v>310</v>
      </c>
      <c r="AF40" s="287">
        <v>1</v>
      </c>
      <c r="AG40" s="287">
        <v>37</v>
      </c>
      <c r="AH40" s="287">
        <v>0</v>
      </c>
      <c r="AI40" s="287">
        <v>1203</v>
      </c>
      <c r="AJ40" s="287" t="s">
        <v>792</v>
      </c>
      <c r="AK40" s="287" t="s">
        <v>792</v>
      </c>
      <c r="AL40" s="287" t="s">
        <v>792</v>
      </c>
      <c r="AM40" s="287" t="s">
        <v>792</v>
      </c>
      <c r="AN40" s="287" t="s">
        <v>792</v>
      </c>
      <c r="AO40" s="287" t="s">
        <v>792</v>
      </c>
      <c r="AP40" s="287" t="s">
        <v>792</v>
      </c>
      <c r="AQ40" s="287" t="s">
        <v>792</v>
      </c>
      <c r="AR40" s="287">
        <v>42</v>
      </c>
      <c r="AS40" s="287">
        <v>11</v>
      </c>
      <c r="AT40" s="287">
        <f>'施設資源化量内訳'!D40</f>
        <v>168028</v>
      </c>
      <c r="AU40" s="287">
        <f>'施設資源化量内訳'!E40</f>
        <v>19226</v>
      </c>
      <c r="AV40" s="287">
        <f>'施設資源化量内訳'!F40</f>
        <v>30</v>
      </c>
      <c r="AW40" s="287">
        <f>'施設資源化量内訳'!G40</f>
        <v>96</v>
      </c>
      <c r="AX40" s="287">
        <f>'施設資源化量内訳'!H40</f>
        <v>16388</v>
      </c>
      <c r="AY40" s="287">
        <f>'施設資源化量内訳'!I40</f>
        <v>13669</v>
      </c>
      <c r="AZ40" s="287">
        <f>'施設資源化量内訳'!J40</f>
        <v>4044</v>
      </c>
      <c r="BA40" s="287">
        <f>'施設資源化量内訳'!K40</f>
        <v>11</v>
      </c>
      <c r="BB40" s="287">
        <f>'施設資源化量内訳'!L40</f>
        <v>23659</v>
      </c>
      <c r="BC40" s="287">
        <f>'施設資源化量内訳'!M40</f>
        <v>1180</v>
      </c>
      <c r="BD40" s="287">
        <f>'施設資源化量内訳'!N40</f>
        <v>3853</v>
      </c>
      <c r="BE40" s="287">
        <f>'施設資源化量内訳'!O40</f>
        <v>914</v>
      </c>
      <c r="BF40" s="287">
        <f>'施設資源化量内訳'!P40</f>
        <v>0</v>
      </c>
      <c r="BG40" s="287">
        <f>'施設資源化量内訳'!Q40</f>
        <v>806</v>
      </c>
      <c r="BH40" s="287">
        <f>'施設資源化量内訳'!R40</f>
        <v>74296</v>
      </c>
      <c r="BI40" s="287">
        <f>'施設資源化量内訳'!S40</f>
        <v>0</v>
      </c>
      <c r="BJ40" s="287">
        <f>'施設資源化量内訳'!T40</f>
        <v>6087</v>
      </c>
      <c r="BK40" s="287">
        <f>'施設資源化量内訳'!U40</f>
        <v>0</v>
      </c>
      <c r="BL40" s="287">
        <f>'施設資源化量内訳'!V40</f>
        <v>1828</v>
      </c>
      <c r="BM40" s="287">
        <f>'施設資源化量内訳'!W40</f>
        <v>0</v>
      </c>
      <c r="BN40" s="287">
        <f>'施設資源化量内訳'!X40</f>
        <v>1941</v>
      </c>
      <c r="BO40" s="287">
        <f t="shared" si="2"/>
        <v>22974</v>
      </c>
      <c r="BP40" s="287">
        <v>21700</v>
      </c>
      <c r="BQ40" s="287">
        <v>48</v>
      </c>
      <c r="BR40" s="287">
        <v>18</v>
      </c>
      <c r="BS40" s="287">
        <v>716</v>
      </c>
      <c r="BT40" s="287">
        <v>67</v>
      </c>
      <c r="BU40" s="287">
        <v>29</v>
      </c>
      <c r="BV40" s="287">
        <v>0</v>
      </c>
      <c r="BW40" s="287">
        <v>0</v>
      </c>
      <c r="BX40" s="287">
        <v>0</v>
      </c>
      <c r="BY40" s="287">
        <v>396</v>
      </c>
      <c r="BZ40" s="287" t="s">
        <v>792</v>
      </c>
      <c r="CA40" s="287" t="s">
        <v>792</v>
      </c>
      <c r="CB40" s="287" t="s">
        <v>792</v>
      </c>
      <c r="CC40" s="287" t="s">
        <v>792</v>
      </c>
      <c r="CD40" s="287" t="s">
        <v>792</v>
      </c>
      <c r="CE40" s="287" t="s">
        <v>792</v>
      </c>
      <c r="CF40" s="287" t="s">
        <v>792</v>
      </c>
      <c r="CG40" s="287" t="s">
        <v>792</v>
      </c>
      <c r="CH40" s="287">
        <v>0</v>
      </c>
      <c r="CI40" s="287">
        <v>0</v>
      </c>
      <c r="CJ40" s="306">
        <v>18</v>
      </c>
    </row>
    <row r="41" spans="1:88" s="284" customFormat="1" ht="12" customHeight="1">
      <c r="A41" s="285" t="s">
        <v>586</v>
      </c>
      <c r="B41" s="286" t="s">
        <v>587</v>
      </c>
      <c r="C41" s="305" t="s">
        <v>542</v>
      </c>
      <c r="D41" s="287">
        <f aca="true" t="shared" si="65" ref="D41:R41">SUM(Y41,AT41,BO41)</f>
        <v>155619</v>
      </c>
      <c r="E41" s="287">
        <f t="shared" si="65"/>
        <v>40653</v>
      </c>
      <c r="F41" s="287">
        <f t="shared" si="65"/>
        <v>125</v>
      </c>
      <c r="G41" s="287">
        <f t="shared" si="65"/>
        <v>1061</v>
      </c>
      <c r="H41" s="287">
        <f t="shared" si="65"/>
        <v>11278</v>
      </c>
      <c r="I41" s="287">
        <f t="shared" si="65"/>
        <v>8643</v>
      </c>
      <c r="J41" s="287">
        <f t="shared" si="65"/>
        <v>2493</v>
      </c>
      <c r="K41" s="287">
        <f t="shared" si="65"/>
        <v>35</v>
      </c>
      <c r="L41" s="287">
        <f t="shared" si="65"/>
        <v>11763</v>
      </c>
      <c r="M41" s="287">
        <f t="shared" si="65"/>
        <v>2641</v>
      </c>
      <c r="N41" s="287">
        <f t="shared" si="65"/>
        <v>959</v>
      </c>
      <c r="O41" s="287">
        <f t="shared" si="65"/>
        <v>61</v>
      </c>
      <c r="P41" s="287">
        <f t="shared" si="65"/>
        <v>0</v>
      </c>
      <c r="Q41" s="287">
        <f t="shared" si="65"/>
        <v>913</v>
      </c>
      <c r="R41" s="287">
        <f t="shared" si="65"/>
        <v>7092</v>
      </c>
      <c r="S41" s="287">
        <f aca="true" t="shared" si="66" ref="S41:X41">SUM(AN41,BI41,CD41)</f>
        <v>0</v>
      </c>
      <c r="T41" s="287">
        <f t="shared" si="66"/>
        <v>35955</v>
      </c>
      <c r="U41" s="287">
        <f t="shared" si="66"/>
        <v>0</v>
      </c>
      <c r="V41" s="287">
        <f t="shared" si="66"/>
        <v>0</v>
      </c>
      <c r="W41" s="287">
        <f t="shared" si="66"/>
        <v>56</v>
      </c>
      <c r="X41" s="287">
        <f t="shared" si="66"/>
        <v>31891</v>
      </c>
      <c r="Y41" s="287">
        <f t="shared" si="1"/>
        <v>28429</v>
      </c>
      <c r="Z41" s="287">
        <v>26182</v>
      </c>
      <c r="AA41" s="287">
        <v>81</v>
      </c>
      <c r="AB41" s="287">
        <v>258</v>
      </c>
      <c r="AC41" s="287">
        <v>531</v>
      </c>
      <c r="AD41" s="287">
        <v>55</v>
      </c>
      <c r="AE41" s="287">
        <v>7</v>
      </c>
      <c r="AF41" s="287">
        <v>0</v>
      </c>
      <c r="AG41" s="287">
        <v>0</v>
      </c>
      <c r="AH41" s="287">
        <v>108</v>
      </c>
      <c r="AI41" s="287">
        <v>797</v>
      </c>
      <c r="AJ41" s="287" t="s">
        <v>792</v>
      </c>
      <c r="AK41" s="287" t="s">
        <v>792</v>
      </c>
      <c r="AL41" s="287" t="s">
        <v>792</v>
      </c>
      <c r="AM41" s="287" t="s">
        <v>792</v>
      </c>
      <c r="AN41" s="287" t="s">
        <v>792</v>
      </c>
      <c r="AO41" s="287" t="s">
        <v>792</v>
      </c>
      <c r="AP41" s="287" t="s">
        <v>792</v>
      </c>
      <c r="AQ41" s="287" t="s">
        <v>792</v>
      </c>
      <c r="AR41" s="287">
        <v>0</v>
      </c>
      <c r="AS41" s="287">
        <v>410</v>
      </c>
      <c r="AT41" s="287">
        <f>'施設資源化量内訳'!D41</f>
        <v>113617</v>
      </c>
      <c r="AU41" s="287">
        <f>'施設資源化量内訳'!E41</f>
        <v>1816</v>
      </c>
      <c r="AV41" s="287">
        <f>'施設資源化量内訳'!F41</f>
        <v>30</v>
      </c>
      <c r="AW41" s="287">
        <f>'施設資源化量内訳'!G41</f>
        <v>740</v>
      </c>
      <c r="AX41" s="287">
        <f>'施設資源化量内訳'!H41</f>
        <v>10114</v>
      </c>
      <c r="AY41" s="287">
        <f>'施設資源化量内訳'!I41</f>
        <v>8528</v>
      </c>
      <c r="AZ41" s="287">
        <f>'施設資源化量内訳'!J41</f>
        <v>2476</v>
      </c>
      <c r="BA41" s="287">
        <f>'施設資源化量内訳'!K41</f>
        <v>35</v>
      </c>
      <c r="BB41" s="287">
        <f>'施設資源化量内訳'!L41</f>
        <v>11763</v>
      </c>
      <c r="BC41" s="287">
        <f>'施設資源化量内訳'!M41</f>
        <v>2533</v>
      </c>
      <c r="BD41" s="287">
        <f>'施設資源化量内訳'!N41</f>
        <v>48</v>
      </c>
      <c r="BE41" s="287">
        <f>'施設資源化量内訳'!O41</f>
        <v>61</v>
      </c>
      <c r="BF41" s="287">
        <f>'施設資源化量内訳'!P41</f>
        <v>0</v>
      </c>
      <c r="BG41" s="287">
        <f>'施設資源化量内訳'!Q41</f>
        <v>913</v>
      </c>
      <c r="BH41" s="287">
        <f>'施設資源化量内訳'!R41</f>
        <v>7092</v>
      </c>
      <c r="BI41" s="287">
        <f>'施設資源化量内訳'!S41</f>
        <v>0</v>
      </c>
      <c r="BJ41" s="287">
        <f>'施設資源化量内訳'!T41</f>
        <v>35955</v>
      </c>
      <c r="BK41" s="287">
        <f>'施設資源化量内訳'!U41</f>
        <v>0</v>
      </c>
      <c r="BL41" s="287">
        <f>'施設資源化量内訳'!V41</f>
        <v>0</v>
      </c>
      <c r="BM41" s="287">
        <f>'施設資源化量内訳'!W41</f>
        <v>56</v>
      </c>
      <c r="BN41" s="287">
        <f>'施設資源化量内訳'!X41</f>
        <v>31457</v>
      </c>
      <c r="BO41" s="287">
        <f t="shared" si="2"/>
        <v>13573</v>
      </c>
      <c r="BP41" s="287">
        <v>12655</v>
      </c>
      <c r="BQ41" s="287">
        <v>14</v>
      </c>
      <c r="BR41" s="287">
        <v>63</v>
      </c>
      <c r="BS41" s="287">
        <v>633</v>
      </c>
      <c r="BT41" s="287">
        <v>60</v>
      </c>
      <c r="BU41" s="287">
        <v>10</v>
      </c>
      <c r="BV41" s="287">
        <v>0</v>
      </c>
      <c r="BW41" s="287">
        <v>0</v>
      </c>
      <c r="BX41" s="287">
        <v>0</v>
      </c>
      <c r="BY41" s="287">
        <v>114</v>
      </c>
      <c r="BZ41" s="287" t="s">
        <v>792</v>
      </c>
      <c r="CA41" s="287" t="s">
        <v>792</v>
      </c>
      <c r="CB41" s="287" t="s">
        <v>792</v>
      </c>
      <c r="CC41" s="287" t="s">
        <v>792</v>
      </c>
      <c r="CD41" s="287" t="s">
        <v>792</v>
      </c>
      <c r="CE41" s="287" t="s">
        <v>792</v>
      </c>
      <c r="CF41" s="287" t="s">
        <v>792</v>
      </c>
      <c r="CG41" s="287" t="s">
        <v>792</v>
      </c>
      <c r="CH41" s="287">
        <v>0</v>
      </c>
      <c r="CI41" s="287">
        <v>24</v>
      </c>
      <c r="CJ41" s="306">
        <v>17</v>
      </c>
    </row>
    <row r="42" spans="1:88" s="284" customFormat="1" ht="12" customHeight="1">
      <c r="A42" s="285" t="s">
        <v>575</v>
      </c>
      <c r="B42" s="286" t="s">
        <v>592</v>
      </c>
      <c r="C42" s="305" t="s">
        <v>542</v>
      </c>
      <c r="D42" s="287">
        <f aca="true" t="shared" si="67" ref="D42:S42">SUM(Y42,AT42,BO42)</f>
        <v>44836</v>
      </c>
      <c r="E42" s="287">
        <f t="shared" si="67"/>
        <v>19892</v>
      </c>
      <c r="F42" s="287">
        <f t="shared" si="67"/>
        <v>62</v>
      </c>
      <c r="G42" s="287">
        <f t="shared" si="67"/>
        <v>149</v>
      </c>
      <c r="H42" s="287">
        <f t="shared" si="67"/>
        <v>5986</v>
      </c>
      <c r="I42" s="287">
        <f t="shared" si="67"/>
        <v>4363</v>
      </c>
      <c r="J42" s="287">
        <f t="shared" si="67"/>
        <v>1057</v>
      </c>
      <c r="K42" s="287">
        <f t="shared" si="67"/>
        <v>114</v>
      </c>
      <c r="L42" s="287">
        <f t="shared" si="67"/>
        <v>6139</v>
      </c>
      <c r="M42" s="287">
        <f t="shared" si="67"/>
        <v>818</v>
      </c>
      <c r="N42" s="287">
        <f t="shared" si="67"/>
        <v>441</v>
      </c>
      <c r="O42" s="287">
        <f t="shared" si="67"/>
        <v>0</v>
      </c>
      <c r="P42" s="287">
        <f t="shared" si="67"/>
        <v>0</v>
      </c>
      <c r="Q42" s="287">
        <f t="shared" si="67"/>
        <v>3156</v>
      </c>
      <c r="R42" s="287">
        <f t="shared" si="67"/>
        <v>530</v>
      </c>
      <c r="S42" s="287">
        <f t="shared" si="67"/>
        <v>352</v>
      </c>
      <c r="T42" s="287">
        <f>SUM(AO42,BJ42,CE42)</f>
        <v>0</v>
      </c>
      <c r="U42" s="287">
        <f>SUM(AP42,BK42,CF42)</f>
        <v>0</v>
      </c>
      <c r="V42" s="287">
        <f>SUM(AQ42,BL42,CG42)</f>
        <v>546</v>
      </c>
      <c r="W42" s="287">
        <f>SUM(AR42,BM42,CH42)</f>
        <v>35</v>
      </c>
      <c r="X42" s="287">
        <f>SUM(AS42,BN42,CI42)</f>
        <v>1196</v>
      </c>
      <c r="Y42" s="287">
        <f t="shared" si="1"/>
        <v>14242</v>
      </c>
      <c r="Z42" s="287">
        <v>11135</v>
      </c>
      <c r="AA42" s="287">
        <v>40</v>
      </c>
      <c r="AB42" s="287">
        <v>111</v>
      </c>
      <c r="AC42" s="287">
        <v>552</v>
      </c>
      <c r="AD42" s="287">
        <v>1503</v>
      </c>
      <c r="AE42" s="287">
        <v>175</v>
      </c>
      <c r="AF42" s="287">
        <v>5</v>
      </c>
      <c r="AG42" s="287">
        <v>13</v>
      </c>
      <c r="AH42" s="287">
        <v>46</v>
      </c>
      <c r="AI42" s="287">
        <v>214</v>
      </c>
      <c r="AJ42" s="287" t="s">
        <v>792</v>
      </c>
      <c r="AK42" s="287" t="s">
        <v>792</v>
      </c>
      <c r="AL42" s="287" t="s">
        <v>792</v>
      </c>
      <c r="AM42" s="287" t="s">
        <v>792</v>
      </c>
      <c r="AN42" s="287" t="s">
        <v>792</v>
      </c>
      <c r="AO42" s="287" t="s">
        <v>792</v>
      </c>
      <c r="AP42" s="287" t="s">
        <v>792</v>
      </c>
      <c r="AQ42" s="287" t="s">
        <v>792</v>
      </c>
      <c r="AR42" s="287">
        <v>11</v>
      </c>
      <c r="AS42" s="287">
        <v>437</v>
      </c>
      <c r="AT42" s="287">
        <f>'施設資源化量内訳'!D42</f>
        <v>22306</v>
      </c>
      <c r="AU42" s="287">
        <f>'施設資源化量内訳'!E42</f>
        <v>1119</v>
      </c>
      <c r="AV42" s="287">
        <f>'施設資源化量内訳'!F42</f>
        <v>0</v>
      </c>
      <c r="AW42" s="287">
        <f>'施設資源化量内訳'!G42</f>
        <v>38</v>
      </c>
      <c r="AX42" s="287">
        <f>'施設資源化量内訳'!H42</f>
        <v>5027</v>
      </c>
      <c r="AY42" s="287">
        <f>'施設資源化量内訳'!I42</f>
        <v>2843</v>
      </c>
      <c r="AZ42" s="287">
        <f>'施設資源化量内訳'!J42</f>
        <v>844</v>
      </c>
      <c r="BA42" s="287">
        <f>'施設資源化量内訳'!K42</f>
        <v>109</v>
      </c>
      <c r="BB42" s="287">
        <f>'施設資源化量内訳'!L42</f>
        <v>6126</v>
      </c>
      <c r="BC42" s="287">
        <f>'施設資源化量内訳'!M42</f>
        <v>772</v>
      </c>
      <c r="BD42" s="287">
        <f>'施設資源化量内訳'!N42</f>
        <v>94</v>
      </c>
      <c r="BE42" s="287">
        <f>'施設資源化量内訳'!O42</f>
        <v>0</v>
      </c>
      <c r="BF42" s="287">
        <f>'施設資源化量内訳'!P42</f>
        <v>0</v>
      </c>
      <c r="BG42" s="287">
        <f>'施設資源化量内訳'!Q42</f>
        <v>3156</v>
      </c>
      <c r="BH42" s="287">
        <f>'施設資源化量内訳'!R42</f>
        <v>530</v>
      </c>
      <c r="BI42" s="287">
        <f>'施設資源化量内訳'!S42</f>
        <v>352</v>
      </c>
      <c r="BJ42" s="287">
        <f>'施設資源化量内訳'!T42</f>
        <v>0</v>
      </c>
      <c r="BK42" s="287">
        <f>'施設資源化量内訳'!U42</f>
        <v>0</v>
      </c>
      <c r="BL42" s="287">
        <f>'施設資源化量内訳'!V42</f>
        <v>546</v>
      </c>
      <c r="BM42" s="287">
        <f>'施設資源化量内訳'!W42</f>
        <v>0</v>
      </c>
      <c r="BN42" s="287">
        <f>'施設資源化量内訳'!X42</f>
        <v>750</v>
      </c>
      <c r="BO42" s="287">
        <f t="shared" si="2"/>
        <v>8288</v>
      </c>
      <c r="BP42" s="287">
        <v>7638</v>
      </c>
      <c r="BQ42" s="287">
        <v>22</v>
      </c>
      <c r="BR42" s="287">
        <v>0</v>
      </c>
      <c r="BS42" s="287">
        <v>407</v>
      </c>
      <c r="BT42" s="287">
        <v>17</v>
      </c>
      <c r="BU42" s="287">
        <v>38</v>
      </c>
      <c r="BV42" s="287">
        <v>0</v>
      </c>
      <c r="BW42" s="287">
        <v>0</v>
      </c>
      <c r="BX42" s="287">
        <v>0</v>
      </c>
      <c r="BY42" s="287">
        <v>133</v>
      </c>
      <c r="BZ42" s="287" t="s">
        <v>792</v>
      </c>
      <c r="CA42" s="287" t="s">
        <v>792</v>
      </c>
      <c r="CB42" s="287" t="s">
        <v>792</v>
      </c>
      <c r="CC42" s="287" t="s">
        <v>792</v>
      </c>
      <c r="CD42" s="287" t="s">
        <v>792</v>
      </c>
      <c r="CE42" s="287" t="s">
        <v>792</v>
      </c>
      <c r="CF42" s="287" t="s">
        <v>792</v>
      </c>
      <c r="CG42" s="287" t="s">
        <v>792</v>
      </c>
      <c r="CH42" s="287">
        <v>24</v>
      </c>
      <c r="CI42" s="287">
        <v>9</v>
      </c>
      <c r="CJ42" s="306">
        <v>20</v>
      </c>
    </row>
    <row r="43" spans="1:88" s="284" customFormat="1" ht="12" customHeight="1">
      <c r="A43" s="285" t="s">
        <v>553</v>
      </c>
      <c r="B43" s="286" t="s">
        <v>623</v>
      </c>
      <c r="C43" s="305" t="s">
        <v>542</v>
      </c>
      <c r="D43" s="287">
        <f aca="true" t="shared" si="68" ref="D43:R43">SUM(Y43,AT43,BO43)</f>
        <v>62180.45</v>
      </c>
      <c r="E43" s="287">
        <f t="shared" si="68"/>
        <v>30040</v>
      </c>
      <c r="F43" s="287">
        <f t="shared" si="68"/>
        <v>59</v>
      </c>
      <c r="G43" s="287">
        <f t="shared" si="68"/>
        <v>817</v>
      </c>
      <c r="H43" s="287">
        <f t="shared" si="68"/>
        <v>4796</v>
      </c>
      <c r="I43" s="287">
        <f t="shared" si="68"/>
        <v>4990</v>
      </c>
      <c r="J43" s="287">
        <f t="shared" si="68"/>
        <v>1793</v>
      </c>
      <c r="K43" s="287">
        <f t="shared" si="68"/>
        <v>6</v>
      </c>
      <c r="L43" s="287">
        <f t="shared" si="68"/>
        <v>5530</v>
      </c>
      <c r="M43" s="287">
        <f t="shared" si="68"/>
        <v>493</v>
      </c>
      <c r="N43" s="287">
        <f t="shared" si="68"/>
        <v>1867</v>
      </c>
      <c r="O43" s="287">
        <f t="shared" si="68"/>
        <v>0</v>
      </c>
      <c r="P43" s="287">
        <f t="shared" si="68"/>
        <v>0</v>
      </c>
      <c r="Q43" s="287">
        <f t="shared" si="68"/>
        <v>3970</v>
      </c>
      <c r="R43" s="287">
        <f t="shared" si="68"/>
        <v>1786</v>
      </c>
      <c r="S43" s="287">
        <f aca="true" t="shared" si="69" ref="S43:X43">SUM(AN43,BI43,CD43)</f>
        <v>0</v>
      </c>
      <c r="T43" s="287">
        <f t="shared" si="69"/>
        <v>0</v>
      </c>
      <c r="U43" s="287">
        <f t="shared" si="69"/>
        <v>0</v>
      </c>
      <c r="V43" s="287">
        <f t="shared" si="69"/>
        <v>2924</v>
      </c>
      <c r="W43" s="287">
        <f t="shared" si="69"/>
        <v>15.45</v>
      </c>
      <c r="X43" s="287">
        <f t="shared" si="69"/>
        <v>3094</v>
      </c>
      <c r="Y43" s="287">
        <f t="shared" si="1"/>
        <v>13112.45</v>
      </c>
      <c r="Z43" s="287">
        <v>9992</v>
      </c>
      <c r="AA43" s="287">
        <v>21</v>
      </c>
      <c r="AB43" s="287">
        <v>402</v>
      </c>
      <c r="AC43" s="287">
        <v>701</v>
      </c>
      <c r="AD43" s="287">
        <v>969</v>
      </c>
      <c r="AE43" s="287">
        <v>219</v>
      </c>
      <c r="AF43" s="287">
        <v>1</v>
      </c>
      <c r="AG43" s="287">
        <v>178</v>
      </c>
      <c r="AH43" s="287">
        <v>0</v>
      </c>
      <c r="AI43" s="287">
        <v>303</v>
      </c>
      <c r="AJ43" s="287" t="s">
        <v>792</v>
      </c>
      <c r="AK43" s="287" t="s">
        <v>792</v>
      </c>
      <c r="AL43" s="287" t="s">
        <v>792</v>
      </c>
      <c r="AM43" s="287" t="s">
        <v>792</v>
      </c>
      <c r="AN43" s="287" t="s">
        <v>792</v>
      </c>
      <c r="AO43" s="287" t="s">
        <v>792</v>
      </c>
      <c r="AP43" s="287" t="s">
        <v>792</v>
      </c>
      <c r="AQ43" s="287" t="s">
        <v>792</v>
      </c>
      <c r="AR43" s="287">
        <v>5.45</v>
      </c>
      <c r="AS43" s="287">
        <v>321</v>
      </c>
      <c r="AT43" s="287">
        <f>'施設資源化量内訳'!D43</f>
        <v>45433</v>
      </c>
      <c r="AU43" s="287">
        <f>'施設資源化量内訳'!E43</f>
        <v>16823</v>
      </c>
      <c r="AV43" s="287">
        <f>'施設資源化量内訳'!F43</f>
        <v>20</v>
      </c>
      <c r="AW43" s="287">
        <f>'施設資源化量内訳'!G43</f>
        <v>298</v>
      </c>
      <c r="AX43" s="287">
        <f>'施設資源化量内訳'!H43</f>
        <v>4062</v>
      </c>
      <c r="AY43" s="287">
        <f>'施設資源化量内訳'!I43</f>
        <v>4006</v>
      </c>
      <c r="AZ43" s="287">
        <f>'施設資源化量内訳'!J43</f>
        <v>1573</v>
      </c>
      <c r="BA43" s="287">
        <f>'施設資源化量内訳'!K43</f>
        <v>5</v>
      </c>
      <c r="BB43" s="287">
        <f>'施設資源化量内訳'!L43</f>
        <v>5352</v>
      </c>
      <c r="BC43" s="287">
        <f>'施設資源化量内訳'!M43</f>
        <v>493</v>
      </c>
      <c r="BD43" s="287">
        <f>'施設資源化量内訳'!N43</f>
        <v>1338</v>
      </c>
      <c r="BE43" s="287">
        <f>'施設資源化量内訳'!O43</f>
        <v>0</v>
      </c>
      <c r="BF43" s="287">
        <f>'施設資源化量内訳'!P43</f>
        <v>0</v>
      </c>
      <c r="BG43" s="287">
        <f>'施設資源化量内訳'!Q43</f>
        <v>3970</v>
      </c>
      <c r="BH43" s="287">
        <f>'施設資源化量内訳'!R43</f>
        <v>1786</v>
      </c>
      <c r="BI43" s="287">
        <f>'施設資源化量内訳'!S43</f>
        <v>0</v>
      </c>
      <c r="BJ43" s="287">
        <f>'施設資源化量内訳'!T43</f>
        <v>0</v>
      </c>
      <c r="BK43" s="287">
        <f>'施設資源化量内訳'!U43</f>
        <v>0</v>
      </c>
      <c r="BL43" s="287">
        <f>'施設資源化量内訳'!V43</f>
        <v>2924</v>
      </c>
      <c r="BM43" s="287">
        <f>'施設資源化量内訳'!W43</f>
        <v>10</v>
      </c>
      <c r="BN43" s="287">
        <f>'施設資源化量内訳'!X43</f>
        <v>2773</v>
      </c>
      <c r="BO43" s="287">
        <f t="shared" si="2"/>
        <v>3635</v>
      </c>
      <c r="BP43" s="287">
        <v>3225</v>
      </c>
      <c r="BQ43" s="287">
        <v>18</v>
      </c>
      <c r="BR43" s="287">
        <v>117</v>
      </c>
      <c r="BS43" s="287">
        <v>33</v>
      </c>
      <c r="BT43" s="287">
        <v>15</v>
      </c>
      <c r="BU43" s="287">
        <v>1</v>
      </c>
      <c r="BV43" s="287">
        <v>0</v>
      </c>
      <c r="BW43" s="287">
        <v>0</v>
      </c>
      <c r="BX43" s="287">
        <v>0</v>
      </c>
      <c r="BY43" s="287">
        <v>226</v>
      </c>
      <c r="BZ43" s="287" t="s">
        <v>792</v>
      </c>
      <c r="CA43" s="287" t="s">
        <v>792</v>
      </c>
      <c r="CB43" s="287" t="s">
        <v>792</v>
      </c>
      <c r="CC43" s="287" t="s">
        <v>792</v>
      </c>
      <c r="CD43" s="287" t="s">
        <v>792</v>
      </c>
      <c r="CE43" s="287" t="s">
        <v>792</v>
      </c>
      <c r="CF43" s="287" t="s">
        <v>792</v>
      </c>
      <c r="CG43" s="287" t="s">
        <v>792</v>
      </c>
      <c r="CH43" s="287">
        <v>0</v>
      </c>
      <c r="CI43" s="287">
        <v>0</v>
      </c>
      <c r="CJ43" s="306">
        <v>13</v>
      </c>
    </row>
    <row r="44" spans="1:88" s="284" customFormat="1" ht="12" customHeight="1">
      <c r="A44" s="285" t="s">
        <v>613</v>
      </c>
      <c r="B44" s="286" t="s">
        <v>625</v>
      </c>
      <c r="C44" s="305" t="s">
        <v>542</v>
      </c>
      <c r="D44" s="287">
        <f aca="true" t="shared" si="70" ref="D44:S44">SUM(Y44,AT44,BO44)</f>
        <v>85891</v>
      </c>
      <c r="E44" s="287">
        <f t="shared" si="70"/>
        <v>39014</v>
      </c>
      <c r="F44" s="287">
        <f t="shared" si="70"/>
        <v>82</v>
      </c>
      <c r="G44" s="287">
        <f t="shared" si="70"/>
        <v>456</v>
      </c>
      <c r="H44" s="287">
        <f t="shared" si="70"/>
        <v>9799</v>
      </c>
      <c r="I44" s="287">
        <f t="shared" si="70"/>
        <v>9064</v>
      </c>
      <c r="J44" s="287">
        <f t="shared" si="70"/>
        <v>2664</v>
      </c>
      <c r="K44" s="287">
        <f t="shared" si="70"/>
        <v>18</v>
      </c>
      <c r="L44" s="287">
        <f t="shared" si="70"/>
        <v>7284</v>
      </c>
      <c r="M44" s="287">
        <f t="shared" si="70"/>
        <v>146</v>
      </c>
      <c r="N44" s="287">
        <f t="shared" si="70"/>
        <v>721</v>
      </c>
      <c r="O44" s="287">
        <f t="shared" si="70"/>
        <v>283</v>
      </c>
      <c r="P44" s="287">
        <f t="shared" si="70"/>
        <v>0</v>
      </c>
      <c r="Q44" s="287">
        <f t="shared" si="70"/>
        <v>7752</v>
      </c>
      <c r="R44" s="287">
        <f t="shared" si="70"/>
        <v>3450</v>
      </c>
      <c r="S44" s="287">
        <f t="shared" si="70"/>
        <v>0</v>
      </c>
      <c r="T44" s="287">
        <f aca="true" t="shared" si="71" ref="T44:X45">SUM(AO44,BJ44,CE44)</f>
        <v>1990</v>
      </c>
      <c r="U44" s="287">
        <f t="shared" si="71"/>
        <v>0</v>
      </c>
      <c r="V44" s="287">
        <f t="shared" si="71"/>
        <v>0</v>
      </c>
      <c r="W44" s="287">
        <f t="shared" si="71"/>
        <v>62</v>
      </c>
      <c r="X44" s="287">
        <f t="shared" si="71"/>
        <v>3106</v>
      </c>
      <c r="Y44" s="287">
        <f t="shared" si="1"/>
        <v>16127</v>
      </c>
      <c r="Z44" s="287">
        <v>13426</v>
      </c>
      <c r="AA44" s="287">
        <v>17</v>
      </c>
      <c r="AB44" s="287">
        <v>215</v>
      </c>
      <c r="AC44" s="287">
        <v>388</v>
      </c>
      <c r="AD44" s="287">
        <v>1059</v>
      </c>
      <c r="AE44" s="287">
        <v>271</v>
      </c>
      <c r="AF44" s="287">
        <v>1</v>
      </c>
      <c r="AG44" s="287">
        <v>0</v>
      </c>
      <c r="AH44" s="287">
        <v>0</v>
      </c>
      <c r="AI44" s="287">
        <v>411</v>
      </c>
      <c r="AJ44" s="287" t="s">
        <v>792</v>
      </c>
      <c r="AK44" s="287" t="s">
        <v>792</v>
      </c>
      <c r="AL44" s="287" t="s">
        <v>792</v>
      </c>
      <c r="AM44" s="287" t="s">
        <v>792</v>
      </c>
      <c r="AN44" s="287" t="s">
        <v>792</v>
      </c>
      <c r="AO44" s="287" t="s">
        <v>792</v>
      </c>
      <c r="AP44" s="287" t="s">
        <v>792</v>
      </c>
      <c r="AQ44" s="287" t="s">
        <v>792</v>
      </c>
      <c r="AR44" s="287">
        <v>28</v>
      </c>
      <c r="AS44" s="287">
        <v>311</v>
      </c>
      <c r="AT44" s="287">
        <f>'施設資源化量内訳'!D44</f>
        <v>59602</v>
      </c>
      <c r="AU44" s="287">
        <f>'施設資源化量内訳'!E44</f>
        <v>15608</v>
      </c>
      <c r="AV44" s="287">
        <f>'施設資源化量内訳'!F44</f>
        <v>59</v>
      </c>
      <c r="AW44" s="287">
        <f>'施設資源化量内訳'!G44</f>
        <v>241</v>
      </c>
      <c r="AX44" s="287">
        <f>'施設資源化量内訳'!H44</f>
        <v>9299</v>
      </c>
      <c r="AY44" s="287">
        <f>'施設資源化量内訳'!I44</f>
        <v>8000</v>
      </c>
      <c r="AZ44" s="287">
        <f>'施設資源化量内訳'!J44</f>
        <v>2382</v>
      </c>
      <c r="BA44" s="287">
        <f>'施設資源化量内訳'!K44</f>
        <v>17</v>
      </c>
      <c r="BB44" s="287">
        <f>'施設資源化量内訳'!L44</f>
        <v>7284</v>
      </c>
      <c r="BC44" s="287">
        <f>'施設資源化量内訳'!M44</f>
        <v>146</v>
      </c>
      <c r="BD44" s="287">
        <f>'施設資源化量内訳'!N44</f>
        <v>285</v>
      </c>
      <c r="BE44" s="287">
        <f>'施設資源化量内訳'!O44</f>
        <v>283</v>
      </c>
      <c r="BF44" s="287">
        <f>'施設資源化量内訳'!P44</f>
        <v>0</v>
      </c>
      <c r="BG44" s="287">
        <f>'施設資源化量内訳'!Q44</f>
        <v>7752</v>
      </c>
      <c r="BH44" s="287">
        <f>'施設資源化量内訳'!R44</f>
        <v>3450</v>
      </c>
      <c r="BI44" s="287">
        <f>'施設資源化量内訳'!S44</f>
        <v>0</v>
      </c>
      <c r="BJ44" s="287">
        <f>'施設資源化量内訳'!T44</f>
        <v>1990</v>
      </c>
      <c r="BK44" s="287">
        <f>'施設資源化量内訳'!U44</f>
        <v>0</v>
      </c>
      <c r="BL44" s="287">
        <f>'施設資源化量内訳'!V44</f>
        <v>0</v>
      </c>
      <c r="BM44" s="287">
        <f>'施設資源化量内訳'!W44</f>
        <v>34</v>
      </c>
      <c r="BN44" s="287">
        <f>'施設資源化量内訳'!X44</f>
        <v>2772</v>
      </c>
      <c r="BO44" s="287">
        <f t="shared" si="2"/>
        <v>10162</v>
      </c>
      <c r="BP44" s="287">
        <v>9980</v>
      </c>
      <c r="BQ44" s="287">
        <v>6</v>
      </c>
      <c r="BR44" s="287">
        <v>0</v>
      </c>
      <c r="BS44" s="287">
        <v>112</v>
      </c>
      <c r="BT44" s="287">
        <v>5</v>
      </c>
      <c r="BU44" s="287">
        <v>11</v>
      </c>
      <c r="BV44" s="287">
        <v>0</v>
      </c>
      <c r="BW44" s="287">
        <v>0</v>
      </c>
      <c r="BX44" s="287">
        <v>0</v>
      </c>
      <c r="BY44" s="287">
        <v>25</v>
      </c>
      <c r="BZ44" s="287" t="s">
        <v>792</v>
      </c>
      <c r="CA44" s="287" t="s">
        <v>792</v>
      </c>
      <c r="CB44" s="287" t="s">
        <v>792</v>
      </c>
      <c r="CC44" s="287" t="s">
        <v>792</v>
      </c>
      <c r="CD44" s="287" t="s">
        <v>792</v>
      </c>
      <c r="CE44" s="287" t="s">
        <v>792</v>
      </c>
      <c r="CF44" s="287" t="s">
        <v>792</v>
      </c>
      <c r="CG44" s="287" t="s">
        <v>792</v>
      </c>
      <c r="CH44" s="287">
        <v>0</v>
      </c>
      <c r="CI44" s="287">
        <v>23</v>
      </c>
      <c r="CJ44" s="306">
        <v>13</v>
      </c>
    </row>
    <row r="45" spans="1:88" s="284" customFormat="1" ht="12" customHeight="1">
      <c r="A45" s="285" t="s">
        <v>573</v>
      </c>
      <c r="B45" s="286" t="s">
        <v>636</v>
      </c>
      <c r="C45" s="305" t="s">
        <v>542</v>
      </c>
      <c r="D45" s="287">
        <f aca="true" t="shared" si="72" ref="D45:S45">SUM(Y45,AT45,BO45)</f>
        <v>56186.5</v>
      </c>
      <c r="E45" s="287">
        <f t="shared" si="72"/>
        <v>11084</v>
      </c>
      <c r="F45" s="287">
        <f t="shared" si="72"/>
        <v>13</v>
      </c>
      <c r="G45" s="287">
        <f t="shared" si="72"/>
        <v>666</v>
      </c>
      <c r="H45" s="287">
        <f t="shared" si="72"/>
        <v>6913</v>
      </c>
      <c r="I45" s="287">
        <f t="shared" si="72"/>
        <v>4032</v>
      </c>
      <c r="J45" s="287">
        <f t="shared" si="72"/>
        <v>741</v>
      </c>
      <c r="K45" s="287">
        <f t="shared" si="72"/>
        <v>0</v>
      </c>
      <c r="L45" s="287">
        <f t="shared" si="72"/>
        <v>3198</v>
      </c>
      <c r="M45" s="287">
        <f t="shared" si="72"/>
        <v>458</v>
      </c>
      <c r="N45" s="287">
        <f t="shared" si="72"/>
        <v>1341</v>
      </c>
      <c r="O45" s="287">
        <f t="shared" si="72"/>
        <v>312</v>
      </c>
      <c r="P45" s="287">
        <f t="shared" si="72"/>
        <v>0</v>
      </c>
      <c r="Q45" s="287">
        <f t="shared" si="72"/>
        <v>4405</v>
      </c>
      <c r="R45" s="287">
        <f t="shared" si="72"/>
        <v>8761</v>
      </c>
      <c r="S45" s="287">
        <f t="shared" si="72"/>
        <v>0</v>
      </c>
      <c r="T45" s="287">
        <f t="shared" si="71"/>
        <v>11294</v>
      </c>
      <c r="U45" s="287">
        <f t="shared" si="71"/>
        <v>0</v>
      </c>
      <c r="V45" s="287">
        <f t="shared" si="71"/>
        <v>1154</v>
      </c>
      <c r="W45" s="287">
        <f t="shared" si="71"/>
        <v>3.5</v>
      </c>
      <c r="X45" s="287">
        <f t="shared" si="71"/>
        <v>1811</v>
      </c>
      <c r="Y45" s="287">
        <f t="shared" si="1"/>
        <v>7756</v>
      </c>
      <c r="Z45" s="287">
        <v>5924</v>
      </c>
      <c r="AA45" s="287">
        <v>4</v>
      </c>
      <c r="AB45" s="287">
        <v>350</v>
      </c>
      <c r="AC45" s="287">
        <v>39</v>
      </c>
      <c r="AD45" s="287">
        <v>420</v>
      </c>
      <c r="AE45" s="287">
        <v>67</v>
      </c>
      <c r="AF45" s="287">
        <v>0</v>
      </c>
      <c r="AG45" s="287">
        <v>189</v>
      </c>
      <c r="AH45" s="287">
        <v>7</v>
      </c>
      <c r="AI45" s="287">
        <v>680</v>
      </c>
      <c r="AJ45" s="287" t="s">
        <v>792</v>
      </c>
      <c r="AK45" s="287" t="s">
        <v>792</v>
      </c>
      <c r="AL45" s="287" t="s">
        <v>792</v>
      </c>
      <c r="AM45" s="287" t="s">
        <v>792</v>
      </c>
      <c r="AN45" s="287" t="s">
        <v>792</v>
      </c>
      <c r="AO45" s="287" t="s">
        <v>792</v>
      </c>
      <c r="AP45" s="287" t="s">
        <v>792</v>
      </c>
      <c r="AQ45" s="287" t="s">
        <v>792</v>
      </c>
      <c r="AR45" s="287">
        <v>0</v>
      </c>
      <c r="AS45" s="287">
        <v>76</v>
      </c>
      <c r="AT45" s="287">
        <f>'施設資源化量内訳'!D45</f>
        <v>47349.5</v>
      </c>
      <c r="AU45" s="287">
        <f>'施設資源化量内訳'!E45</f>
        <v>4253</v>
      </c>
      <c r="AV45" s="287">
        <f>'施設資源化量内訳'!F45</f>
        <v>6</v>
      </c>
      <c r="AW45" s="287">
        <f>'施設資源化量内訳'!G45</f>
        <v>303</v>
      </c>
      <c r="AX45" s="287">
        <f>'施設資源化量内訳'!H45</f>
        <v>6765</v>
      </c>
      <c r="AY45" s="287">
        <f>'施設資源化量内訳'!I45</f>
        <v>3608</v>
      </c>
      <c r="AZ45" s="287">
        <f>'施設資源化量内訳'!J45</f>
        <v>642</v>
      </c>
      <c r="BA45" s="287">
        <f>'施設資源化量内訳'!K45</f>
        <v>0</v>
      </c>
      <c r="BB45" s="287">
        <f>'施設資源化量内訳'!L45</f>
        <v>3009</v>
      </c>
      <c r="BC45" s="287">
        <f>'施設資源化量内訳'!M45</f>
        <v>451</v>
      </c>
      <c r="BD45" s="287">
        <f>'施設資源化量内訳'!N45</f>
        <v>651</v>
      </c>
      <c r="BE45" s="287">
        <f>'施設資源化量内訳'!O45</f>
        <v>312</v>
      </c>
      <c r="BF45" s="287">
        <f>'施設資源化量内訳'!P45</f>
        <v>0</v>
      </c>
      <c r="BG45" s="287">
        <f>'施設資源化量内訳'!Q45</f>
        <v>4405</v>
      </c>
      <c r="BH45" s="287">
        <f>'施設資源化量内訳'!R45</f>
        <v>8761</v>
      </c>
      <c r="BI45" s="287">
        <f>'施設資源化量内訳'!S45</f>
        <v>0</v>
      </c>
      <c r="BJ45" s="287">
        <f>'施設資源化量内訳'!T45</f>
        <v>11294</v>
      </c>
      <c r="BK45" s="287">
        <f>'施設資源化量内訳'!U45</f>
        <v>0</v>
      </c>
      <c r="BL45" s="287">
        <f>'施設資源化量内訳'!V45</f>
        <v>1154</v>
      </c>
      <c r="BM45" s="287">
        <f>'施設資源化量内訳'!W45</f>
        <v>3.5</v>
      </c>
      <c r="BN45" s="287">
        <f>'施設資源化量内訳'!X45</f>
        <v>1732</v>
      </c>
      <c r="BO45" s="287">
        <f t="shared" si="2"/>
        <v>1081</v>
      </c>
      <c r="BP45" s="287">
        <v>907</v>
      </c>
      <c r="BQ45" s="287">
        <v>3</v>
      </c>
      <c r="BR45" s="287">
        <v>13</v>
      </c>
      <c r="BS45" s="287">
        <v>109</v>
      </c>
      <c r="BT45" s="287">
        <v>4</v>
      </c>
      <c r="BU45" s="287">
        <v>32</v>
      </c>
      <c r="BV45" s="287">
        <v>0</v>
      </c>
      <c r="BW45" s="287">
        <v>0</v>
      </c>
      <c r="BX45" s="287">
        <v>0</v>
      </c>
      <c r="BY45" s="287">
        <v>10</v>
      </c>
      <c r="BZ45" s="287" t="s">
        <v>792</v>
      </c>
      <c r="CA45" s="287" t="s">
        <v>792</v>
      </c>
      <c r="CB45" s="287" t="s">
        <v>792</v>
      </c>
      <c r="CC45" s="287" t="s">
        <v>792</v>
      </c>
      <c r="CD45" s="287" t="s">
        <v>792</v>
      </c>
      <c r="CE45" s="287" t="s">
        <v>792</v>
      </c>
      <c r="CF45" s="287" t="s">
        <v>792</v>
      </c>
      <c r="CG45" s="287" t="s">
        <v>792</v>
      </c>
      <c r="CH45" s="287">
        <v>0</v>
      </c>
      <c r="CI45" s="287">
        <v>3</v>
      </c>
      <c r="CJ45" s="306">
        <v>29</v>
      </c>
    </row>
    <row r="46" spans="1:88" s="284" customFormat="1" ht="12" customHeight="1">
      <c r="A46" s="285" t="s">
        <v>561</v>
      </c>
      <c r="B46" s="286" t="s">
        <v>601</v>
      </c>
      <c r="C46" s="305" t="s">
        <v>542</v>
      </c>
      <c r="D46" s="287">
        <f aca="true" t="shared" si="73" ref="D46:R46">SUM(Y46,AT46,BO46)</f>
        <v>403919</v>
      </c>
      <c r="E46" s="287">
        <f t="shared" si="73"/>
        <v>131707</v>
      </c>
      <c r="F46" s="287">
        <f t="shared" si="73"/>
        <v>291</v>
      </c>
      <c r="G46" s="287">
        <f t="shared" si="73"/>
        <v>1029</v>
      </c>
      <c r="H46" s="287">
        <f t="shared" si="73"/>
        <v>28260</v>
      </c>
      <c r="I46" s="287">
        <f t="shared" si="73"/>
        <v>19888</v>
      </c>
      <c r="J46" s="287">
        <f t="shared" si="73"/>
        <v>7841</v>
      </c>
      <c r="K46" s="287">
        <f t="shared" si="73"/>
        <v>125</v>
      </c>
      <c r="L46" s="287">
        <f t="shared" si="73"/>
        <v>8582</v>
      </c>
      <c r="M46" s="287">
        <f t="shared" si="73"/>
        <v>712</v>
      </c>
      <c r="N46" s="287">
        <f t="shared" si="73"/>
        <v>6190</v>
      </c>
      <c r="O46" s="287">
        <f t="shared" si="73"/>
        <v>1307</v>
      </c>
      <c r="P46" s="287">
        <f t="shared" si="73"/>
        <v>0</v>
      </c>
      <c r="Q46" s="287">
        <f t="shared" si="73"/>
        <v>35236</v>
      </c>
      <c r="R46" s="287">
        <f t="shared" si="73"/>
        <v>76114</v>
      </c>
      <c r="S46" s="287">
        <f aca="true" t="shared" si="74" ref="S46:X46">SUM(AN46,BI46,CD46)</f>
        <v>65</v>
      </c>
      <c r="T46" s="287">
        <f t="shared" si="74"/>
        <v>11707</v>
      </c>
      <c r="U46" s="287">
        <f t="shared" si="74"/>
        <v>178</v>
      </c>
      <c r="V46" s="287">
        <f t="shared" si="74"/>
        <v>5029</v>
      </c>
      <c r="W46" s="287">
        <f t="shared" si="74"/>
        <v>122</v>
      </c>
      <c r="X46" s="287">
        <f t="shared" si="74"/>
        <v>69536</v>
      </c>
      <c r="Y46" s="287">
        <f t="shared" si="1"/>
        <v>98733</v>
      </c>
      <c r="Z46" s="287">
        <v>33912</v>
      </c>
      <c r="AA46" s="287">
        <v>32</v>
      </c>
      <c r="AB46" s="287">
        <v>492</v>
      </c>
      <c r="AC46" s="287">
        <v>1696</v>
      </c>
      <c r="AD46" s="287">
        <v>2885</v>
      </c>
      <c r="AE46" s="287">
        <v>533</v>
      </c>
      <c r="AF46" s="287">
        <v>26</v>
      </c>
      <c r="AG46" s="287">
        <v>648</v>
      </c>
      <c r="AH46" s="287">
        <v>261</v>
      </c>
      <c r="AI46" s="287">
        <v>1936</v>
      </c>
      <c r="AJ46" s="287" t="s">
        <v>792</v>
      </c>
      <c r="AK46" s="287" t="s">
        <v>792</v>
      </c>
      <c r="AL46" s="287" t="s">
        <v>792</v>
      </c>
      <c r="AM46" s="287" t="s">
        <v>792</v>
      </c>
      <c r="AN46" s="287" t="s">
        <v>792</v>
      </c>
      <c r="AO46" s="287" t="s">
        <v>792</v>
      </c>
      <c r="AP46" s="287" t="s">
        <v>792</v>
      </c>
      <c r="AQ46" s="287" t="s">
        <v>792</v>
      </c>
      <c r="AR46" s="287">
        <v>107</v>
      </c>
      <c r="AS46" s="287">
        <v>56205</v>
      </c>
      <c r="AT46" s="287">
        <f>'施設資源化量内訳'!D46</f>
        <v>207303</v>
      </c>
      <c r="AU46" s="287">
        <f>'施設資源化量内訳'!E46</f>
        <v>5835</v>
      </c>
      <c r="AV46" s="287">
        <f>'施設資源化量内訳'!F46</f>
        <v>244</v>
      </c>
      <c r="AW46" s="287">
        <f>'施設資源化量内訳'!G46</f>
        <v>140</v>
      </c>
      <c r="AX46" s="287">
        <f>'施設資源化量内訳'!H46</f>
        <v>25596</v>
      </c>
      <c r="AY46" s="287">
        <f>'施設資源化量内訳'!I46</f>
        <v>16353</v>
      </c>
      <c r="AZ46" s="287">
        <f>'施設資源化量内訳'!J46</f>
        <v>7260</v>
      </c>
      <c r="BA46" s="287">
        <f>'施設資源化量内訳'!K46</f>
        <v>76</v>
      </c>
      <c r="BB46" s="287">
        <f>'施設資源化量内訳'!L46</f>
        <v>7933</v>
      </c>
      <c r="BC46" s="287">
        <f>'施設資源化量内訳'!M46</f>
        <v>450</v>
      </c>
      <c r="BD46" s="287">
        <f>'施設資源化量内訳'!N46</f>
        <v>1296</v>
      </c>
      <c r="BE46" s="287">
        <f>'施設資源化量内訳'!O46</f>
        <v>1307</v>
      </c>
      <c r="BF46" s="287">
        <f>'施設資源化量内訳'!P46</f>
        <v>0</v>
      </c>
      <c r="BG46" s="287">
        <f>'施設資源化量内訳'!Q46</f>
        <v>35236</v>
      </c>
      <c r="BH46" s="287">
        <f>'施設資源化量内訳'!R46</f>
        <v>76114</v>
      </c>
      <c r="BI46" s="287">
        <f>'施設資源化量内訳'!S46</f>
        <v>65</v>
      </c>
      <c r="BJ46" s="287">
        <f>'施設資源化量内訳'!T46</f>
        <v>11707</v>
      </c>
      <c r="BK46" s="287">
        <f>'施設資源化量内訳'!U46</f>
        <v>178</v>
      </c>
      <c r="BL46" s="287">
        <f>'施設資源化量内訳'!V46</f>
        <v>5029</v>
      </c>
      <c r="BM46" s="287">
        <f>'施設資源化量内訳'!W46</f>
        <v>0</v>
      </c>
      <c r="BN46" s="287">
        <f>'施設資源化量内訳'!X46</f>
        <v>12484</v>
      </c>
      <c r="BO46" s="287">
        <f t="shared" si="2"/>
        <v>97883</v>
      </c>
      <c r="BP46" s="287">
        <v>91960</v>
      </c>
      <c r="BQ46" s="287">
        <v>15</v>
      </c>
      <c r="BR46" s="287">
        <v>397</v>
      </c>
      <c r="BS46" s="287">
        <v>968</v>
      </c>
      <c r="BT46" s="287">
        <v>650</v>
      </c>
      <c r="BU46" s="287">
        <v>48</v>
      </c>
      <c r="BV46" s="287">
        <v>23</v>
      </c>
      <c r="BW46" s="287">
        <v>1</v>
      </c>
      <c r="BX46" s="287">
        <v>1</v>
      </c>
      <c r="BY46" s="287">
        <v>2958</v>
      </c>
      <c r="BZ46" s="287" t="s">
        <v>792</v>
      </c>
      <c r="CA46" s="287" t="s">
        <v>792</v>
      </c>
      <c r="CB46" s="287" t="s">
        <v>792</v>
      </c>
      <c r="CC46" s="287" t="s">
        <v>792</v>
      </c>
      <c r="CD46" s="287" t="s">
        <v>792</v>
      </c>
      <c r="CE46" s="287" t="s">
        <v>792</v>
      </c>
      <c r="CF46" s="287" t="s">
        <v>792</v>
      </c>
      <c r="CG46" s="287" t="s">
        <v>792</v>
      </c>
      <c r="CH46" s="287">
        <v>15</v>
      </c>
      <c r="CI46" s="287">
        <v>847</v>
      </c>
      <c r="CJ46" s="306">
        <v>43</v>
      </c>
    </row>
    <row r="47" spans="1:88" s="284" customFormat="1" ht="12" customHeight="1">
      <c r="A47" s="285" t="s">
        <v>556</v>
      </c>
      <c r="B47" s="286" t="s">
        <v>602</v>
      </c>
      <c r="C47" s="305" t="s">
        <v>542</v>
      </c>
      <c r="D47" s="287">
        <f aca="true" t="shared" si="75" ref="D47:P47">SUM(Y47,AT47,BO47)</f>
        <v>48930</v>
      </c>
      <c r="E47" s="287">
        <f t="shared" si="75"/>
        <v>16434</v>
      </c>
      <c r="F47" s="287">
        <f t="shared" si="75"/>
        <v>42</v>
      </c>
      <c r="G47" s="287">
        <f t="shared" si="75"/>
        <v>371</v>
      </c>
      <c r="H47" s="287">
        <f t="shared" si="75"/>
        <v>5342</v>
      </c>
      <c r="I47" s="287">
        <f t="shared" si="75"/>
        <v>4471</v>
      </c>
      <c r="J47" s="287">
        <f t="shared" si="75"/>
        <v>1339</v>
      </c>
      <c r="K47" s="287">
        <f t="shared" si="75"/>
        <v>10</v>
      </c>
      <c r="L47" s="287">
        <f t="shared" si="75"/>
        <v>863</v>
      </c>
      <c r="M47" s="287">
        <f t="shared" si="75"/>
        <v>115</v>
      </c>
      <c r="N47" s="287">
        <f t="shared" si="75"/>
        <v>1187</v>
      </c>
      <c r="O47" s="287">
        <f t="shared" si="75"/>
        <v>2025</v>
      </c>
      <c r="P47" s="287">
        <f t="shared" si="75"/>
        <v>0</v>
      </c>
      <c r="Q47" s="287">
        <f aca="true" t="shared" si="76" ref="Q47:X47">SUM(AL47,BG47,CB47)</f>
        <v>9210</v>
      </c>
      <c r="R47" s="287">
        <f t="shared" si="76"/>
        <v>0</v>
      </c>
      <c r="S47" s="287">
        <f t="shared" si="76"/>
        <v>609</v>
      </c>
      <c r="T47" s="287">
        <f t="shared" si="76"/>
        <v>907</v>
      </c>
      <c r="U47" s="287">
        <f t="shared" si="76"/>
        <v>0</v>
      </c>
      <c r="V47" s="287">
        <f t="shared" si="76"/>
        <v>2283</v>
      </c>
      <c r="W47" s="287">
        <f t="shared" si="76"/>
        <v>172</v>
      </c>
      <c r="X47" s="287">
        <f t="shared" si="76"/>
        <v>3550</v>
      </c>
      <c r="Y47" s="287">
        <f t="shared" si="1"/>
        <v>6035</v>
      </c>
      <c r="Z47" s="287">
        <v>3698</v>
      </c>
      <c r="AA47" s="287">
        <v>5</v>
      </c>
      <c r="AB47" s="287">
        <v>275</v>
      </c>
      <c r="AC47" s="287">
        <v>184</v>
      </c>
      <c r="AD47" s="287">
        <v>44</v>
      </c>
      <c r="AE47" s="287">
        <v>43</v>
      </c>
      <c r="AF47" s="287">
        <v>1</v>
      </c>
      <c r="AG47" s="287">
        <v>0</v>
      </c>
      <c r="AH47" s="287">
        <v>0</v>
      </c>
      <c r="AI47" s="287">
        <v>308</v>
      </c>
      <c r="AJ47" s="287" t="s">
        <v>792</v>
      </c>
      <c r="AK47" s="287" t="s">
        <v>792</v>
      </c>
      <c r="AL47" s="287" t="s">
        <v>792</v>
      </c>
      <c r="AM47" s="287" t="s">
        <v>792</v>
      </c>
      <c r="AN47" s="287" t="s">
        <v>792</v>
      </c>
      <c r="AO47" s="287" t="s">
        <v>792</v>
      </c>
      <c r="AP47" s="287" t="s">
        <v>792</v>
      </c>
      <c r="AQ47" s="287" t="s">
        <v>792</v>
      </c>
      <c r="AR47" s="287">
        <v>8</v>
      </c>
      <c r="AS47" s="287">
        <v>1469</v>
      </c>
      <c r="AT47" s="287">
        <f>'施設資源化量内訳'!D47</f>
        <v>36780</v>
      </c>
      <c r="AU47" s="287">
        <f>'施設資源化量内訳'!E47</f>
        <v>7282</v>
      </c>
      <c r="AV47" s="287">
        <f>'施設資源化量内訳'!F47</f>
        <v>28</v>
      </c>
      <c r="AW47" s="287">
        <f>'施設資源化量内訳'!G47</f>
        <v>4</v>
      </c>
      <c r="AX47" s="287">
        <f>'施設資源化量内訳'!H47</f>
        <v>4996</v>
      </c>
      <c r="AY47" s="287">
        <f>'施設資源化量内訳'!I47</f>
        <v>4321</v>
      </c>
      <c r="AZ47" s="287">
        <f>'施設資源化量内訳'!J47</f>
        <v>1291</v>
      </c>
      <c r="BA47" s="287">
        <f>'施設資源化量内訳'!K47</f>
        <v>9</v>
      </c>
      <c r="BB47" s="287">
        <f>'施設資源化量内訳'!L47</f>
        <v>779</v>
      </c>
      <c r="BC47" s="287">
        <f>'施設資源化量内訳'!M47</f>
        <v>115</v>
      </c>
      <c r="BD47" s="287">
        <f>'施設資源化量内訳'!N47</f>
        <v>686</v>
      </c>
      <c r="BE47" s="287">
        <f>'施設資源化量内訳'!O47</f>
        <v>2025</v>
      </c>
      <c r="BF47" s="287">
        <f>'施設資源化量内訳'!P47</f>
        <v>0</v>
      </c>
      <c r="BG47" s="287">
        <f>'施設資源化量内訳'!Q47</f>
        <v>9210</v>
      </c>
      <c r="BH47" s="287">
        <f>'施設資源化量内訳'!R47</f>
        <v>0</v>
      </c>
      <c r="BI47" s="287">
        <f>'施設資源化量内訳'!S47</f>
        <v>609</v>
      </c>
      <c r="BJ47" s="287">
        <f>'施設資源化量内訳'!T47</f>
        <v>907</v>
      </c>
      <c r="BK47" s="287">
        <f>'施設資源化量内訳'!U47</f>
        <v>0</v>
      </c>
      <c r="BL47" s="287">
        <f>'施設資源化量内訳'!V47</f>
        <v>2283</v>
      </c>
      <c r="BM47" s="287">
        <f>'施設資源化量内訳'!W47</f>
        <v>161</v>
      </c>
      <c r="BN47" s="287">
        <f>'施設資源化量内訳'!X47</f>
        <v>2074</v>
      </c>
      <c r="BO47" s="287">
        <f t="shared" si="2"/>
        <v>6115</v>
      </c>
      <c r="BP47" s="287">
        <v>5454</v>
      </c>
      <c r="BQ47" s="287">
        <v>9</v>
      </c>
      <c r="BR47" s="287">
        <v>92</v>
      </c>
      <c r="BS47" s="287">
        <v>162</v>
      </c>
      <c r="BT47" s="287">
        <v>106</v>
      </c>
      <c r="BU47" s="287">
        <v>5</v>
      </c>
      <c r="BV47" s="287">
        <v>0</v>
      </c>
      <c r="BW47" s="287">
        <v>84</v>
      </c>
      <c r="BX47" s="287">
        <v>0</v>
      </c>
      <c r="BY47" s="287">
        <v>193</v>
      </c>
      <c r="BZ47" s="287" t="s">
        <v>792</v>
      </c>
      <c r="CA47" s="287" t="s">
        <v>792</v>
      </c>
      <c r="CB47" s="287" t="s">
        <v>792</v>
      </c>
      <c r="CC47" s="287" t="s">
        <v>792</v>
      </c>
      <c r="CD47" s="287" t="s">
        <v>792</v>
      </c>
      <c r="CE47" s="287" t="s">
        <v>792</v>
      </c>
      <c r="CF47" s="287" t="s">
        <v>792</v>
      </c>
      <c r="CG47" s="287" t="s">
        <v>792</v>
      </c>
      <c r="CH47" s="287">
        <v>3</v>
      </c>
      <c r="CI47" s="287">
        <v>7</v>
      </c>
      <c r="CJ47" s="306">
        <v>14</v>
      </c>
    </row>
    <row r="48" spans="1:88" s="284" customFormat="1" ht="12" customHeight="1">
      <c r="A48" s="285" t="s">
        <v>578</v>
      </c>
      <c r="B48" s="286" t="s">
        <v>637</v>
      </c>
      <c r="C48" s="305" t="s">
        <v>542</v>
      </c>
      <c r="D48" s="287">
        <f aca="true" t="shared" si="77" ref="D48:S48">SUM(Y48,AT48,BO48)</f>
        <v>78471</v>
      </c>
      <c r="E48" s="287">
        <f t="shared" si="77"/>
        <v>27913</v>
      </c>
      <c r="F48" s="287">
        <f t="shared" si="77"/>
        <v>73</v>
      </c>
      <c r="G48" s="287">
        <f t="shared" si="77"/>
        <v>540</v>
      </c>
      <c r="H48" s="287">
        <f t="shared" si="77"/>
        <v>8828</v>
      </c>
      <c r="I48" s="287">
        <f t="shared" si="77"/>
        <v>9967</v>
      </c>
      <c r="J48" s="287">
        <f t="shared" si="77"/>
        <v>3281</v>
      </c>
      <c r="K48" s="287">
        <f t="shared" si="77"/>
        <v>38</v>
      </c>
      <c r="L48" s="287">
        <f t="shared" si="77"/>
        <v>8425</v>
      </c>
      <c r="M48" s="287">
        <f t="shared" si="77"/>
        <v>32</v>
      </c>
      <c r="N48" s="287">
        <f t="shared" si="77"/>
        <v>963</v>
      </c>
      <c r="O48" s="287">
        <f t="shared" si="77"/>
        <v>589</v>
      </c>
      <c r="P48" s="287">
        <f t="shared" si="77"/>
        <v>0</v>
      </c>
      <c r="Q48" s="287">
        <f t="shared" si="77"/>
        <v>9531</v>
      </c>
      <c r="R48" s="287">
        <f t="shared" si="77"/>
        <v>243</v>
      </c>
      <c r="S48" s="287">
        <f t="shared" si="77"/>
        <v>0</v>
      </c>
      <c r="T48" s="287">
        <f>SUM(AO48,BJ48,CE48)</f>
        <v>1908</v>
      </c>
      <c r="U48" s="287">
        <f>SUM(AP48,BK48,CF48)</f>
        <v>0</v>
      </c>
      <c r="V48" s="287">
        <f>SUM(AQ48,BL48,CG48)</f>
        <v>1153</v>
      </c>
      <c r="W48" s="287">
        <f>SUM(AR48,BM48,CH48)</f>
        <v>20</v>
      </c>
      <c r="X48" s="287">
        <f>SUM(AS48,BN48,CI48)</f>
        <v>4967</v>
      </c>
      <c r="Y48" s="287">
        <f t="shared" si="1"/>
        <v>6219</v>
      </c>
      <c r="Z48" s="287">
        <v>4204</v>
      </c>
      <c r="AA48" s="287">
        <v>30</v>
      </c>
      <c r="AB48" s="287">
        <v>35</v>
      </c>
      <c r="AC48" s="287">
        <v>389</v>
      </c>
      <c r="AD48" s="287">
        <v>234</v>
      </c>
      <c r="AE48" s="287">
        <v>392</v>
      </c>
      <c r="AF48" s="287">
        <v>1</v>
      </c>
      <c r="AG48" s="287">
        <v>163</v>
      </c>
      <c r="AH48" s="287">
        <v>0</v>
      </c>
      <c r="AI48" s="287">
        <v>700</v>
      </c>
      <c r="AJ48" s="287" t="s">
        <v>792</v>
      </c>
      <c r="AK48" s="287" t="s">
        <v>792</v>
      </c>
      <c r="AL48" s="287" t="s">
        <v>792</v>
      </c>
      <c r="AM48" s="287" t="s">
        <v>792</v>
      </c>
      <c r="AN48" s="287" t="s">
        <v>792</v>
      </c>
      <c r="AO48" s="287" t="s">
        <v>792</v>
      </c>
      <c r="AP48" s="287" t="s">
        <v>792</v>
      </c>
      <c r="AQ48" s="287" t="s">
        <v>792</v>
      </c>
      <c r="AR48" s="287">
        <v>0</v>
      </c>
      <c r="AS48" s="287">
        <v>71</v>
      </c>
      <c r="AT48" s="287">
        <f>'施設資源化量内訳'!D48</f>
        <v>53488</v>
      </c>
      <c r="AU48" s="287">
        <f>'施設資源化量内訳'!E48</f>
        <v>6771</v>
      </c>
      <c r="AV48" s="287">
        <f>'施設資源化量内訳'!F48</f>
        <v>19</v>
      </c>
      <c r="AW48" s="287">
        <f>'施設資源化量内訳'!G48</f>
        <v>124</v>
      </c>
      <c r="AX48" s="287">
        <f>'施設資源化量内訳'!H48</f>
        <v>7706</v>
      </c>
      <c r="AY48" s="287">
        <f>'施設資源化量内訳'!I48</f>
        <v>9359</v>
      </c>
      <c r="AZ48" s="287">
        <f>'施設資源化量内訳'!J48</f>
        <v>2774</v>
      </c>
      <c r="BA48" s="287">
        <f>'施設資源化量内訳'!K48</f>
        <v>37</v>
      </c>
      <c r="BB48" s="287">
        <f>'施設資源化量内訳'!L48</f>
        <v>8262</v>
      </c>
      <c r="BC48" s="287">
        <f>'施設資源化量内訳'!M48</f>
        <v>24</v>
      </c>
      <c r="BD48" s="287">
        <f>'施設資源化量内訳'!N48</f>
        <v>72</v>
      </c>
      <c r="BE48" s="287">
        <f>'施設資源化量内訳'!O48</f>
        <v>589</v>
      </c>
      <c r="BF48" s="287">
        <f>'施設資源化量内訳'!P48</f>
        <v>0</v>
      </c>
      <c r="BG48" s="287">
        <f>'施設資源化量内訳'!Q48</f>
        <v>9531</v>
      </c>
      <c r="BH48" s="287">
        <f>'施設資源化量内訳'!R48</f>
        <v>243</v>
      </c>
      <c r="BI48" s="287">
        <f>'施設資源化量内訳'!S48</f>
        <v>0</v>
      </c>
      <c r="BJ48" s="287">
        <f>'施設資源化量内訳'!T48</f>
        <v>1908</v>
      </c>
      <c r="BK48" s="287">
        <f>'施設資源化量内訳'!U48</f>
        <v>0</v>
      </c>
      <c r="BL48" s="287">
        <f>'施設資源化量内訳'!V48</f>
        <v>1153</v>
      </c>
      <c r="BM48" s="287">
        <f>'施設資源化量内訳'!W48</f>
        <v>20</v>
      </c>
      <c r="BN48" s="287">
        <f>'施設資源化量内訳'!X48</f>
        <v>4896</v>
      </c>
      <c r="BO48" s="287">
        <f t="shared" si="2"/>
        <v>18764</v>
      </c>
      <c r="BP48" s="287">
        <v>16938</v>
      </c>
      <c r="BQ48" s="287">
        <v>24</v>
      </c>
      <c r="BR48" s="287">
        <v>381</v>
      </c>
      <c r="BS48" s="287">
        <v>733</v>
      </c>
      <c r="BT48" s="287">
        <v>374</v>
      </c>
      <c r="BU48" s="287">
        <v>115</v>
      </c>
      <c r="BV48" s="287">
        <v>0</v>
      </c>
      <c r="BW48" s="287">
        <v>0</v>
      </c>
      <c r="BX48" s="287">
        <v>8</v>
      </c>
      <c r="BY48" s="287">
        <v>191</v>
      </c>
      <c r="BZ48" s="287" t="s">
        <v>792</v>
      </c>
      <c r="CA48" s="287" t="s">
        <v>792</v>
      </c>
      <c r="CB48" s="287" t="s">
        <v>792</v>
      </c>
      <c r="CC48" s="287" t="s">
        <v>792</v>
      </c>
      <c r="CD48" s="287" t="s">
        <v>792</v>
      </c>
      <c r="CE48" s="287" t="s">
        <v>792</v>
      </c>
      <c r="CF48" s="287" t="s">
        <v>792</v>
      </c>
      <c r="CG48" s="287" t="s">
        <v>792</v>
      </c>
      <c r="CH48" s="287">
        <v>0</v>
      </c>
      <c r="CI48" s="287">
        <v>0</v>
      </c>
      <c r="CJ48" s="306">
        <v>18</v>
      </c>
    </row>
    <row r="49" spans="1:88" s="284" customFormat="1" ht="12" customHeight="1">
      <c r="A49" s="285" t="s">
        <v>555</v>
      </c>
      <c r="B49" s="286" t="s">
        <v>560</v>
      </c>
      <c r="C49" s="305" t="s">
        <v>542</v>
      </c>
      <c r="D49" s="287">
        <f aca="true" t="shared" si="78" ref="D49:R49">SUM(Y49,AT49,BO49)</f>
        <v>106596</v>
      </c>
      <c r="E49" s="287">
        <f t="shared" si="78"/>
        <v>37319</v>
      </c>
      <c r="F49" s="287">
        <f t="shared" si="78"/>
        <v>124</v>
      </c>
      <c r="G49" s="287">
        <f t="shared" si="78"/>
        <v>738</v>
      </c>
      <c r="H49" s="287">
        <f t="shared" si="78"/>
        <v>12051</v>
      </c>
      <c r="I49" s="287">
        <f t="shared" si="78"/>
        <v>9886</v>
      </c>
      <c r="J49" s="287">
        <f t="shared" si="78"/>
        <v>3197</v>
      </c>
      <c r="K49" s="287">
        <f t="shared" si="78"/>
        <v>76</v>
      </c>
      <c r="L49" s="287">
        <f t="shared" si="78"/>
        <v>6066</v>
      </c>
      <c r="M49" s="287">
        <f t="shared" si="78"/>
        <v>787</v>
      </c>
      <c r="N49" s="287">
        <f t="shared" si="78"/>
        <v>2853</v>
      </c>
      <c r="O49" s="287">
        <f t="shared" si="78"/>
        <v>1895</v>
      </c>
      <c r="P49" s="287">
        <f t="shared" si="78"/>
        <v>978</v>
      </c>
      <c r="Q49" s="287">
        <f t="shared" si="78"/>
        <v>1002</v>
      </c>
      <c r="R49" s="287">
        <f t="shared" si="78"/>
        <v>21137</v>
      </c>
      <c r="S49" s="287">
        <f aca="true" t="shared" si="79" ref="S49:X49">SUM(AN49,BI49,CD49)</f>
        <v>0</v>
      </c>
      <c r="T49" s="287">
        <f t="shared" si="79"/>
        <v>4322</v>
      </c>
      <c r="U49" s="287">
        <f t="shared" si="79"/>
        <v>0</v>
      </c>
      <c r="V49" s="287">
        <f t="shared" si="79"/>
        <v>1150</v>
      </c>
      <c r="W49" s="287">
        <f t="shared" si="79"/>
        <v>71</v>
      </c>
      <c r="X49" s="287">
        <f t="shared" si="79"/>
        <v>2944</v>
      </c>
      <c r="Y49" s="287">
        <f t="shared" si="1"/>
        <v>12672</v>
      </c>
      <c r="Z49" s="287">
        <v>5385</v>
      </c>
      <c r="AA49" s="287">
        <v>50</v>
      </c>
      <c r="AB49" s="287">
        <v>301</v>
      </c>
      <c r="AC49" s="287">
        <v>1281</v>
      </c>
      <c r="AD49" s="287">
        <v>3009</v>
      </c>
      <c r="AE49" s="287">
        <v>546</v>
      </c>
      <c r="AF49" s="287">
        <v>23</v>
      </c>
      <c r="AG49" s="287">
        <v>587</v>
      </c>
      <c r="AH49" s="287">
        <v>112</v>
      </c>
      <c r="AI49" s="287">
        <v>1061</v>
      </c>
      <c r="AJ49" s="287" t="s">
        <v>792</v>
      </c>
      <c r="AK49" s="287" t="s">
        <v>792</v>
      </c>
      <c r="AL49" s="287" t="s">
        <v>792</v>
      </c>
      <c r="AM49" s="287" t="s">
        <v>792</v>
      </c>
      <c r="AN49" s="287" t="s">
        <v>792</v>
      </c>
      <c r="AO49" s="287" t="s">
        <v>792</v>
      </c>
      <c r="AP49" s="287" t="s">
        <v>792</v>
      </c>
      <c r="AQ49" s="287" t="s">
        <v>792</v>
      </c>
      <c r="AR49" s="287">
        <v>23</v>
      </c>
      <c r="AS49" s="287">
        <v>294</v>
      </c>
      <c r="AT49" s="287">
        <f>'施設資源化量内訳'!D49</f>
        <v>72841</v>
      </c>
      <c r="AU49" s="287">
        <f>'施設資源化量内訳'!E49</f>
        <v>17048</v>
      </c>
      <c r="AV49" s="287">
        <f>'施設資源化量内訳'!F49</f>
        <v>63</v>
      </c>
      <c r="AW49" s="287">
        <f>'施設資源化量内訳'!G49</f>
        <v>433</v>
      </c>
      <c r="AX49" s="287">
        <f>'施設資源化量内訳'!H49</f>
        <v>6765</v>
      </c>
      <c r="AY49" s="287">
        <f>'施設資源化量内訳'!I49</f>
        <v>6029</v>
      </c>
      <c r="AZ49" s="287">
        <f>'施設資源化量内訳'!J49</f>
        <v>2366</v>
      </c>
      <c r="BA49" s="287">
        <f>'施設資源化量内訳'!K49</f>
        <v>51</v>
      </c>
      <c r="BB49" s="287">
        <f>'施設資源化量内訳'!L49</f>
        <v>5479</v>
      </c>
      <c r="BC49" s="287">
        <f>'施設資源化量内訳'!M49</f>
        <v>542</v>
      </c>
      <c r="BD49" s="287">
        <f>'施設資源化量内訳'!N49</f>
        <v>1314</v>
      </c>
      <c r="BE49" s="287">
        <f>'施設資源化量内訳'!O49</f>
        <v>1895</v>
      </c>
      <c r="BF49" s="287">
        <f>'施設資源化量内訳'!P49</f>
        <v>978</v>
      </c>
      <c r="BG49" s="287">
        <f>'施設資源化量内訳'!Q49</f>
        <v>1002</v>
      </c>
      <c r="BH49" s="287">
        <f>'施設資源化量内訳'!R49</f>
        <v>21137</v>
      </c>
      <c r="BI49" s="287">
        <f>'施設資源化量内訳'!S49</f>
        <v>0</v>
      </c>
      <c r="BJ49" s="287">
        <f>'施設資源化量内訳'!T49</f>
        <v>4322</v>
      </c>
      <c r="BK49" s="287">
        <f>'施設資源化量内訳'!U49</f>
        <v>0</v>
      </c>
      <c r="BL49" s="287">
        <f>'施設資源化量内訳'!V49</f>
        <v>1150</v>
      </c>
      <c r="BM49" s="287">
        <f>'施設資源化量内訳'!W49</f>
        <v>40</v>
      </c>
      <c r="BN49" s="287">
        <f>'施設資源化量内訳'!X49</f>
        <v>2227</v>
      </c>
      <c r="BO49" s="287">
        <f t="shared" si="2"/>
        <v>21083</v>
      </c>
      <c r="BP49" s="287">
        <v>14886</v>
      </c>
      <c r="BQ49" s="287">
        <v>11</v>
      </c>
      <c r="BR49" s="287">
        <v>4</v>
      </c>
      <c r="BS49" s="287">
        <v>4005</v>
      </c>
      <c r="BT49" s="287">
        <v>848</v>
      </c>
      <c r="BU49" s="287">
        <v>285</v>
      </c>
      <c r="BV49" s="287">
        <v>2</v>
      </c>
      <c r="BW49" s="287">
        <v>0</v>
      </c>
      <c r="BX49" s="287">
        <v>133</v>
      </c>
      <c r="BY49" s="287">
        <v>478</v>
      </c>
      <c r="BZ49" s="287" t="s">
        <v>792</v>
      </c>
      <c r="CA49" s="287" t="s">
        <v>792</v>
      </c>
      <c r="CB49" s="287" t="s">
        <v>792</v>
      </c>
      <c r="CC49" s="287" t="s">
        <v>792</v>
      </c>
      <c r="CD49" s="287" t="s">
        <v>792</v>
      </c>
      <c r="CE49" s="287" t="s">
        <v>792</v>
      </c>
      <c r="CF49" s="287" t="s">
        <v>792</v>
      </c>
      <c r="CG49" s="287" t="s">
        <v>792</v>
      </c>
      <c r="CH49" s="287">
        <v>8</v>
      </c>
      <c r="CI49" s="287">
        <v>423</v>
      </c>
      <c r="CJ49" s="306">
        <v>35</v>
      </c>
    </row>
    <row r="50" spans="1:88" s="284" customFormat="1" ht="12" customHeight="1">
      <c r="A50" s="285" t="s">
        <v>565</v>
      </c>
      <c r="B50" s="286" t="s">
        <v>583</v>
      </c>
      <c r="C50" s="305" t="s">
        <v>542</v>
      </c>
      <c r="D50" s="287">
        <f aca="true" t="shared" si="80" ref="D50:R50">SUM(Y50,AT50,BO50)</f>
        <v>84015</v>
      </c>
      <c r="E50" s="287">
        <f t="shared" si="80"/>
        <v>29340</v>
      </c>
      <c r="F50" s="287">
        <f t="shared" si="80"/>
        <v>152</v>
      </c>
      <c r="G50" s="287">
        <f t="shared" si="80"/>
        <v>1595</v>
      </c>
      <c r="H50" s="287">
        <f t="shared" si="80"/>
        <v>8140</v>
      </c>
      <c r="I50" s="287">
        <f t="shared" si="80"/>
        <v>4040</v>
      </c>
      <c r="J50" s="287">
        <f t="shared" si="80"/>
        <v>2614</v>
      </c>
      <c r="K50" s="287">
        <f t="shared" si="80"/>
        <v>7</v>
      </c>
      <c r="L50" s="287">
        <f t="shared" si="80"/>
        <v>3588</v>
      </c>
      <c r="M50" s="287">
        <f t="shared" si="80"/>
        <v>434</v>
      </c>
      <c r="N50" s="287">
        <f t="shared" si="80"/>
        <v>1294</v>
      </c>
      <c r="O50" s="287">
        <f t="shared" si="80"/>
        <v>1021</v>
      </c>
      <c r="P50" s="287">
        <f t="shared" si="80"/>
        <v>0</v>
      </c>
      <c r="Q50" s="287">
        <f t="shared" si="80"/>
        <v>10153</v>
      </c>
      <c r="R50" s="287">
        <f t="shared" si="80"/>
        <v>3237</v>
      </c>
      <c r="S50" s="287">
        <f aca="true" t="shared" si="81" ref="S50:X50">SUM(AN50,BI50,CD50)</f>
        <v>652</v>
      </c>
      <c r="T50" s="287">
        <f t="shared" si="81"/>
        <v>12233</v>
      </c>
      <c r="U50" s="287">
        <f t="shared" si="81"/>
        <v>0</v>
      </c>
      <c r="V50" s="287">
        <f t="shared" si="81"/>
        <v>2052</v>
      </c>
      <c r="W50" s="287">
        <f t="shared" si="81"/>
        <v>16</v>
      </c>
      <c r="X50" s="287">
        <f t="shared" si="81"/>
        <v>3447</v>
      </c>
      <c r="Y50" s="287">
        <f t="shared" si="1"/>
        <v>10250</v>
      </c>
      <c r="Z50" s="287">
        <v>7552</v>
      </c>
      <c r="AA50" s="287">
        <v>27</v>
      </c>
      <c r="AB50" s="287">
        <v>169</v>
      </c>
      <c r="AC50" s="287">
        <v>267</v>
      </c>
      <c r="AD50" s="287">
        <v>869</v>
      </c>
      <c r="AE50" s="287">
        <v>163</v>
      </c>
      <c r="AF50" s="287">
        <v>6</v>
      </c>
      <c r="AG50" s="287">
        <v>62</v>
      </c>
      <c r="AH50" s="287">
        <v>252</v>
      </c>
      <c r="AI50" s="287">
        <v>675</v>
      </c>
      <c r="AJ50" s="287" t="s">
        <v>792</v>
      </c>
      <c r="AK50" s="287" t="s">
        <v>792</v>
      </c>
      <c r="AL50" s="287" t="s">
        <v>792</v>
      </c>
      <c r="AM50" s="287" t="s">
        <v>792</v>
      </c>
      <c r="AN50" s="287" t="s">
        <v>792</v>
      </c>
      <c r="AO50" s="287" t="s">
        <v>792</v>
      </c>
      <c r="AP50" s="287" t="s">
        <v>792</v>
      </c>
      <c r="AQ50" s="287" t="s">
        <v>792</v>
      </c>
      <c r="AR50" s="287">
        <v>4</v>
      </c>
      <c r="AS50" s="287">
        <v>204</v>
      </c>
      <c r="AT50" s="287">
        <f>'施設資源化量内訳'!D50</f>
        <v>66169</v>
      </c>
      <c r="AU50" s="287">
        <f>'施設資源化量内訳'!E50</f>
        <v>16268</v>
      </c>
      <c r="AV50" s="287">
        <f>'施設資源化量内訳'!F50</f>
        <v>124</v>
      </c>
      <c r="AW50" s="287">
        <f>'施設資源化量内訳'!G50</f>
        <v>1426</v>
      </c>
      <c r="AX50" s="287">
        <f>'施設資源化量内訳'!H50</f>
        <v>7670</v>
      </c>
      <c r="AY50" s="287">
        <f>'施設資源化量内訳'!I50</f>
        <v>2940</v>
      </c>
      <c r="AZ50" s="287">
        <f>'施設資源化量内訳'!J50</f>
        <v>2395</v>
      </c>
      <c r="BA50" s="287">
        <f>'施設資源化量内訳'!K50</f>
        <v>1</v>
      </c>
      <c r="BB50" s="287">
        <f>'施設資源化量内訳'!L50</f>
        <v>3524</v>
      </c>
      <c r="BC50" s="287">
        <f>'施設資源化量内訳'!M50</f>
        <v>182</v>
      </c>
      <c r="BD50" s="287">
        <f>'施設資源化量内訳'!N50</f>
        <v>508</v>
      </c>
      <c r="BE50" s="287">
        <f>'施設資源化量内訳'!O50</f>
        <v>1021</v>
      </c>
      <c r="BF50" s="287">
        <f>'施設資源化量内訳'!P50</f>
        <v>0</v>
      </c>
      <c r="BG50" s="287">
        <f>'施設資源化量内訳'!Q50</f>
        <v>10153</v>
      </c>
      <c r="BH50" s="287">
        <f>'施設資源化量内訳'!R50</f>
        <v>3237</v>
      </c>
      <c r="BI50" s="287">
        <f>'施設資源化量内訳'!S50</f>
        <v>652</v>
      </c>
      <c r="BJ50" s="287">
        <f>'施設資源化量内訳'!T50</f>
        <v>12233</v>
      </c>
      <c r="BK50" s="287">
        <f>'施設資源化量内訳'!U50</f>
        <v>0</v>
      </c>
      <c r="BL50" s="287">
        <f>'施設資源化量内訳'!V50</f>
        <v>2052</v>
      </c>
      <c r="BM50" s="287">
        <f>'施設資源化量内訳'!W50</f>
        <v>0</v>
      </c>
      <c r="BN50" s="287">
        <f>'施設資源化量内訳'!X50</f>
        <v>1783</v>
      </c>
      <c r="BO50" s="287">
        <f t="shared" si="2"/>
        <v>7596</v>
      </c>
      <c r="BP50" s="287">
        <v>5520</v>
      </c>
      <c r="BQ50" s="287">
        <v>1</v>
      </c>
      <c r="BR50" s="287">
        <v>0</v>
      </c>
      <c r="BS50" s="287">
        <v>203</v>
      </c>
      <c r="BT50" s="287">
        <v>231</v>
      </c>
      <c r="BU50" s="287">
        <v>56</v>
      </c>
      <c r="BV50" s="287">
        <v>0</v>
      </c>
      <c r="BW50" s="287">
        <v>2</v>
      </c>
      <c r="BX50" s="287">
        <v>0</v>
      </c>
      <c r="BY50" s="287">
        <v>111</v>
      </c>
      <c r="BZ50" s="287" t="s">
        <v>792</v>
      </c>
      <c r="CA50" s="287" t="s">
        <v>792</v>
      </c>
      <c r="CB50" s="287" t="s">
        <v>792</v>
      </c>
      <c r="CC50" s="287" t="s">
        <v>792</v>
      </c>
      <c r="CD50" s="287" t="s">
        <v>792</v>
      </c>
      <c r="CE50" s="287" t="s">
        <v>792</v>
      </c>
      <c r="CF50" s="287" t="s">
        <v>792</v>
      </c>
      <c r="CG50" s="287" t="s">
        <v>792</v>
      </c>
      <c r="CH50" s="287">
        <v>12</v>
      </c>
      <c r="CI50" s="287">
        <v>1460</v>
      </c>
      <c r="CJ50" s="306">
        <v>14</v>
      </c>
    </row>
    <row r="51" spans="1:88" s="284" customFormat="1" ht="12" customHeight="1">
      <c r="A51" s="285" t="s">
        <v>607</v>
      </c>
      <c r="B51" s="286" t="s">
        <v>608</v>
      </c>
      <c r="C51" s="305" t="s">
        <v>542</v>
      </c>
      <c r="D51" s="287">
        <f aca="true" t="shared" si="82" ref="D51:S51">SUM(Y51,AT51,BO51)</f>
        <v>71848</v>
      </c>
      <c r="E51" s="287">
        <f t="shared" si="82"/>
        <v>37299</v>
      </c>
      <c r="F51" s="287">
        <f t="shared" si="82"/>
        <v>112</v>
      </c>
      <c r="G51" s="287">
        <f t="shared" si="82"/>
        <v>453</v>
      </c>
      <c r="H51" s="287">
        <f t="shared" si="82"/>
        <v>9060</v>
      </c>
      <c r="I51" s="287">
        <f t="shared" si="82"/>
        <v>6020</v>
      </c>
      <c r="J51" s="287">
        <f t="shared" si="82"/>
        <v>2987</v>
      </c>
      <c r="K51" s="287">
        <f t="shared" si="82"/>
        <v>26</v>
      </c>
      <c r="L51" s="287">
        <f t="shared" si="82"/>
        <v>5929</v>
      </c>
      <c r="M51" s="287">
        <f t="shared" si="82"/>
        <v>66</v>
      </c>
      <c r="N51" s="287">
        <f t="shared" si="82"/>
        <v>2689</v>
      </c>
      <c r="O51" s="287">
        <f t="shared" si="82"/>
        <v>1387</v>
      </c>
      <c r="P51" s="287">
        <f t="shared" si="82"/>
        <v>0</v>
      </c>
      <c r="Q51" s="287">
        <f t="shared" si="82"/>
        <v>0</v>
      </c>
      <c r="R51" s="287">
        <f t="shared" si="82"/>
        <v>598</v>
      </c>
      <c r="S51" s="287">
        <f t="shared" si="82"/>
        <v>0</v>
      </c>
      <c r="T51" s="287">
        <f>SUM(AO51,BJ51,CE51)</f>
        <v>515</v>
      </c>
      <c r="U51" s="287">
        <f>SUM(AP51,BK51,CF51)</f>
        <v>0</v>
      </c>
      <c r="V51" s="287">
        <f>SUM(AQ51,BL51,CG51)</f>
        <v>0</v>
      </c>
      <c r="W51" s="287">
        <f>SUM(AR51,BM51,CH51)</f>
        <v>45</v>
      </c>
      <c r="X51" s="287">
        <f>SUM(AS51,BN51,CI51)</f>
        <v>4662</v>
      </c>
      <c r="Y51" s="287">
        <f t="shared" si="1"/>
        <v>37389</v>
      </c>
      <c r="Z51" s="287">
        <v>28855</v>
      </c>
      <c r="AA51" s="287">
        <v>50</v>
      </c>
      <c r="AB51" s="287">
        <v>238</v>
      </c>
      <c r="AC51" s="287">
        <v>1086</v>
      </c>
      <c r="AD51" s="287">
        <v>1182</v>
      </c>
      <c r="AE51" s="287">
        <v>505</v>
      </c>
      <c r="AF51" s="287">
        <v>14</v>
      </c>
      <c r="AG51" s="287">
        <v>0</v>
      </c>
      <c r="AH51" s="287">
        <v>0</v>
      </c>
      <c r="AI51" s="287">
        <v>2167</v>
      </c>
      <c r="AJ51" s="287" t="s">
        <v>792</v>
      </c>
      <c r="AK51" s="287" t="s">
        <v>792</v>
      </c>
      <c r="AL51" s="287" t="s">
        <v>792</v>
      </c>
      <c r="AM51" s="287" t="s">
        <v>792</v>
      </c>
      <c r="AN51" s="287" t="s">
        <v>792</v>
      </c>
      <c r="AO51" s="287" t="s">
        <v>792</v>
      </c>
      <c r="AP51" s="287" t="s">
        <v>792</v>
      </c>
      <c r="AQ51" s="287" t="s">
        <v>792</v>
      </c>
      <c r="AR51" s="287">
        <v>36</v>
      </c>
      <c r="AS51" s="287">
        <v>3256</v>
      </c>
      <c r="AT51" s="287">
        <f>'施設資源化量内訳'!D51</f>
        <v>32166</v>
      </c>
      <c r="AU51" s="287">
        <f>'施設資源化量内訳'!E51</f>
        <v>6523</v>
      </c>
      <c r="AV51" s="287">
        <f>'施設資源化量内訳'!F51</f>
        <v>62</v>
      </c>
      <c r="AW51" s="287">
        <f>'施設資源化量内訳'!G51</f>
        <v>203</v>
      </c>
      <c r="AX51" s="287">
        <f>'施設資源化量内訳'!H51</f>
        <v>7785</v>
      </c>
      <c r="AY51" s="287">
        <f>'施設資源化量内訳'!I51</f>
        <v>4735</v>
      </c>
      <c r="AZ51" s="287">
        <f>'施設資源化量内訳'!J51</f>
        <v>2415</v>
      </c>
      <c r="BA51" s="287">
        <f>'施設資源化量内訳'!K51</f>
        <v>12</v>
      </c>
      <c r="BB51" s="287">
        <f>'施設資源化量内訳'!L51</f>
        <v>5929</v>
      </c>
      <c r="BC51" s="287">
        <f>'施設資源化量内訳'!M51</f>
        <v>66</v>
      </c>
      <c r="BD51" s="287">
        <f>'施設資源化量内訳'!N51</f>
        <v>522</v>
      </c>
      <c r="BE51" s="287">
        <f>'施設資源化量内訳'!O51</f>
        <v>1387</v>
      </c>
      <c r="BF51" s="287">
        <f>'施設資源化量内訳'!P51</f>
        <v>0</v>
      </c>
      <c r="BG51" s="287">
        <f>'施設資源化量内訳'!Q51</f>
        <v>0</v>
      </c>
      <c r="BH51" s="287">
        <f>'施設資源化量内訳'!R51</f>
        <v>598</v>
      </c>
      <c r="BI51" s="287">
        <f>'施設資源化量内訳'!S51</f>
        <v>0</v>
      </c>
      <c r="BJ51" s="287">
        <f>'施設資源化量内訳'!T51</f>
        <v>515</v>
      </c>
      <c r="BK51" s="287">
        <f>'施設資源化量内訳'!U51</f>
        <v>0</v>
      </c>
      <c r="BL51" s="287">
        <f>'施設資源化量内訳'!V51</f>
        <v>0</v>
      </c>
      <c r="BM51" s="287">
        <f>'施設資源化量内訳'!W51</f>
        <v>9</v>
      </c>
      <c r="BN51" s="287">
        <f>'施設資源化量内訳'!X51</f>
        <v>1405</v>
      </c>
      <c r="BO51" s="287">
        <f t="shared" si="2"/>
        <v>2293</v>
      </c>
      <c r="BP51" s="287">
        <v>1921</v>
      </c>
      <c r="BQ51" s="287">
        <v>0</v>
      </c>
      <c r="BR51" s="287">
        <v>12</v>
      </c>
      <c r="BS51" s="287">
        <v>189</v>
      </c>
      <c r="BT51" s="287">
        <v>103</v>
      </c>
      <c r="BU51" s="287">
        <v>67</v>
      </c>
      <c r="BV51" s="287">
        <v>0</v>
      </c>
      <c r="BW51" s="287">
        <v>0</v>
      </c>
      <c r="BX51" s="287">
        <v>0</v>
      </c>
      <c r="BY51" s="287">
        <v>0</v>
      </c>
      <c r="BZ51" s="287" t="s">
        <v>792</v>
      </c>
      <c r="CA51" s="287" t="s">
        <v>792</v>
      </c>
      <c r="CB51" s="287" t="s">
        <v>792</v>
      </c>
      <c r="CC51" s="287" t="s">
        <v>792</v>
      </c>
      <c r="CD51" s="287" t="s">
        <v>792</v>
      </c>
      <c r="CE51" s="287" t="s">
        <v>792</v>
      </c>
      <c r="CF51" s="287" t="s">
        <v>792</v>
      </c>
      <c r="CG51" s="287" t="s">
        <v>792</v>
      </c>
      <c r="CH51" s="287">
        <v>0</v>
      </c>
      <c r="CI51" s="287">
        <v>1</v>
      </c>
      <c r="CJ51" s="306">
        <v>21</v>
      </c>
    </row>
    <row r="52" spans="1:88" s="284" customFormat="1" ht="12" customHeight="1">
      <c r="A52" s="285" t="s">
        <v>558</v>
      </c>
      <c r="B52" s="286" t="s">
        <v>577</v>
      </c>
      <c r="C52" s="305" t="s">
        <v>542</v>
      </c>
      <c r="D52" s="287">
        <f aca="true" t="shared" si="83" ref="D52:R52">SUM(Y52,AT52,BO52)</f>
        <v>90599</v>
      </c>
      <c r="E52" s="287">
        <f t="shared" si="83"/>
        <v>35105</v>
      </c>
      <c r="F52" s="287">
        <f t="shared" si="83"/>
        <v>230</v>
      </c>
      <c r="G52" s="287">
        <f t="shared" si="83"/>
        <v>596</v>
      </c>
      <c r="H52" s="287">
        <f t="shared" si="83"/>
        <v>11514</v>
      </c>
      <c r="I52" s="287">
        <f t="shared" si="83"/>
        <v>8954</v>
      </c>
      <c r="J52" s="287">
        <f t="shared" si="83"/>
        <v>3367</v>
      </c>
      <c r="K52" s="287">
        <f t="shared" si="83"/>
        <v>127</v>
      </c>
      <c r="L52" s="287">
        <f t="shared" si="83"/>
        <v>7032</v>
      </c>
      <c r="M52" s="287">
        <f t="shared" si="83"/>
        <v>184</v>
      </c>
      <c r="N52" s="287">
        <f t="shared" si="83"/>
        <v>852</v>
      </c>
      <c r="O52" s="287">
        <f t="shared" si="83"/>
        <v>9323</v>
      </c>
      <c r="P52" s="287">
        <f t="shared" si="83"/>
        <v>0</v>
      </c>
      <c r="Q52" s="287">
        <f t="shared" si="83"/>
        <v>4099</v>
      </c>
      <c r="R52" s="287">
        <f t="shared" si="83"/>
        <v>142</v>
      </c>
      <c r="S52" s="287">
        <f aca="true" t="shared" si="84" ref="S52:X52">SUM(AN52,BI52,CD52)</f>
        <v>0</v>
      </c>
      <c r="T52" s="287">
        <f t="shared" si="84"/>
        <v>1511</v>
      </c>
      <c r="U52" s="287">
        <f t="shared" si="84"/>
        <v>0</v>
      </c>
      <c r="V52" s="287">
        <f t="shared" si="84"/>
        <v>2537</v>
      </c>
      <c r="W52" s="287">
        <f t="shared" si="84"/>
        <v>141</v>
      </c>
      <c r="X52" s="287">
        <f t="shared" si="84"/>
        <v>4885</v>
      </c>
      <c r="Y52" s="287">
        <f t="shared" si="1"/>
        <v>32001</v>
      </c>
      <c r="Z52" s="287">
        <v>24273</v>
      </c>
      <c r="AA52" s="287">
        <v>62</v>
      </c>
      <c r="AB52" s="287">
        <v>216</v>
      </c>
      <c r="AC52" s="287">
        <v>1425</v>
      </c>
      <c r="AD52" s="287">
        <v>2440</v>
      </c>
      <c r="AE52" s="287">
        <v>502</v>
      </c>
      <c r="AF52" s="287">
        <v>31</v>
      </c>
      <c r="AG52" s="287">
        <v>699</v>
      </c>
      <c r="AH52" s="287">
        <v>4</v>
      </c>
      <c r="AI52" s="287">
        <v>646</v>
      </c>
      <c r="AJ52" s="287" t="s">
        <v>792</v>
      </c>
      <c r="AK52" s="287" t="s">
        <v>792</v>
      </c>
      <c r="AL52" s="287" t="s">
        <v>792</v>
      </c>
      <c r="AM52" s="287" t="s">
        <v>792</v>
      </c>
      <c r="AN52" s="287" t="s">
        <v>792</v>
      </c>
      <c r="AO52" s="287" t="s">
        <v>792</v>
      </c>
      <c r="AP52" s="287" t="s">
        <v>792</v>
      </c>
      <c r="AQ52" s="287" t="s">
        <v>792</v>
      </c>
      <c r="AR52" s="287">
        <v>57</v>
      </c>
      <c r="AS52" s="287">
        <v>1646</v>
      </c>
      <c r="AT52" s="287">
        <f>'施設資源化量内訳'!D52</f>
        <v>54400</v>
      </c>
      <c r="AU52" s="287">
        <f>'施設資源化量内訳'!E52</f>
        <v>7062</v>
      </c>
      <c r="AV52" s="287">
        <f>'施設資源化量内訳'!F52</f>
        <v>166</v>
      </c>
      <c r="AW52" s="287">
        <f>'施設資源化量内訳'!G52</f>
        <v>380</v>
      </c>
      <c r="AX52" s="287">
        <f>'施設資源化量内訳'!H52</f>
        <v>9967</v>
      </c>
      <c r="AY52" s="287">
        <f>'施設資源化量内訳'!I52</f>
        <v>6255</v>
      </c>
      <c r="AZ52" s="287">
        <f>'施設資源化量内訳'!J52</f>
        <v>2860</v>
      </c>
      <c r="BA52" s="287">
        <f>'施設資源化量内訳'!K52</f>
        <v>96</v>
      </c>
      <c r="BB52" s="287">
        <f>'施設資源化量内訳'!L52</f>
        <v>6331</v>
      </c>
      <c r="BC52" s="287">
        <f>'施設資源化量内訳'!M52</f>
        <v>180</v>
      </c>
      <c r="BD52" s="287">
        <f>'施設資源化量内訳'!N52</f>
        <v>179</v>
      </c>
      <c r="BE52" s="287">
        <f>'施設資源化量内訳'!O52</f>
        <v>9323</v>
      </c>
      <c r="BF52" s="287">
        <f>'施設資源化量内訳'!P52</f>
        <v>0</v>
      </c>
      <c r="BG52" s="287">
        <f>'施設資源化量内訳'!Q52</f>
        <v>4099</v>
      </c>
      <c r="BH52" s="287">
        <f>'施設資源化量内訳'!R52</f>
        <v>142</v>
      </c>
      <c r="BI52" s="287">
        <f>'施設資源化量内訳'!S52</f>
        <v>0</v>
      </c>
      <c r="BJ52" s="287">
        <f>'施設資源化量内訳'!T52</f>
        <v>1511</v>
      </c>
      <c r="BK52" s="287">
        <f>'施設資源化量内訳'!U52</f>
        <v>0</v>
      </c>
      <c r="BL52" s="287">
        <f>'施設資源化量内訳'!V52</f>
        <v>2537</v>
      </c>
      <c r="BM52" s="287">
        <f>'施設資源化量内訳'!W52</f>
        <v>73</v>
      </c>
      <c r="BN52" s="287">
        <f>'施設資源化量内訳'!X52</f>
        <v>3239</v>
      </c>
      <c r="BO52" s="287">
        <f t="shared" si="2"/>
        <v>4198</v>
      </c>
      <c r="BP52" s="287">
        <v>3770</v>
      </c>
      <c r="BQ52" s="287">
        <v>2</v>
      </c>
      <c r="BR52" s="287">
        <v>0</v>
      </c>
      <c r="BS52" s="287">
        <v>122</v>
      </c>
      <c r="BT52" s="287">
        <v>259</v>
      </c>
      <c r="BU52" s="287">
        <v>5</v>
      </c>
      <c r="BV52" s="287">
        <v>0</v>
      </c>
      <c r="BW52" s="287">
        <v>2</v>
      </c>
      <c r="BX52" s="287">
        <v>0</v>
      </c>
      <c r="BY52" s="287">
        <v>27</v>
      </c>
      <c r="BZ52" s="287" t="s">
        <v>792</v>
      </c>
      <c r="CA52" s="287" t="s">
        <v>792</v>
      </c>
      <c r="CB52" s="287" t="s">
        <v>792</v>
      </c>
      <c r="CC52" s="287" t="s">
        <v>792</v>
      </c>
      <c r="CD52" s="287" t="s">
        <v>792</v>
      </c>
      <c r="CE52" s="287" t="s">
        <v>792</v>
      </c>
      <c r="CF52" s="287" t="s">
        <v>792</v>
      </c>
      <c r="CG52" s="287" t="s">
        <v>792</v>
      </c>
      <c r="CH52" s="287">
        <v>11</v>
      </c>
      <c r="CI52" s="287">
        <v>0</v>
      </c>
      <c r="CJ52" s="306">
        <v>39</v>
      </c>
    </row>
    <row r="53" spans="1:88" s="284" customFormat="1" ht="12" customHeight="1">
      <c r="A53" s="285" t="s">
        <v>596</v>
      </c>
      <c r="B53" s="286" t="s">
        <v>597</v>
      </c>
      <c r="C53" s="305" t="s">
        <v>542</v>
      </c>
      <c r="D53" s="287">
        <f aca="true" t="shared" si="85" ref="D53:R53">SUM(Y53,AT53,BO53)</f>
        <v>65623</v>
      </c>
      <c r="E53" s="287">
        <f t="shared" si="85"/>
        <v>9573</v>
      </c>
      <c r="F53" s="287">
        <f t="shared" si="85"/>
        <v>78</v>
      </c>
      <c r="G53" s="287">
        <f t="shared" si="85"/>
        <v>822</v>
      </c>
      <c r="H53" s="287">
        <f t="shared" si="85"/>
        <v>8710</v>
      </c>
      <c r="I53" s="287">
        <f t="shared" si="85"/>
        <v>12881</v>
      </c>
      <c r="J53" s="287">
        <f t="shared" si="85"/>
        <v>4272</v>
      </c>
      <c r="K53" s="287">
        <f t="shared" si="85"/>
        <v>5</v>
      </c>
      <c r="L53" s="287">
        <f t="shared" si="85"/>
        <v>1111</v>
      </c>
      <c r="M53" s="287">
        <f t="shared" si="85"/>
        <v>1422</v>
      </c>
      <c r="N53" s="287">
        <f t="shared" si="85"/>
        <v>510</v>
      </c>
      <c r="O53" s="287">
        <f t="shared" si="85"/>
        <v>4124</v>
      </c>
      <c r="P53" s="287">
        <f t="shared" si="85"/>
        <v>163</v>
      </c>
      <c r="Q53" s="287">
        <f t="shared" si="85"/>
        <v>14215</v>
      </c>
      <c r="R53" s="287">
        <f t="shared" si="85"/>
        <v>133</v>
      </c>
      <c r="S53" s="287">
        <f aca="true" t="shared" si="86" ref="S53:X53">SUM(AN53,BI53,CD53)</f>
        <v>0</v>
      </c>
      <c r="T53" s="287">
        <f t="shared" si="86"/>
        <v>1473</v>
      </c>
      <c r="U53" s="287">
        <f t="shared" si="86"/>
        <v>0</v>
      </c>
      <c r="V53" s="287">
        <f t="shared" si="86"/>
        <v>1733</v>
      </c>
      <c r="W53" s="287">
        <f t="shared" si="86"/>
        <v>40</v>
      </c>
      <c r="X53" s="287">
        <f t="shared" si="86"/>
        <v>4358</v>
      </c>
      <c r="Y53" s="287">
        <f t="shared" si="1"/>
        <v>8072</v>
      </c>
      <c r="Z53" s="287">
        <v>4274</v>
      </c>
      <c r="AA53" s="287">
        <v>10</v>
      </c>
      <c r="AB53" s="287">
        <v>165</v>
      </c>
      <c r="AC53" s="287">
        <v>346</v>
      </c>
      <c r="AD53" s="287">
        <v>1223</v>
      </c>
      <c r="AE53" s="287">
        <v>371</v>
      </c>
      <c r="AF53" s="287">
        <v>0</v>
      </c>
      <c r="AG53" s="287">
        <v>735</v>
      </c>
      <c r="AH53" s="287">
        <v>0</v>
      </c>
      <c r="AI53" s="287">
        <v>85</v>
      </c>
      <c r="AJ53" s="287" t="s">
        <v>792</v>
      </c>
      <c r="AK53" s="287" t="s">
        <v>792</v>
      </c>
      <c r="AL53" s="287" t="s">
        <v>792</v>
      </c>
      <c r="AM53" s="287" t="s">
        <v>792</v>
      </c>
      <c r="AN53" s="287" t="s">
        <v>792</v>
      </c>
      <c r="AO53" s="287" t="s">
        <v>792</v>
      </c>
      <c r="AP53" s="287" t="s">
        <v>792</v>
      </c>
      <c r="AQ53" s="287" t="s">
        <v>792</v>
      </c>
      <c r="AR53" s="287">
        <v>29</v>
      </c>
      <c r="AS53" s="287">
        <v>834</v>
      </c>
      <c r="AT53" s="287">
        <f>'施設資源化量内訳'!D53</f>
        <v>57046</v>
      </c>
      <c r="AU53" s="287">
        <f>'施設資源化量内訳'!E53</f>
        <v>4860</v>
      </c>
      <c r="AV53" s="287">
        <f>'施設資源化量内訳'!F53</f>
        <v>67</v>
      </c>
      <c r="AW53" s="287">
        <f>'施設資源化量内訳'!G53</f>
        <v>646</v>
      </c>
      <c r="AX53" s="287">
        <f>'施設資源化量内訳'!H53</f>
        <v>8319</v>
      </c>
      <c r="AY53" s="287">
        <f>'施設資源化量内訳'!I53</f>
        <v>11654</v>
      </c>
      <c r="AZ53" s="287">
        <f>'施設資源化量内訳'!J53</f>
        <v>3896</v>
      </c>
      <c r="BA53" s="287">
        <f>'施設資源化量内訳'!K53</f>
        <v>5</v>
      </c>
      <c r="BB53" s="287">
        <f>'施設資源化量内訳'!L53</f>
        <v>376</v>
      </c>
      <c r="BC53" s="287">
        <f>'施設資源化量内訳'!M53</f>
        <v>1422</v>
      </c>
      <c r="BD53" s="287">
        <f>'施設資源化量内訳'!N53</f>
        <v>425</v>
      </c>
      <c r="BE53" s="287">
        <f>'施設資源化量内訳'!O53</f>
        <v>4124</v>
      </c>
      <c r="BF53" s="287">
        <f>'施設資源化量内訳'!P53</f>
        <v>163</v>
      </c>
      <c r="BG53" s="287">
        <f>'施設資源化量内訳'!Q53</f>
        <v>14215</v>
      </c>
      <c r="BH53" s="287">
        <f>'施設資源化量内訳'!R53</f>
        <v>133</v>
      </c>
      <c r="BI53" s="287">
        <f>'施設資源化量内訳'!S53</f>
        <v>0</v>
      </c>
      <c r="BJ53" s="287">
        <f>'施設資源化量内訳'!T53</f>
        <v>1473</v>
      </c>
      <c r="BK53" s="287">
        <f>'施設資源化量内訳'!U53</f>
        <v>0</v>
      </c>
      <c r="BL53" s="287">
        <f>'施設資源化量内訳'!V53</f>
        <v>1733</v>
      </c>
      <c r="BM53" s="287">
        <f>'施設資源化量内訳'!W53</f>
        <v>11</v>
      </c>
      <c r="BN53" s="287">
        <f>'施設資源化量内訳'!X53</f>
        <v>3524</v>
      </c>
      <c r="BO53" s="287">
        <f t="shared" si="2"/>
        <v>505</v>
      </c>
      <c r="BP53" s="287">
        <v>439</v>
      </c>
      <c r="BQ53" s="287">
        <v>1</v>
      </c>
      <c r="BR53" s="287">
        <v>11</v>
      </c>
      <c r="BS53" s="287">
        <v>45</v>
      </c>
      <c r="BT53" s="287">
        <v>4</v>
      </c>
      <c r="BU53" s="287">
        <v>5</v>
      </c>
      <c r="BV53" s="287">
        <v>0</v>
      </c>
      <c r="BW53" s="287">
        <v>0</v>
      </c>
      <c r="BX53" s="287">
        <v>0</v>
      </c>
      <c r="BY53" s="287">
        <v>0</v>
      </c>
      <c r="BZ53" s="287" t="s">
        <v>792</v>
      </c>
      <c r="CA53" s="287" t="s">
        <v>792</v>
      </c>
      <c r="CB53" s="287" t="s">
        <v>792</v>
      </c>
      <c r="CC53" s="287" t="s">
        <v>792</v>
      </c>
      <c r="CD53" s="287" t="s">
        <v>792</v>
      </c>
      <c r="CE53" s="287" t="s">
        <v>792</v>
      </c>
      <c r="CF53" s="287" t="s">
        <v>792</v>
      </c>
      <c r="CG53" s="287" t="s">
        <v>792</v>
      </c>
      <c r="CH53" s="287">
        <v>0</v>
      </c>
      <c r="CI53" s="287">
        <v>0</v>
      </c>
      <c r="CJ53" s="306">
        <v>27</v>
      </c>
    </row>
    <row r="54" spans="1:88" s="284" customFormat="1" ht="12" customHeight="1">
      <c r="A54" s="285" t="s">
        <v>790</v>
      </c>
      <c r="B54" s="286" t="s">
        <v>791</v>
      </c>
      <c r="C54" s="305" t="s">
        <v>542</v>
      </c>
      <c r="D54" s="287">
        <f aca="true" t="shared" si="87" ref="D54:AI54">SUM(D7:D53)</f>
        <v>9002141.583924953</v>
      </c>
      <c r="E54" s="287">
        <f t="shared" si="87"/>
        <v>3931554.97</v>
      </c>
      <c r="F54" s="287">
        <f t="shared" si="87"/>
        <v>15770.21</v>
      </c>
      <c r="G54" s="287">
        <f t="shared" si="87"/>
        <v>133268.76</v>
      </c>
      <c r="H54" s="287">
        <f t="shared" si="87"/>
        <v>850156.6159999999</v>
      </c>
      <c r="I54" s="287">
        <f t="shared" si="87"/>
        <v>800221.4739999999</v>
      </c>
      <c r="J54" s="287">
        <f t="shared" si="87"/>
        <v>299603.68999999994</v>
      </c>
      <c r="K54" s="287">
        <f t="shared" si="87"/>
        <v>9068</v>
      </c>
      <c r="L54" s="287">
        <f t="shared" si="87"/>
        <v>672541.56</v>
      </c>
      <c r="M54" s="287">
        <f t="shared" si="87"/>
        <v>50088</v>
      </c>
      <c r="N54" s="287">
        <f t="shared" si="87"/>
        <v>198200.02</v>
      </c>
      <c r="O54" s="287">
        <f t="shared" si="87"/>
        <v>124392</v>
      </c>
      <c r="P54" s="287">
        <f t="shared" si="87"/>
        <v>5945</v>
      </c>
      <c r="Q54" s="287">
        <f t="shared" si="87"/>
        <v>558012.5144366522</v>
      </c>
      <c r="R54" s="287">
        <f t="shared" si="87"/>
        <v>340286</v>
      </c>
      <c r="S54" s="287">
        <f t="shared" si="87"/>
        <v>26643</v>
      </c>
      <c r="T54" s="287">
        <f t="shared" si="87"/>
        <v>334713</v>
      </c>
      <c r="U54" s="287">
        <f t="shared" si="87"/>
        <v>15468</v>
      </c>
      <c r="V54" s="287">
        <f t="shared" si="87"/>
        <v>34167</v>
      </c>
      <c r="W54" s="287">
        <f t="shared" si="87"/>
        <v>4055.75</v>
      </c>
      <c r="X54" s="287">
        <f t="shared" si="87"/>
        <v>597986.0194883011</v>
      </c>
      <c r="Y54" s="287">
        <f t="shared" si="87"/>
        <v>2031291.9094883013</v>
      </c>
      <c r="Z54" s="287">
        <f t="shared" si="87"/>
        <v>1257725.47</v>
      </c>
      <c r="AA54" s="287">
        <f t="shared" si="87"/>
        <v>5999.21</v>
      </c>
      <c r="AB54" s="287">
        <f t="shared" si="87"/>
        <v>46011.76</v>
      </c>
      <c r="AC54" s="287">
        <f t="shared" si="87"/>
        <v>113206.28</v>
      </c>
      <c r="AD54" s="287">
        <f t="shared" si="87"/>
        <v>198639.06</v>
      </c>
      <c r="AE54" s="287">
        <f t="shared" si="87"/>
        <v>70670.76999999999</v>
      </c>
      <c r="AF54" s="287">
        <f t="shared" si="87"/>
        <v>899</v>
      </c>
      <c r="AG54" s="287">
        <f t="shared" si="87"/>
        <v>67428.56</v>
      </c>
      <c r="AH54" s="287">
        <f t="shared" si="87"/>
        <v>6766</v>
      </c>
      <c r="AI54" s="287">
        <f t="shared" si="87"/>
        <v>86318.22</v>
      </c>
      <c r="AJ54" s="287">
        <f aca="true" t="shared" si="88" ref="AJ54:BO54">SUM(AJ7:AJ53)</f>
        <v>0</v>
      </c>
      <c r="AK54" s="287">
        <f t="shared" si="88"/>
        <v>0</v>
      </c>
      <c r="AL54" s="287">
        <f t="shared" si="88"/>
        <v>0</v>
      </c>
      <c r="AM54" s="287">
        <f t="shared" si="88"/>
        <v>0</v>
      </c>
      <c r="AN54" s="287">
        <f t="shared" si="88"/>
        <v>0</v>
      </c>
      <c r="AO54" s="287">
        <f t="shared" si="88"/>
        <v>0</v>
      </c>
      <c r="AP54" s="287">
        <f t="shared" si="88"/>
        <v>0</v>
      </c>
      <c r="AQ54" s="287">
        <f t="shared" si="88"/>
        <v>0</v>
      </c>
      <c r="AR54" s="287">
        <f t="shared" si="88"/>
        <v>2072.45</v>
      </c>
      <c r="AS54" s="287">
        <f t="shared" si="88"/>
        <v>175555.1294883011</v>
      </c>
      <c r="AT54" s="287">
        <f t="shared" si="88"/>
        <v>4576459.374436652</v>
      </c>
      <c r="AU54" s="287">
        <f t="shared" si="88"/>
        <v>495679.5</v>
      </c>
      <c r="AV54" s="287">
        <f t="shared" si="88"/>
        <v>3213</v>
      </c>
      <c r="AW54" s="287">
        <f t="shared" si="88"/>
        <v>47522</v>
      </c>
      <c r="AX54" s="287">
        <f t="shared" si="88"/>
        <v>686095.336</v>
      </c>
      <c r="AY54" s="287">
        <f t="shared" si="88"/>
        <v>573631.414</v>
      </c>
      <c r="AZ54" s="287">
        <f t="shared" si="88"/>
        <v>221997.91999999998</v>
      </c>
      <c r="BA54" s="287">
        <f t="shared" si="88"/>
        <v>7554</v>
      </c>
      <c r="BB54" s="287">
        <f t="shared" si="88"/>
        <v>604393</v>
      </c>
      <c r="BC54" s="287">
        <f t="shared" si="88"/>
        <v>42655</v>
      </c>
      <c r="BD54" s="287">
        <f t="shared" si="88"/>
        <v>36981.8</v>
      </c>
      <c r="BE54" s="287">
        <f t="shared" si="88"/>
        <v>124392</v>
      </c>
      <c r="BF54" s="287">
        <f t="shared" si="88"/>
        <v>5945</v>
      </c>
      <c r="BG54" s="287">
        <f t="shared" si="88"/>
        <v>558012.5144366522</v>
      </c>
      <c r="BH54" s="287">
        <f t="shared" si="88"/>
        <v>340286</v>
      </c>
      <c r="BI54" s="287">
        <f t="shared" si="88"/>
        <v>26643</v>
      </c>
      <c r="BJ54" s="287">
        <f t="shared" si="88"/>
        <v>334713</v>
      </c>
      <c r="BK54" s="287">
        <f t="shared" si="88"/>
        <v>15468</v>
      </c>
      <c r="BL54" s="287">
        <f t="shared" si="88"/>
        <v>34167</v>
      </c>
      <c r="BM54" s="287">
        <f t="shared" si="88"/>
        <v>1517</v>
      </c>
      <c r="BN54" s="287">
        <f t="shared" si="88"/>
        <v>415592.89</v>
      </c>
      <c r="BO54" s="287">
        <f t="shared" si="88"/>
        <v>2394390.3</v>
      </c>
      <c r="BP54" s="287">
        <f aca="true" t="shared" si="89" ref="BP54:CJ54">SUM(BP7:BP53)</f>
        <v>2178150</v>
      </c>
      <c r="BQ54" s="287">
        <f t="shared" si="89"/>
        <v>6558</v>
      </c>
      <c r="BR54" s="287">
        <f t="shared" si="89"/>
        <v>39735</v>
      </c>
      <c r="BS54" s="287">
        <f t="shared" si="89"/>
        <v>50855</v>
      </c>
      <c r="BT54" s="287">
        <f t="shared" si="89"/>
        <v>27951</v>
      </c>
      <c r="BU54" s="287">
        <f t="shared" si="89"/>
        <v>6935</v>
      </c>
      <c r="BV54" s="287">
        <f t="shared" si="89"/>
        <v>615</v>
      </c>
      <c r="BW54" s="287">
        <f t="shared" si="89"/>
        <v>720</v>
      </c>
      <c r="BX54" s="287">
        <f t="shared" si="89"/>
        <v>667</v>
      </c>
      <c r="BY54" s="287">
        <f t="shared" si="89"/>
        <v>74900</v>
      </c>
      <c r="BZ54" s="287">
        <f t="shared" si="89"/>
        <v>0</v>
      </c>
      <c r="CA54" s="287">
        <f t="shared" si="89"/>
        <v>0</v>
      </c>
      <c r="CB54" s="287">
        <f t="shared" si="89"/>
        <v>0</v>
      </c>
      <c r="CC54" s="287">
        <f t="shared" si="89"/>
        <v>0</v>
      </c>
      <c r="CD54" s="287">
        <f t="shared" si="89"/>
        <v>0</v>
      </c>
      <c r="CE54" s="287">
        <f t="shared" si="89"/>
        <v>0</v>
      </c>
      <c r="CF54" s="287">
        <f t="shared" si="89"/>
        <v>0</v>
      </c>
      <c r="CG54" s="287">
        <f t="shared" si="89"/>
        <v>0</v>
      </c>
      <c r="CH54" s="287">
        <f t="shared" si="89"/>
        <v>466.3</v>
      </c>
      <c r="CI54" s="287">
        <f t="shared" si="89"/>
        <v>6838</v>
      </c>
      <c r="CJ54" s="306">
        <f t="shared" si="89"/>
        <v>1440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ゴシック,標準"&amp;14ごみ資源化の状況（平成27年度実績）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71" width="10.59765625" style="309" customWidth="1"/>
    <col min="172" max="16384" width="9" style="311" customWidth="1"/>
  </cols>
  <sheetData>
    <row r="1" spans="1:171" s="292" customFormat="1" ht="17.25">
      <c r="A1" s="301" t="s">
        <v>794</v>
      </c>
      <c r="B1" s="302"/>
      <c r="C1" s="302"/>
      <c r="D1" s="299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8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8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8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8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8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8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8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</row>
    <row r="2" spans="1:171" s="184" customFormat="1" ht="25.5" customHeight="1">
      <c r="A2" s="342" t="s">
        <v>216</v>
      </c>
      <c r="B2" s="342" t="s">
        <v>213</v>
      </c>
      <c r="C2" s="345" t="s">
        <v>215</v>
      </c>
      <c r="D2" s="234" t="s">
        <v>281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9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9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9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9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9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9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40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41"/>
    </row>
    <row r="3" spans="1:171" s="184" customFormat="1" ht="25.5" customHeight="1">
      <c r="A3" s="343"/>
      <c r="B3" s="343"/>
      <c r="C3" s="346"/>
      <c r="D3" s="363" t="s">
        <v>3</v>
      </c>
      <c r="E3" s="361" t="s">
        <v>144</v>
      </c>
      <c r="F3" s="361" t="s">
        <v>145</v>
      </c>
      <c r="G3" s="361" t="s">
        <v>146</v>
      </c>
      <c r="H3" s="361" t="s">
        <v>147</v>
      </c>
      <c r="I3" s="361" t="s">
        <v>148</v>
      </c>
      <c r="J3" s="359" t="s">
        <v>270</v>
      </c>
      <c r="K3" s="361" t="s">
        <v>149</v>
      </c>
      <c r="L3" s="359" t="s">
        <v>223</v>
      </c>
      <c r="M3" s="359" t="s">
        <v>224</v>
      </c>
      <c r="N3" s="361" t="s">
        <v>150</v>
      </c>
      <c r="O3" s="361" t="s">
        <v>151</v>
      </c>
      <c r="P3" s="361" t="s">
        <v>152</v>
      </c>
      <c r="Q3" s="361" t="s">
        <v>153</v>
      </c>
      <c r="R3" s="319" t="s">
        <v>211</v>
      </c>
      <c r="S3" s="325" t="s">
        <v>271</v>
      </c>
      <c r="T3" s="361" t="s">
        <v>154</v>
      </c>
      <c r="U3" s="359" t="s">
        <v>218</v>
      </c>
      <c r="V3" s="359" t="s">
        <v>155</v>
      </c>
      <c r="W3" s="359" t="s">
        <v>156</v>
      </c>
      <c r="X3" s="359" t="s">
        <v>157</v>
      </c>
      <c r="Y3" s="242" t="s">
        <v>283</v>
      </c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4"/>
      <c r="AR3" s="244"/>
      <c r="AS3" s="245"/>
      <c r="AT3" s="242" t="s">
        <v>286</v>
      </c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4"/>
      <c r="BM3" s="244"/>
      <c r="BN3" s="245"/>
      <c r="BO3" s="242" t="s">
        <v>285</v>
      </c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4"/>
      <c r="CH3" s="244"/>
      <c r="CI3" s="245"/>
      <c r="CJ3" s="242" t="s">
        <v>284</v>
      </c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4"/>
      <c r="DC3" s="244"/>
      <c r="DD3" s="245"/>
      <c r="DE3" s="242" t="s">
        <v>287</v>
      </c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4"/>
      <c r="DX3" s="244"/>
      <c r="DY3" s="245"/>
      <c r="DZ3" s="242" t="s">
        <v>288</v>
      </c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4"/>
      <c r="ES3" s="244"/>
      <c r="ET3" s="245"/>
      <c r="EU3" s="242" t="s">
        <v>289</v>
      </c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4"/>
      <c r="FN3" s="244"/>
      <c r="FO3" s="245"/>
    </row>
    <row r="4" spans="1:171" s="184" customFormat="1" ht="25.5" customHeight="1">
      <c r="A4" s="343"/>
      <c r="B4" s="343"/>
      <c r="C4" s="34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21"/>
      <c r="S4" s="321"/>
      <c r="T4" s="360"/>
      <c r="U4" s="362"/>
      <c r="V4" s="362"/>
      <c r="W4" s="362"/>
      <c r="X4" s="362"/>
      <c r="Y4" s="363" t="s">
        <v>3</v>
      </c>
      <c r="Z4" s="361" t="s">
        <v>144</v>
      </c>
      <c r="AA4" s="361" t="s">
        <v>145</v>
      </c>
      <c r="AB4" s="361" t="s">
        <v>146</v>
      </c>
      <c r="AC4" s="361" t="s">
        <v>147</v>
      </c>
      <c r="AD4" s="361" t="s">
        <v>148</v>
      </c>
      <c r="AE4" s="359" t="s">
        <v>270</v>
      </c>
      <c r="AF4" s="361" t="s">
        <v>149</v>
      </c>
      <c r="AG4" s="359" t="s">
        <v>223</v>
      </c>
      <c r="AH4" s="361" t="s">
        <v>272</v>
      </c>
      <c r="AI4" s="361" t="s">
        <v>150</v>
      </c>
      <c r="AJ4" s="361" t="s">
        <v>151</v>
      </c>
      <c r="AK4" s="361" t="s">
        <v>152</v>
      </c>
      <c r="AL4" s="361" t="s">
        <v>153</v>
      </c>
      <c r="AM4" s="359" t="s">
        <v>211</v>
      </c>
      <c r="AN4" s="361" t="s">
        <v>271</v>
      </c>
      <c r="AO4" s="361" t="s">
        <v>154</v>
      </c>
      <c r="AP4" s="359" t="s">
        <v>218</v>
      </c>
      <c r="AQ4" s="359" t="s">
        <v>155</v>
      </c>
      <c r="AR4" s="359" t="s">
        <v>156</v>
      </c>
      <c r="AS4" s="359" t="s">
        <v>157</v>
      </c>
      <c r="AT4" s="363" t="s">
        <v>3</v>
      </c>
      <c r="AU4" s="361" t="s">
        <v>144</v>
      </c>
      <c r="AV4" s="361" t="s">
        <v>145</v>
      </c>
      <c r="AW4" s="361" t="s">
        <v>146</v>
      </c>
      <c r="AX4" s="361" t="s">
        <v>147</v>
      </c>
      <c r="AY4" s="361" t="s">
        <v>148</v>
      </c>
      <c r="AZ4" s="359" t="s">
        <v>270</v>
      </c>
      <c r="BA4" s="361" t="s">
        <v>149</v>
      </c>
      <c r="BB4" s="359" t="s">
        <v>223</v>
      </c>
      <c r="BC4" s="361" t="s">
        <v>272</v>
      </c>
      <c r="BD4" s="361" t="s">
        <v>150</v>
      </c>
      <c r="BE4" s="361" t="s">
        <v>151</v>
      </c>
      <c r="BF4" s="361" t="s">
        <v>152</v>
      </c>
      <c r="BG4" s="361" t="s">
        <v>153</v>
      </c>
      <c r="BH4" s="359" t="s">
        <v>211</v>
      </c>
      <c r="BI4" s="361" t="s">
        <v>271</v>
      </c>
      <c r="BJ4" s="361" t="s">
        <v>154</v>
      </c>
      <c r="BK4" s="359" t="s">
        <v>218</v>
      </c>
      <c r="BL4" s="359" t="s">
        <v>155</v>
      </c>
      <c r="BM4" s="359" t="s">
        <v>156</v>
      </c>
      <c r="BN4" s="359" t="s">
        <v>157</v>
      </c>
      <c r="BO4" s="363" t="s">
        <v>3</v>
      </c>
      <c r="BP4" s="361" t="s">
        <v>144</v>
      </c>
      <c r="BQ4" s="361" t="s">
        <v>145</v>
      </c>
      <c r="BR4" s="361" t="s">
        <v>146</v>
      </c>
      <c r="BS4" s="361" t="s">
        <v>147</v>
      </c>
      <c r="BT4" s="361" t="s">
        <v>148</v>
      </c>
      <c r="BU4" s="359" t="s">
        <v>270</v>
      </c>
      <c r="BV4" s="361" t="s">
        <v>149</v>
      </c>
      <c r="BW4" s="359" t="s">
        <v>223</v>
      </c>
      <c r="BX4" s="361" t="s">
        <v>272</v>
      </c>
      <c r="BY4" s="361" t="s">
        <v>150</v>
      </c>
      <c r="BZ4" s="361" t="s">
        <v>151</v>
      </c>
      <c r="CA4" s="361" t="s">
        <v>152</v>
      </c>
      <c r="CB4" s="361" t="s">
        <v>153</v>
      </c>
      <c r="CC4" s="359" t="s">
        <v>211</v>
      </c>
      <c r="CD4" s="361" t="s">
        <v>271</v>
      </c>
      <c r="CE4" s="361" t="s">
        <v>154</v>
      </c>
      <c r="CF4" s="359" t="s">
        <v>218</v>
      </c>
      <c r="CG4" s="359" t="s">
        <v>155</v>
      </c>
      <c r="CH4" s="359" t="s">
        <v>156</v>
      </c>
      <c r="CI4" s="359" t="s">
        <v>157</v>
      </c>
      <c r="CJ4" s="363" t="s">
        <v>3</v>
      </c>
      <c r="CK4" s="361" t="s">
        <v>144</v>
      </c>
      <c r="CL4" s="361" t="s">
        <v>145</v>
      </c>
      <c r="CM4" s="361" t="s">
        <v>146</v>
      </c>
      <c r="CN4" s="361" t="s">
        <v>147</v>
      </c>
      <c r="CO4" s="361" t="s">
        <v>148</v>
      </c>
      <c r="CP4" s="359" t="s">
        <v>270</v>
      </c>
      <c r="CQ4" s="361" t="s">
        <v>149</v>
      </c>
      <c r="CR4" s="359" t="s">
        <v>223</v>
      </c>
      <c r="CS4" s="361" t="s">
        <v>272</v>
      </c>
      <c r="CT4" s="361" t="s">
        <v>150</v>
      </c>
      <c r="CU4" s="361" t="s">
        <v>151</v>
      </c>
      <c r="CV4" s="361" t="s">
        <v>152</v>
      </c>
      <c r="CW4" s="361" t="s">
        <v>153</v>
      </c>
      <c r="CX4" s="359" t="s">
        <v>211</v>
      </c>
      <c r="CY4" s="361" t="s">
        <v>271</v>
      </c>
      <c r="CZ4" s="361" t="s">
        <v>154</v>
      </c>
      <c r="DA4" s="359" t="s">
        <v>218</v>
      </c>
      <c r="DB4" s="359" t="s">
        <v>155</v>
      </c>
      <c r="DC4" s="359" t="s">
        <v>156</v>
      </c>
      <c r="DD4" s="359" t="s">
        <v>157</v>
      </c>
      <c r="DE4" s="363" t="s">
        <v>3</v>
      </c>
      <c r="DF4" s="361" t="s">
        <v>144</v>
      </c>
      <c r="DG4" s="361" t="s">
        <v>145</v>
      </c>
      <c r="DH4" s="361" t="s">
        <v>146</v>
      </c>
      <c r="DI4" s="361" t="s">
        <v>147</v>
      </c>
      <c r="DJ4" s="361" t="s">
        <v>148</v>
      </c>
      <c r="DK4" s="359" t="s">
        <v>270</v>
      </c>
      <c r="DL4" s="361" t="s">
        <v>149</v>
      </c>
      <c r="DM4" s="359" t="s">
        <v>223</v>
      </c>
      <c r="DN4" s="361" t="s">
        <v>272</v>
      </c>
      <c r="DO4" s="361" t="s">
        <v>150</v>
      </c>
      <c r="DP4" s="361" t="s">
        <v>151</v>
      </c>
      <c r="DQ4" s="361" t="s">
        <v>152</v>
      </c>
      <c r="DR4" s="361" t="s">
        <v>153</v>
      </c>
      <c r="DS4" s="359" t="s">
        <v>211</v>
      </c>
      <c r="DT4" s="361" t="s">
        <v>271</v>
      </c>
      <c r="DU4" s="361" t="s">
        <v>154</v>
      </c>
      <c r="DV4" s="359" t="s">
        <v>218</v>
      </c>
      <c r="DW4" s="359" t="s">
        <v>155</v>
      </c>
      <c r="DX4" s="359" t="s">
        <v>156</v>
      </c>
      <c r="DY4" s="359" t="s">
        <v>157</v>
      </c>
      <c r="DZ4" s="363" t="s">
        <v>3</v>
      </c>
      <c r="EA4" s="361" t="s">
        <v>144</v>
      </c>
      <c r="EB4" s="361" t="s">
        <v>145</v>
      </c>
      <c r="EC4" s="361" t="s">
        <v>146</v>
      </c>
      <c r="ED4" s="361" t="s">
        <v>147</v>
      </c>
      <c r="EE4" s="361" t="s">
        <v>148</v>
      </c>
      <c r="EF4" s="359" t="s">
        <v>270</v>
      </c>
      <c r="EG4" s="361" t="s">
        <v>149</v>
      </c>
      <c r="EH4" s="359" t="s">
        <v>223</v>
      </c>
      <c r="EI4" s="361" t="s">
        <v>272</v>
      </c>
      <c r="EJ4" s="361" t="s">
        <v>150</v>
      </c>
      <c r="EK4" s="361" t="s">
        <v>151</v>
      </c>
      <c r="EL4" s="361" t="s">
        <v>152</v>
      </c>
      <c r="EM4" s="361" t="s">
        <v>153</v>
      </c>
      <c r="EN4" s="359" t="s">
        <v>211</v>
      </c>
      <c r="EO4" s="361" t="s">
        <v>271</v>
      </c>
      <c r="EP4" s="361" t="s">
        <v>154</v>
      </c>
      <c r="EQ4" s="359" t="s">
        <v>218</v>
      </c>
      <c r="ER4" s="359" t="s">
        <v>155</v>
      </c>
      <c r="ES4" s="359" t="s">
        <v>156</v>
      </c>
      <c r="ET4" s="359" t="s">
        <v>157</v>
      </c>
      <c r="EU4" s="363" t="s">
        <v>3</v>
      </c>
      <c r="EV4" s="361" t="s">
        <v>144</v>
      </c>
      <c r="EW4" s="361" t="s">
        <v>145</v>
      </c>
      <c r="EX4" s="361" t="s">
        <v>146</v>
      </c>
      <c r="EY4" s="361" t="s">
        <v>147</v>
      </c>
      <c r="EZ4" s="361" t="s">
        <v>148</v>
      </c>
      <c r="FA4" s="359" t="s">
        <v>270</v>
      </c>
      <c r="FB4" s="361" t="s">
        <v>149</v>
      </c>
      <c r="FC4" s="359" t="s">
        <v>223</v>
      </c>
      <c r="FD4" s="361" t="s">
        <v>272</v>
      </c>
      <c r="FE4" s="361" t="s">
        <v>150</v>
      </c>
      <c r="FF4" s="361" t="s">
        <v>151</v>
      </c>
      <c r="FG4" s="361" t="s">
        <v>152</v>
      </c>
      <c r="FH4" s="361" t="s">
        <v>153</v>
      </c>
      <c r="FI4" s="359" t="s">
        <v>211</v>
      </c>
      <c r="FJ4" s="361" t="s">
        <v>271</v>
      </c>
      <c r="FK4" s="361" t="s">
        <v>154</v>
      </c>
      <c r="FL4" s="359" t="s">
        <v>218</v>
      </c>
      <c r="FM4" s="359" t="s">
        <v>155</v>
      </c>
      <c r="FN4" s="359" t="s">
        <v>156</v>
      </c>
      <c r="FO4" s="359" t="s">
        <v>157</v>
      </c>
    </row>
    <row r="5" spans="1:171" s="184" customFormat="1" ht="25.5" customHeight="1">
      <c r="A5" s="343"/>
      <c r="B5" s="343"/>
      <c r="C5" s="34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21"/>
      <c r="S5" s="321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85" customFormat="1" ht="13.5">
      <c r="A6" s="344"/>
      <c r="B6" s="344"/>
      <c r="C6" s="346"/>
      <c r="D6" s="246" t="s">
        <v>25</v>
      </c>
      <c r="E6" s="236" t="s">
        <v>25</v>
      </c>
      <c r="F6" s="236" t="s">
        <v>25</v>
      </c>
      <c r="G6" s="236" t="s">
        <v>25</v>
      </c>
      <c r="H6" s="236" t="s">
        <v>25</v>
      </c>
      <c r="I6" s="236" t="s">
        <v>25</v>
      </c>
      <c r="J6" s="236" t="s">
        <v>25</v>
      </c>
      <c r="K6" s="236" t="s">
        <v>25</v>
      </c>
      <c r="L6" s="236"/>
      <c r="M6" s="236" t="s">
        <v>25</v>
      </c>
      <c r="N6" s="236" t="s">
        <v>25</v>
      </c>
      <c r="O6" s="236" t="s">
        <v>25</v>
      </c>
      <c r="P6" s="236" t="s">
        <v>25</v>
      </c>
      <c r="Q6" s="236" t="s">
        <v>25</v>
      </c>
      <c r="R6" s="236" t="s">
        <v>25</v>
      </c>
      <c r="S6" s="236" t="s">
        <v>25</v>
      </c>
      <c r="T6" s="236" t="s">
        <v>25</v>
      </c>
      <c r="U6" s="237" t="s">
        <v>219</v>
      </c>
      <c r="V6" s="236" t="s">
        <v>25</v>
      </c>
      <c r="W6" s="236" t="s">
        <v>25</v>
      </c>
      <c r="X6" s="236" t="s">
        <v>25</v>
      </c>
      <c r="Y6" s="236" t="s">
        <v>25</v>
      </c>
      <c r="Z6" s="236" t="s">
        <v>25</v>
      </c>
      <c r="AA6" s="236" t="s">
        <v>25</v>
      </c>
      <c r="AB6" s="236" t="s">
        <v>25</v>
      </c>
      <c r="AC6" s="236" t="s">
        <v>25</v>
      </c>
      <c r="AD6" s="236" t="s">
        <v>25</v>
      </c>
      <c r="AE6" s="236" t="s">
        <v>25</v>
      </c>
      <c r="AF6" s="236" t="s">
        <v>25</v>
      </c>
      <c r="AG6" s="236" t="s">
        <v>25</v>
      </c>
      <c r="AH6" s="236" t="s">
        <v>25</v>
      </c>
      <c r="AI6" s="236" t="s">
        <v>25</v>
      </c>
      <c r="AJ6" s="236" t="s">
        <v>25</v>
      </c>
      <c r="AK6" s="236" t="s">
        <v>25</v>
      </c>
      <c r="AL6" s="236" t="s">
        <v>25</v>
      </c>
      <c r="AM6" s="236" t="s">
        <v>25</v>
      </c>
      <c r="AN6" s="236" t="s">
        <v>25</v>
      </c>
      <c r="AO6" s="236" t="s">
        <v>25</v>
      </c>
      <c r="AP6" s="237" t="s">
        <v>219</v>
      </c>
      <c r="AQ6" s="236" t="s">
        <v>25</v>
      </c>
      <c r="AR6" s="236" t="s">
        <v>25</v>
      </c>
      <c r="AS6" s="236" t="s">
        <v>25</v>
      </c>
      <c r="AT6" s="236" t="s">
        <v>25</v>
      </c>
      <c r="AU6" s="236" t="s">
        <v>25</v>
      </c>
      <c r="AV6" s="236" t="s">
        <v>25</v>
      </c>
      <c r="AW6" s="236" t="s">
        <v>25</v>
      </c>
      <c r="AX6" s="236" t="s">
        <v>25</v>
      </c>
      <c r="AY6" s="236" t="s">
        <v>25</v>
      </c>
      <c r="AZ6" s="236" t="s">
        <v>25</v>
      </c>
      <c r="BA6" s="236" t="s">
        <v>25</v>
      </c>
      <c r="BB6" s="236" t="s">
        <v>25</v>
      </c>
      <c r="BC6" s="236" t="s">
        <v>25</v>
      </c>
      <c r="BD6" s="236" t="s">
        <v>25</v>
      </c>
      <c r="BE6" s="236" t="s">
        <v>25</v>
      </c>
      <c r="BF6" s="236" t="s">
        <v>25</v>
      </c>
      <c r="BG6" s="236" t="s">
        <v>25</v>
      </c>
      <c r="BH6" s="236" t="s">
        <v>25</v>
      </c>
      <c r="BI6" s="236" t="s">
        <v>25</v>
      </c>
      <c r="BJ6" s="236" t="s">
        <v>25</v>
      </c>
      <c r="BK6" s="237" t="s">
        <v>219</v>
      </c>
      <c r="BL6" s="236" t="s">
        <v>25</v>
      </c>
      <c r="BM6" s="236" t="s">
        <v>25</v>
      </c>
      <c r="BN6" s="236" t="s">
        <v>25</v>
      </c>
      <c r="BO6" s="236" t="s">
        <v>25</v>
      </c>
      <c r="BP6" s="236" t="s">
        <v>25</v>
      </c>
      <c r="BQ6" s="236" t="s">
        <v>25</v>
      </c>
      <c r="BR6" s="236" t="s">
        <v>25</v>
      </c>
      <c r="BS6" s="236" t="s">
        <v>25</v>
      </c>
      <c r="BT6" s="236" t="s">
        <v>25</v>
      </c>
      <c r="BU6" s="236" t="s">
        <v>25</v>
      </c>
      <c r="BV6" s="236" t="s">
        <v>25</v>
      </c>
      <c r="BW6" s="236" t="s">
        <v>25</v>
      </c>
      <c r="BX6" s="236" t="s">
        <v>25</v>
      </c>
      <c r="BY6" s="236" t="s">
        <v>25</v>
      </c>
      <c r="BZ6" s="236" t="s">
        <v>25</v>
      </c>
      <c r="CA6" s="236" t="s">
        <v>25</v>
      </c>
      <c r="CB6" s="236" t="s">
        <v>25</v>
      </c>
      <c r="CC6" s="236" t="s">
        <v>25</v>
      </c>
      <c r="CD6" s="236" t="s">
        <v>25</v>
      </c>
      <c r="CE6" s="236" t="s">
        <v>25</v>
      </c>
      <c r="CF6" s="237" t="s">
        <v>219</v>
      </c>
      <c r="CG6" s="236" t="s">
        <v>25</v>
      </c>
      <c r="CH6" s="236" t="s">
        <v>25</v>
      </c>
      <c r="CI6" s="236" t="s">
        <v>25</v>
      </c>
      <c r="CJ6" s="236" t="s">
        <v>25</v>
      </c>
      <c r="CK6" s="236" t="s">
        <v>25</v>
      </c>
      <c r="CL6" s="236" t="s">
        <v>25</v>
      </c>
      <c r="CM6" s="236" t="s">
        <v>25</v>
      </c>
      <c r="CN6" s="236" t="s">
        <v>25</v>
      </c>
      <c r="CO6" s="236" t="s">
        <v>25</v>
      </c>
      <c r="CP6" s="236" t="s">
        <v>25</v>
      </c>
      <c r="CQ6" s="236" t="s">
        <v>25</v>
      </c>
      <c r="CR6" s="236" t="s">
        <v>25</v>
      </c>
      <c r="CS6" s="236" t="s">
        <v>25</v>
      </c>
      <c r="CT6" s="236" t="s">
        <v>25</v>
      </c>
      <c r="CU6" s="236" t="s">
        <v>25</v>
      </c>
      <c r="CV6" s="236" t="s">
        <v>25</v>
      </c>
      <c r="CW6" s="236" t="s">
        <v>25</v>
      </c>
      <c r="CX6" s="236" t="s">
        <v>25</v>
      </c>
      <c r="CY6" s="236" t="s">
        <v>25</v>
      </c>
      <c r="CZ6" s="236" t="s">
        <v>25</v>
      </c>
      <c r="DA6" s="237" t="s">
        <v>219</v>
      </c>
      <c r="DB6" s="236" t="s">
        <v>25</v>
      </c>
      <c r="DC6" s="236" t="s">
        <v>25</v>
      </c>
      <c r="DD6" s="236" t="s">
        <v>25</v>
      </c>
      <c r="DE6" s="236" t="s">
        <v>25</v>
      </c>
      <c r="DF6" s="236" t="s">
        <v>25</v>
      </c>
      <c r="DG6" s="236" t="s">
        <v>25</v>
      </c>
      <c r="DH6" s="236" t="s">
        <v>25</v>
      </c>
      <c r="DI6" s="236" t="s">
        <v>25</v>
      </c>
      <c r="DJ6" s="236" t="s">
        <v>25</v>
      </c>
      <c r="DK6" s="236" t="s">
        <v>25</v>
      </c>
      <c r="DL6" s="236" t="s">
        <v>25</v>
      </c>
      <c r="DM6" s="236" t="s">
        <v>25</v>
      </c>
      <c r="DN6" s="236" t="s">
        <v>25</v>
      </c>
      <c r="DO6" s="236" t="s">
        <v>25</v>
      </c>
      <c r="DP6" s="236" t="s">
        <v>25</v>
      </c>
      <c r="DQ6" s="236" t="s">
        <v>25</v>
      </c>
      <c r="DR6" s="236" t="s">
        <v>25</v>
      </c>
      <c r="DS6" s="236" t="s">
        <v>25</v>
      </c>
      <c r="DT6" s="236" t="s">
        <v>25</v>
      </c>
      <c r="DU6" s="236" t="s">
        <v>25</v>
      </c>
      <c r="DV6" s="237" t="s">
        <v>219</v>
      </c>
      <c r="DW6" s="236" t="s">
        <v>25</v>
      </c>
      <c r="DX6" s="236" t="s">
        <v>25</v>
      </c>
      <c r="DY6" s="236" t="s">
        <v>25</v>
      </c>
      <c r="DZ6" s="236" t="s">
        <v>25</v>
      </c>
      <c r="EA6" s="236" t="s">
        <v>25</v>
      </c>
      <c r="EB6" s="236" t="s">
        <v>25</v>
      </c>
      <c r="EC6" s="236" t="s">
        <v>25</v>
      </c>
      <c r="ED6" s="236" t="s">
        <v>25</v>
      </c>
      <c r="EE6" s="236" t="s">
        <v>25</v>
      </c>
      <c r="EF6" s="236" t="s">
        <v>25</v>
      </c>
      <c r="EG6" s="236" t="s">
        <v>25</v>
      </c>
      <c r="EH6" s="236" t="s">
        <v>25</v>
      </c>
      <c r="EI6" s="236" t="s">
        <v>25</v>
      </c>
      <c r="EJ6" s="236" t="s">
        <v>25</v>
      </c>
      <c r="EK6" s="236" t="s">
        <v>25</v>
      </c>
      <c r="EL6" s="236" t="s">
        <v>25</v>
      </c>
      <c r="EM6" s="236" t="s">
        <v>25</v>
      </c>
      <c r="EN6" s="236" t="s">
        <v>25</v>
      </c>
      <c r="EO6" s="236" t="s">
        <v>25</v>
      </c>
      <c r="EP6" s="236" t="s">
        <v>25</v>
      </c>
      <c r="EQ6" s="237" t="s">
        <v>219</v>
      </c>
      <c r="ER6" s="236" t="s">
        <v>25</v>
      </c>
      <c r="ES6" s="236" t="s">
        <v>25</v>
      </c>
      <c r="ET6" s="236" t="s">
        <v>25</v>
      </c>
      <c r="EU6" s="236" t="s">
        <v>25</v>
      </c>
      <c r="EV6" s="236" t="s">
        <v>25</v>
      </c>
      <c r="EW6" s="236" t="s">
        <v>25</v>
      </c>
      <c r="EX6" s="236" t="s">
        <v>25</v>
      </c>
      <c r="EY6" s="236" t="s">
        <v>25</v>
      </c>
      <c r="EZ6" s="236" t="s">
        <v>25</v>
      </c>
      <c r="FA6" s="236" t="s">
        <v>25</v>
      </c>
      <c r="FB6" s="236" t="s">
        <v>25</v>
      </c>
      <c r="FC6" s="236" t="s">
        <v>25</v>
      </c>
      <c r="FD6" s="236" t="s">
        <v>25</v>
      </c>
      <c r="FE6" s="236" t="s">
        <v>25</v>
      </c>
      <c r="FF6" s="236" t="s">
        <v>25</v>
      </c>
      <c r="FG6" s="236" t="s">
        <v>25</v>
      </c>
      <c r="FH6" s="236" t="s">
        <v>25</v>
      </c>
      <c r="FI6" s="236" t="s">
        <v>25</v>
      </c>
      <c r="FJ6" s="236" t="s">
        <v>25</v>
      </c>
      <c r="FK6" s="236" t="s">
        <v>25</v>
      </c>
      <c r="FL6" s="237" t="s">
        <v>219</v>
      </c>
      <c r="FM6" s="236" t="s">
        <v>25</v>
      </c>
      <c r="FN6" s="236" t="s">
        <v>25</v>
      </c>
      <c r="FO6" s="236" t="s">
        <v>25</v>
      </c>
    </row>
    <row r="7" spans="1:171" s="291" customFormat="1" ht="12" customHeight="1">
      <c r="A7" s="285" t="s">
        <v>620</v>
      </c>
      <c r="B7" s="286" t="s">
        <v>621</v>
      </c>
      <c r="C7" s="305" t="s">
        <v>542</v>
      </c>
      <c r="D7" s="287">
        <f aca="true" t="shared" si="0" ref="D7:D53">SUM(Y7,AT7,BO7,CJ7,DE7,DZ7,EU7)</f>
        <v>299561</v>
      </c>
      <c r="E7" s="287">
        <f aca="true" t="shared" si="1" ref="E7:E53">SUM(Z7,AU7,BP7,CK7,DF7,EA7,EV7)</f>
        <v>54111</v>
      </c>
      <c r="F7" s="287">
        <f aca="true" t="shared" si="2" ref="F7:F53">SUM(AA7,AV7,BQ7,CL7,DG7,EB7,EW7)</f>
        <v>477</v>
      </c>
      <c r="G7" s="287">
        <f aca="true" t="shared" si="3" ref="G7:G53">SUM(AB7,AW7,BR7,CM7,DH7,EC7,EX7)</f>
        <v>8923</v>
      </c>
      <c r="H7" s="287">
        <f aca="true" t="shared" si="4" ref="H7:H53">SUM(AC7,AX7,BS7,CN7,DI7,ED7,EY7)</f>
        <v>33267</v>
      </c>
      <c r="I7" s="287">
        <f aca="true" t="shared" si="5" ref="I7:I53">SUM(AD7,AY7,BT7,CO7,DJ7,EE7,EZ7)</f>
        <v>37571</v>
      </c>
      <c r="J7" s="287">
        <f aca="true" t="shared" si="6" ref="J7:J53">SUM(AE7,AZ7,BU7,CP7,DK7,EF7,FA7)</f>
        <v>18638</v>
      </c>
      <c r="K7" s="287">
        <f aca="true" t="shared" si="7" ref="K7:K53">SUM(AF7,BA7,BV7,CQ7,DL7,EG7,FB7)</f>
        <v>620</v>
      </c>
      <c r="L7" s="287">
        <f aca="true" t="shared" si="8" ref="L7:L53">SUM(AG7,BB7,BW7,CR7,DM7,EH7,FC7)</f>
        <v>53254</v>
      </c>
      <c r="M7" s="287">
        <f aca="true" t="shared" si="9" ref="M7:M53">SUM(AH7,BC7,BX7,CS7,DN7,EI7,FD7)</f>
        <v>1843</v>
      </c>
      <c r="N7" s="287">
        <f aca="true" t="shared" si="10" ref="N7:N53">SUM(AI7,BD7,BY7,CT7,DO7,EJ7,FE7)</f>
        <v>525</v>
      </c>
      <c r="O7" s="287">
        <f aca="true" t="shared" si="11" ref="O7:O53">SUM(AJ7,BE7,BZ7,CU7,DP7,EK7,FF7)</f>
        <v>11834</v>
      </c>
      <c r="P7" s="287">
        <f aca="true" t="shared" si="12" ref="P7:P53">SUM(AK7,BF7,CA7,CV7,DQ7,EL7,FG7)</f>
        <v>0</v>
      </c>
      <c r="Q7" s="287">
        <f aca="true" t="shared" si="13" ref="Q7:Q53">SUM(AL7,BG7,CB7,CW7,DR7,EM7,FH7)</f>
        <v>7341</v>
      </c>
      <c r="R7" s="287">
        <f aca="true" t="shared" si="14" ref="R7:R53">SUM(AM7,BH7,CC7,CX7,DS7,EN7,FI7)</f>
        <v>25068</v>
      </c>
      <c r="S7" s="287">
        <f aca="true" t="shared" si="15" ref="S7:S53">SUM(AN7,BI7,CD7,CY7,DT7,EO7,FJ7)</f>
        <v>503</v>
      </c>
      <c r="T7" s="287">
        <f aca="true" t="shared" si="16" ref="T7:T53">SUM(AO7,BJ7,CE7,CZ7,DU7,EP7,FK7)</f>
        <v>14888</v>
      </c>
      <c r="U7" s="287">
        <f aca="true" t="shared" si="17" ref="U7:U53">SUM(AP7,BK7,CF7,DA7,DV7,EQ7,FL7)</f>
        <v>0</v>
      </c>
      <c r="V7" s="287">
        <f aca="true" t="shared" si="18" ref="V7:V53">SUM(AQ7,BL7,CG7,DB7,DW7,ER7,FM7)</f>
        <v>0</v>
      </c>
      <c r="W7" s="287">
        <f aca="true" t="shared" si="19" ref="W7:W53">SUM(AR7,BM7,CH7,DC7,DX7,ES7,FN7)</f>
        <v>181</v>
      </c>
      <c r="X7" s="287">
        <f aca="true" t="shared" si="20" ref="X7:X53">SUM(AS7,BN7,CI7,DD7,DY7,ET7,FO7)</f>
        <v>30517</v>
      </c>
      <c r="Y7" s="287">
        <f aca="true" t="shared" si="21" ref="Y7:Y53">SUM(Z7:AS7)</f>
        <v>24456</v>
      </c>
      <c r="Z7" s="287">
        <v>277</v>
      </c>
      <c r="AA7" s="287">
        <v>1</v>
      </c>
      <c r="AB7" s="287">
        <v>46</v>
      </c>
      <c r="AC7" s="287">
        <v>1237</v>
      </c>
      <c r="AD7" s="287">
        <v>60</v>
      </c>
      <c r="AE7" s="287">
        <v>19</v>
      </c>
      <c r="AF7" s="287">
        <v>6</v>
      </c>
      <c r="AG7" s="287">
        <v>26</v>
      </c>
      <c r="AH7" s="287">
        <v>0</v>
      </c>
      <c r="AI7" s="287">
        <v>1</v>
      </c>
      <c r="AJ7" s="287" t="s">
        <v>792</v>
      </c>
      <c r="AK7" s="287" t="s">
        <v>792</v>
      </c>
      <c r="AL7" s="287">
        <v>7341</v>
      </c>
      <c r="AM7" s="287" t="s">
        <v>792</v>
      </c>
      <c r="AN7" s="287" t="s">
        <v>792</v>
      </c>
      <c r="AO7" s="287">
        <v>14888</v>
      </c>
      <c r="AP7" s="287" t="s">
        <v>792</v>
      </c>
      <c r="AQ7" s="287">
        <v>0</v>
      </c>
      <c r="AR7" s="287" t="s">
        <v>792</v>
      </c>
      <c r="AS7" s="287">
        <v>554</v>
      </c>
      <c r="AT7" s="287">
        <f aca="true" t="shared" si="22" ref="AT7:AT53">SUM(AU7:BN7)</f>
        <v>14732</v>
      </c>
      <c r="AU7" s="287">
        <v>55</v>
      </c>
      <c r="AV7" s="287">
        <v>0</v>
      </c>
      <c r="AW7" s="287">
        <v>0</v>
      </c>
      <c r="AX7" s="287">
        <v>13679</v>
      </c>
      <c r="AY7" s="287">
        <v>10</v>
      </c>
      <c r="AZ7" s="287">
        <v>0</v>
      </c>
      <c r="BA7" s="287">
        <v>0</v>
      </c>
      <c r="BB7" s="287">
        <v>0</v>
      </c>
      <c r="BC7" s="287">
        <v>2</v>
      </c>
      <c r="BD7" s="287">
        <v>59</v>
      </c>
      <c r="BE7" s="287" t="s">
        <v>792</v>
      </c>
      <c r="BF7" s="287" t="s">
        <v>792</v>
      </c>
      <c r="BG7" s="287" t="s">
        <v>792</v>
      </c>
      <c r="BH7" s="287" t="s">
        <v>792</v>
      </c>
      <c r="BI7" s="287" t="s">
        <v>792</v>
      </c>
      <c r="BJ7" s="287" t="s">
        <v>792</v>
      </c>
      <c r="BK7" s="287" t="s">
        <v>792</v>
      </c>
      <c r="BL7" s="287" t="s">
        <v>792</v>
      </c>
      <c r="BM7" s="287" t="s">
        <v>792</v>
      </c>
      <c r="BN7" s="287">
        <v>927</v>
      </c>
      <c r="BO7" s="287">
        <f aca="true" t="shared" si="23" ref="BO7:BO53">SUM(BP7:CI7)</f>
        <v>12565</v>
      </c>
      <c r="BP7" s="287">
        <v>0</v>
      </c>
      <c r="BQ7" s="287">
        <v>0</v>
      </c>
      <c r="BR7" s="287">
        <v>0</v>
      </c>
      <c r="BS7" s="287">
        <v>0</v>
      </c>
      <c r="BT7" s="287">
        <v>0</v>
      </c>
      <c r="BU7" s="287">
        <v>0</v>
      </c>
      <c r="BV7" s="287">
        <v>0</v>
      </c>
      <c r="BW7" s="287">
        <v>0</v>
      </c>
      <c r="BX7" s="287">
        <v>557</v>
      </c>
      <c r="BY7" s="287">
        <v>0</v>
      </c>
      <c r="BZ7" s="287">
        <v>10153</v>
      </c>
      <c r="CA7" s="287">
        <v>0</v>
      </c>
      <c r="CB7" s="287" t="s">
        <v>792</v>
      </c>
      <c r="CC7" s="287" t="s">
        <v>792</v>
      </c>
      <c r="CD7" s="287" t="s">
        <v>792</v>
      </c>
      <c r="CE7" s="287" t="s">
        <v>792</v>
      </c>
      <c r="CF7" s="287" t="s">
        <v>792</v>
      </c>
      <c r="CG7" s="287" t="s">
        <v>792</v>
      </c>
      <c r="CH7" s="287" t="s">
        <v>792</v>
      </c>
      <c r="CI7" s="287">
        <v>1855</v>
      </c>
      <c r="CJ7" s="287">
        <f aca="true" t="shared" si="24" ref="CJ7:CJ53">SUM(CK7:DD7)</f>
        <v>0</v>
      </c>
      <c r="CK7" s="287">
        <v>0</v>
      </c>
      <c r="CL7" s="287">
        <v>0</v>
      </c>
      <c r="CM7" s="287">
        <v>0</v>
      </c>
      <c r="CN7" s="287">
        <v>0</v>
      </c>
      <c r="CO7" s="287">
        <v>0</v>
      </c>
      <c r="CP7" s="287">
        <v>0</v>
      </c>
      <c r="CQ7" s="287">
        <v>0</v>
      </c>
      <c r="CR7" s="287">
        <v>0</v>
      </c>
      <c r="CS7" s="287">
        <v>0</v>
      </c>
      <c r="CT7" s="287">
        <v>0</v>
      </c>
      <c r="CU7" s="287">
        <v>0</v>
      </c>
      <c r="CV7" s="287">
        <v>0</v>
      </c>
      <c r="CW7" s="287" t="s">
        <v>792</v>
      </c>
      <c r="CX7" s="287" t="s">
        <v>792</v>
      </c>
      <c r="CY7" s="287" t="s">
        <v>792</v>
      </c>
      <c r="CZ7" s="287" t="s">
        <v>792</v>
      </c>
      <c r="DA7" s="287" t="s">
        <v>792</v>
      </c>
      <c r="DB7" s="287" t="s">
        <v>792</v>
      </c>
      <c r="DC7" s="287" t="s">
        <v>792</v>
      </c>
      <c r="DD7" s="287">
        <v>0</v>
      </c>
      <c r="DE7" s="287">
        <f aca="true" t="shared" si="25" ref="DE7:DE53">SUM(DF7:DY7)</f>
        <v>6483</v>
      </c>
      <c r="DF7" s="287">
        <v>0</v>
      </c>
      <c r="DG7" s="287">
        <v>0</v>
      </c>
      <c r="DH7" s="287">
        <v>0</v>
      </c>
      <c r="DI7" s="287">
        <v>0</v>
      </c>
      <c r="DJ7" s="287">
        <v>0</v>
      </c>
      <c r="DK7" s="287">
        <v>0</v>
      </c>
      <c r="DL7" s="287">
        <v>0</v>
      </c>
      <c r="DM7" s="287">
        <v>0</v>
      </c>
      <c r="DN7" s="287">
        <v>0</v>
      </c>
      <c r="DO7" s="287">
        <v>0</v>
      </c>
      <c r="DP7" s="287">
        <v>337</v>
      </c>
      <c r="DQ7" s="287">
        <v>0</v>
      </c>
      <c r="DR7" s="287" t="s">
        <v>792</v>
      </c>
      <c r="DS7" s="287" t="s">
        <v>792</v>
      </c>
      <c r="DT7" s="287">
        <v>418</v>
      </c>
      <c r="DU7" s="287" t="s">
        <v>792</v>
      </c>
      <c r="DV7" s="287" t="s">
        <v>792</v>
      </c>
      <c r="DW7" s="287" t="s">
        <v>792</v>
      </c>
      <c r="DX7" s="287" t="s">
        <v>792</v>
      </c>
      <c r="DY7" s="287">
        <v>5728</v>
      </c>
      <c r="DZ7" s="287">
        <f aca="true" t="shared" si="26" ref="DZ7:DZ53">SUM(EA7:ET7)</f>
        <v>27943</v>
      </c>
      <c r="EA7" s="287">
        <v>2025</v>
      </c>
      <c r="EB7" s="287">
        <v>0</v>
      </c>
      <c r="EC7" s="287">
        <v>44</v>
      </c>
      <c r="ED7" s="287">
        <v>0</v>
      </c>
      <c r="EE7" s="287">
        <v>0</v>
      </c>
      <c r="EF7" s="287">
        <v>68</v>
      </c>
      <c r="EG7" s="287">
        <v>2</v>
      </c>
      <c r="EH7" s="287">
        <v>410</v>
      </c>
      <c r="EI7" s="287">
        <v>212</v>
      </c>
      <c r="EJ7" s="287">
        <v>0</v>
      </c>
      <c r="EK7" s="287" t="s">
        <v>792</v>
      </c>
      <c r="EL7" s="287" t="s">
        <v>792</v>
      </c>
      <c r="EM7" s="287" t="s">
        <v>792</v>
      </c>
      <c r="EN7" s="287">
        <v>25068</v>
      </c>
      <c r="EO7" s="287">
        <v>85</v>
      </c>
      <c r="EP7" s="287" t="s">
        <v>792</v>
      </c>
      <c r="EQ7" s="287" t="s">
        <v>792</v>
      </c>
      <c r="ER7" s="287" t="s">
        <v>792</v>
      </c>
      <c r="ES7" s="287">
        <v>28</v>
      </c>
      <c r="ET7" s="287">
        <v>1</v>
      </c>
      <c r="EU7" s="287">
        <f aca="true" t="shared" si="27" ref="EU7:EU53">SUM(EV7:FO7)</f>
        <v>213382</v>
      </c>
      <c r="EV7" s="287">
        <v>51754</v>
      </c>
      <c r="EW7" s="287">
        <v>476</v>
      </c>
      <c r="EX7" s="287">
        <v>8833</v>
      </c>
      <c r="EY7" s="287">
        <v>18351</v>
      </c>
      <c r="EZ7" s="287">
        <v>37501</v>
      </c>
      <c r="FA7" s="287">
        <v>18551</v>
      </c>
      <c r="FB7" s="287">
        <v>612</v>
      </c>
      <c r="FC7" s="287">
        <v>52818</v>
      </c>
      <c r="FD7" s="287">
        <v>1072</v>
      </c>
      <c r="FE7" s="287">
        <v>465</v>
      </c>
      <c r="FF7" s="287">
        <v>1344</v>
      </c>
      <c r="FG7" s="287">
        <v>0</v>
      </c>
      <c r="FH7" s="287" t="s">
        <v>792</v>
      </c>
      <c r="FI7" s="287" t="s">
        <v>792</v>
      </c>
      <c r="FJ7" s="287" t="s">
        <v>792</v>
      </c>
      <c r="FK7" s="287">
        <v>0</v>
      </c>
      <c r="FL7" s="287">
        <v>0</v>
      </c>
      <c r="FM7" s="287">
        <v>0</v>
      </c>
      <c r="FN7" s="287">
        <v>153</v>
      </c>
      <c r="FO7" s="287">
        <v>21452</v>
      </c>
    </row>
    <row r="8" spans="1:171" s="291" customFormat="1" ht="12" customHeight="1">
      <c r="A8" s="285" t="s">
        <v>598</v>
      </c>
      <c r="B8" s="286" t="s">
        <v>590</v>
      </c>
      <c r="C8" s="305" t="s">
        <v>542</v>
      </c>
      <c r="D8" s="287">
        <f t="shared" si="0"/>
        <v>51726</v>
      </c>
      <c r="E8" s="287">
        <f t="shared" si="1"/>
        <v>7165</v>
      </c>
      <c r="F8" s="287">
        <f t="shared" si="2"/>
        <v>52</v>
      </c>
      <c r="G8" s="287">
        <f t="shared" si="3"/>
        <v>2937</v>
      </c>
      <c r="H8" s="287">
        <f t="shared" si="4"/>
        <v>12196</v>
      </c>
      <c r="I8" s="287">
        <f t="shared" si="5"/>
        <v>8977</v>
      </c>
      <c r="J8" s="287">
        <f t="shared" si="6"/>
        <v>2501</v>
      </c>
      <c r="K8" s="287">
        <f t="shared" si="7"/>
        <v>2</v>
      </c>
      <c r="L8" s="287">
        <f t="shared" si="8"/>
        <v>1906</v>
      </c>
      <c r="M8" s="287">
        <f t="shared" si="9"/>
        <v>120</v>
      </c>
      <c r="N8" s="287">
        <f t="shared" si="10"/>
        <v>73</v>
      </c>
      <c r="O8" s="287">
        <f t="shared" si="11"/>
        <v>762</v>
      </c>
      <c r="P8" s="287">
        <f t="shared" si="12"/>
        <v>0</v>
      </c>
      <c r="Q8" s="287">
        <f t="shared" si="13"/>
        <v>8310</v>
      </c>
      <c r="R8" s="287">
        <f t="shared" si="14"/>
        <v>0</v>
      </c>
      <c r="S8" s="287">
        <f t="shared" si="15"/>
        <v>0</v>
      </c>
      <c r="T8" s="287">
        <f t="shared" si="16"/>
        <v>5161</v>
      </c>
      <c r="U8" s="287">
        <f t="shared" si="17"/>
        <v>0</v>
      </c>
      <c r="V8" s="287">
        <f t="shared" si="18"/>
        <v>1282</v>
      </c>
      <c r="W8" s="287">
        <f t="shared" si="19"/>
        <v>32</v>
      </c>
      <c r="X8" s="287">
        <f t="shared" si="20"/>
        <v>250</v>
      </c>
      <c r="Y8" s="287">
        <f t="shared" si="21"/>
        <v>15165</v>
      </c>
      <c r="Z8" s="287">
        <v>0</v>
      </c>
      <c r="AA8" s="287">
        <v>0</v>
      </c>
      <c r="AB8" s="287">
        <v>0</v>
      </c>
      <c r="AC8" s="287">
        <v>393</v>
      </c>
      <c r="AD8" s="287">
        <v>0</v>
      </c>
      <c r="AE8" s="287">
        <v>0</v>
      </c>
      <c r="AF8" s="287">
        <v>0</v>
      </c>
      <c r="AG8" s="287">
        <v>0</v>
      </c>
      <c r="AH8" s="287">
        <v>0</v>
      </c>
      <c r="AI8" s="287">
        <v>0</v>
      </c>
      <c r="AJ8" s="287" t="s">
        <v>792</v>
      </c>
      <c r="AK8" s="287" t="s">
        <v>792</v>
      </c>
      <c r="AL8" s="287">
        <v>8310</v>
      </c>
      <c r="AM8" s="287" t="s">
        <v>792</v>
      </c>
      <c r="AN8" s="287" t="s">
        <v>792</v>
      </c>
      <c r="AO8" s="287">
        <v>5161</v>
      </c>
      <c r="AP8" s="287" t="s">
        <v>792</v>
      </c>
      <c r="AQ8" s="287">
        <v>1282</v>
      </c>
      <c r="AR8" s="287" t="s">
        <v>792</v>
      </c>
      <c r="AS8" s="287">
        <v>19</v>
      </c>
      <c r="AT8" s="287">
        <f t="shared" si="22"/>
        <v>6179</v>
      </c>
      <c r="AU8" s="287">
        <v>0</v>
      </c>
      <c r="AV8" s="287">
        <v>0</v>
      </c>
      <c r="AW8" s="287">
        <v>0</v>
      </c>
      <c r="AX8" s="287">
        <v>6152</v>
      </c>
      <c r="AY8" s="287">
        <v>0</v>
      </c>
      <c r="AZ8" s="287">
        <v>0</v>
      </c>
      <c r="BA8" s="287">
        <v>0</v>
      </c>
      <c r="BB8" s="287">
        <v>0</v>
      </c>
      <c r="BC8" s="287">
        <v>0</v>
      </c>
      <c r="BD8" s="287">
        <v>0</v>
      </c>
      <c r="BE8" s="287" t="s">
        <v>792</v>
      </c>
      <c r="BF8" s="287" t="s">
        <v>792</v>
      </c>
      <c r="BG8" s="287" t="s">
        <v>792</v>
      </c>
      <c r="BH8" s="287" t="s">
        <v>792</v>
      </c>
      <c r="BI8" s="287" t="s">
        <v>792</v>
      </c>
      <c r="BJ8" s="287" t="s">
        <v>792</v>
      </c>
      <c r="BK8" s="287" t="s">
        <v>792</v>
      </c>
      <c r="BL8" s="287" t="s">
        <v>792</v>
      </c>
      <c r="BM8" s="287" t="s">
        <v>792</v>
      </c>
      <c r="BN8" s="287">
        <v>27</v>
      </c>
      <c r="BO8" s="287">
        <f t="shared" si="23"/>
        <v>762</v>
      </c>
      <c r="BP8" s="287">
        <v>0</v>
      </c>
      <c r="BQ8" s="287">
        <v>0</v>
      </c>
      <c r="BR8" s="287">
        <v>0</v>
      </c>
      <c r="BS8" s="287">
        <v>0</v>
      </c>
      <c r="BT8" s="287">
        <v>0</v>
      </c>
      <c r="BU8" s="287">
        <v>0</v>
      </c>
      <c r="BV8" s="287">
        <v>0</v>
      </c>
      <c r="BW8" s="287">
        <v>0</v>
      </c>
      <c r="BX8" s="287">
        <v>0</v>
      </c>
      <c r="BY8" s="287">
        <v>0</v>
      </c>
      <c r="BZ8" s="287">
        <v>762</v>
      </c>
      <c r="CA8" s="287">
        <v>0</v>
      </c>
      <c r="CB8" s="287" t="s">
        <v>792</v>
      </c>
      <c r="CC8" s="287" t="s">
        <v>792</v>
      </c>
      <c r="CD8" s="287" t="s">
        <v>792</v>
      </c>
      <c r="CE8" s="287" t="s">
        <v>792</v>
      </c>
      <c r="CF8" s="287" t="s">
        <v>792</v>
      </c>
      <c r="CG8" s="287" t="s">
        <v>792</v>
      </c>
      <c r="CH8" s="287" t="s">
        <v>792</v>
      </c>
      <c r="CI8" s="287">
        <v>0</v>
      </c>
      <c r="CJ8" s="287">
        <f t="shared" si="24"/>
        <v>0</v>
      </c>
      <c r="CK8" s="287">
        <v>0</v>
      </c>
      <c r="CL8" s="287">
        <v>0</v>
      </c>
      <c r="CM8" s="287">
        <v>0</v>
      </c>
      <c r="CN8" s="287">
        <v>0</v>
      </c>
      <c r="CO8" s="287">
        <v>0</v>
      </c>
      <c r="CP8" s="287">
        <v>0</v>
      </c>
      <c r="CQ8" s="287">
        <v>0</v>
      </c>
      <c r="CR8" s="287">
        <v>0</v>
      </c>
      <c r="CS8" s="287">
        <v>0</v>
      </c>
      <c r="CT8" s="287">
        <v>0</v>
      </c>
      <c r="CU8" s="287">
        <v>0</v>
      </c>
      <c r="CV8" s="287">
        <v>0</v>
      </c>
      <c r="CW8" s="287" t="s">
        <v>792</v>
      </c>
      <c r="CX8" s="287" t="s">
        <v>792</v>
      </c>
      <c r="CY8" s="287" t="s">
        <v>792</v>
      </c>
      <c r="CZ8" s="287" t="s">
        <v>792</v>
      </c>
      <c r="DA8" s="287" t="s">
        <v>792</v>
      </c>
      <c r="DB8" s="287" t="s">
        <v>792</v>
      </c>
      <c r="DC8" s="287" t="s">
        <v>792</v>
      </c>
      <c r="DD8" s="287">
        <v>0</v>
      </c>
      <c r="DE8" s="287">
        <f t="shared" si="25"/>
        <v>0</v>
      </c>
      <c r="DF8" s="287">
        <v>0</v>
      </c>
      <c r="DG8" s="287">
        <v>0</v>
      </c>
      <c r="DH8" s="287">
        <v>0</v>
      </c>
      <c r="DI8" s="287">
        <v>0</v>
      </c>
      <c r="DJ8" s="287">
        <v>0</v>
      </c>
      <c r="DK8" s="287">
        <v>0</v>
      </c>
      <c r="DL8" s="287">
        <v>0</v>
      </c>
      <c r="DM8" s="287">
        <v>0</v>
      </c>
      <c r="DN8" s="287">
        <v>0</v>
      </c>
      <c r="DO8" s="287">
        <v>0</v>
      </c>
      <c r="DP8" s="287">
        <v>0</v>
      </c>
      <c r="DQ8" s="287">
        <v>0</v>
      </c>
      <c r="DR8" s="287" t="s">
        <v>792</v>
      </c>
      <c r="DS8" s="287" t="s">
        <v>792</v>
      </c>
      <c r="DT8" s="287">
        <v>0</v>
      </c>
      <c r="DU8" s="287" t="s">
        <v>792</v>
      </c>
      <c r="DV8" s="287" t="s">
        <v>792</v>
      </c>
      <c r="DW8" s="287" t="s">
        <v>792</v>
      </c>
      <c r="DX8" s="287" t="s">
        <v>792</v>
      </c>
      <c r="DY8" s="287">
        <v>0</v>
      </c>
      <c r="DZ8" s="287">
        <f t="shared" si="26"/>
        <v>32</v>
      </c>
      <c r="EA8" s="287">
        <v>0</v>
      </c>
      <c r="EB8" s="287">
        <v>0</v>
      </c>
      <c r="EC8" s="287">
        <v>0</v>
      </c>
      <c r="ED8" s="287">
        <v>0</v>
      </c>
      <c r="EE8" s="287">
        <v>0</v>
      </c>
      <c r="EF8" s="287">
        <v>0</v>
      </c>
      <c r="EG8" s="287">
        <v>0</v>
      </c>
      <c r="EH8" s="287">
        <v>0</v>
      </c>
      <c r="EI8" s="287">
        <v>0</v>
      </c>
      <c r="EJ8" s="287">
        <v>0</v>
      </c>
      <c r="EK8" s="287" t="s">
        <v>792</v>
      </c>
      <c r="EL8" s="287" t="s">
        <v>792</v>
      </c>
      <c r="EM8" s="287" t="s">
        <v>792</v>
      </c>
      <c r="EN8" s="287">
        <v>0</v>
      </c>
      <c r="EO8" s="287">
        <v>0</v>
      </c>
      <c r="EP8" s="287" t="s">
        <v>792</v>
      </c>
      <c r="EQ8" s="287" t="s">
        <v>792</v>
      </c>
      <c r="ER8" s="287" t="s">
        <v>792</v>
      </c>
      <c r="ES8" s="287">
        <v>32</v>
      </c>
      <c r="ET8" s="287">
        <v>0</v>
      </c>
      <c r="EU8" s="287">
        <f t="shared" si="27"/>
        <v>29588</v>
      </c>
      <c r="EV8" s="287">
        <v>7165</v>
      </c>
      <c r="EW8" s="287">
        <v>52</v>
      </c>
      <c r="EX8" s="287">
        <v>2937</v>
      </c>
      <c r="EY8" s="287">
        <v>5651</v>
      </c>
      <c r="EZ8" s="287">
        <v>8977</v>
      </c>
      <c r="FA8" s="287">
        <v>2501</v>
      </c>
      <c r="FB8" s="287">
        <v>2</v>
      </c>
      <c r="FC8" s="287">
        <v>1906</v>
      </c>
      <c r="FD8" s="287">
        <v>120</v>
      </c>
      <c r="FE8" s="287">
        <v>73</v>
      </c>
      <c r="FF8" s="287">
        <v>0</v>
      </c>
      <c r="FG8" s="287">
        <v>0</v>
      </c>
      <c r="FH8" s="287" t="s">
        <v>792</v>
      </c>
      <c r="FI8" s="287" t="s">
        <v>792</v>
      </c>
      <c r="FJ8" s="287" t="s">
        <v>792</v>
      </c>
      <c r="FK8" s="287">
        <v>0</v>
      </c>
      <c r="FL8" s="287">
        <v>0</v>
      </c>
      <c r="FM8" s="287">
        <v>0</v>
      </c>
      <c r="FN8" s="287">
        <v>0</v>
      </c>
      <c r="FO8" s="287">
        <v>204</v>
      </c>
    </row>
    <row r="9" spans="1:171" s="291" customFormat="1" ht="12" customHeight="1">
      <c r="A9" s="285" t="s">
        <v>626</v>
      </c>
      <c r="B9" s="286" t="s">
        <v>627</v>
      </c>
      <c r="C9" s="305" t="s">
        <v>542</v>
      </c>
      <c r="D9" s="287">
        <f t="shared" si="0"/>
        <v>42580</v>
      </c>
      <c r="E9" s="287">
        <f t="shared" si="1"/>
        <v>5051</v>
      </c>
      <c r="F9" s="287">
        <f t="shared" si="2"/>
        <v>45</v>
      </c>
      <c r="G9" s="287">
        <f t="shared" si="3"/>
        <v>716</v>
      </c>
      <c r="H9" s="287">
        <f t="shared" si="4"/>
        <v>9339</v>
      </c>
      <c r="I9" s="287">
        <f t="shared" si="5"/>
        <v>7542</v>
      </c>
      <c r="J9" s="287">
        <f t="shared" si="6"/>
        <v>2102</v>
      </c>
      <c r="K9" s="287">
        <f t="shared" si="7"/>
        <v>18</v>
      </c>
      <c r="L9" s="287">
        <f t="shared" si="8"/>
        <v>3355</v>
      </c>
      <c r="M9" s="287">
        <f t="shared" si="9"/>
        <v>0</v>
      </c>
      <c r="N9" s="287">
        <f t="shared" si="10"/>
        <v>343</v>
      </c>
      <c r="O9" s="287">
        <f t="shared" si="11"/>
        <v>1011</v>
      </c>
      <c r="P9" s="287">
        <f t="shared" si="12"/>
        <v>0</v>
      </c>
      <c r="Q9" s="287">
        <f t="shared" si="13"/>
        <v>10480</v>
      </c>
      <c r="R9" s="287">
        <f t="shared" si="14"/>
        <v>0</v>
      </c>
      <c r="S9" s="287">
        <f t="shared" si="15"/>
        <v>16</v>
      </c>
      <c r="T9" s="287">
        <f t="shared" si="16"/>
        <v>1904</v>
      </c>
      <c r="U9" s="287">
        <f t="shared" si="17"/>
        <v>240</v>
      </c>
      <c r="V9" s="287">
        <f t="shared" si="18"/>
        <v>0</v>
      </c>
      <c r="W9" s="287">
        <f t="shared" si="19"/>
        <v>13</v>
      </c>
      <c r="X9" s="287">
        <f t="shared" si="20"/>
        <v>405</v>
      </c>
      <c r="Y9" s="287">
        <f t="shared" si="21"/>
        <v>14299</v>
      </c>
      <c r="Z9" s="287">
        <v>339</v>
      </c>
      <c r="AA9" s="287">
        <v>0</v>
      </c>
      <c r="AB9" s="287">
        <v>0</v>
      </c>
      <c r="AC9" s="287">
        <v>1575</v>
      </c>
      <c r="AD9" s="287">
        <v>0</v>
      </c>
      <c r="AE9" s="287">
        <v>1</v>
      </c>
      <c r="AF9" s="287">
        <v>0</v>
      </c>
      <c r="AG9" s="287">
        <v>0</v>
      </c>
      <c r="AH9" s="287">
        <v>0</v>
      </c>
      <c r="AI9" s="287">
        <v>0</v>
      </c>
      <c r="AJ9" s="287" t="s">
        <v>792</v>
      </c>
      <c r="AK9" s="287" t="s">
        <v>792</v>
      </c>
      <c r="AL9" s="287">
        <v>10480</v>
      </c>
      <c r="AM9" s="287" t="s">
        <v>792</v>
      </c>
      <c r="AN9" s="287" t="s">
        <v>792</v>
      </c>
      <c r="AO9" s="287">
        <v>1904</v>
      </c>
      <c r="AP9" s="287" t="s">
        <v>792</v>
      </c>
      <c r="AQ9" s="287">
        <v>0</v>
      </c>
      <c r="AR9" s="287" t="s">
        <v>792</v>
      </c>
      <c r="AS9" s="287">
        <v>0</v>
      </c>
      <c r="AT9" s="287">
        <f t="shared" si="22"/>
        <v>3631</v>
      </c>
      <c r="AU9" s="287">
        <v>0</v>
      </c>
      <c r="AV9" s="287">
        <v>0</v>
      </c>
      <c r="AW9" s="287">
        <v>0</v>
      </c>
      <c r="AX9" s="287">
        <v>3625</v>
      </c>
      <c r="AY9" s="287">
        <v>0</v>
      </c>
      <c r="AZ9" s="287">
        <v>0</v>
      </c>
      <c r="BA9" s="287">
        <v>0</v>
      </c>
      <c r="BB9" s="287">
        <v>0</v>
      </c>
      <c r="BC9" s="287">
        <v>0</v>
      </c>
      <c r="BD9" s="287">
        <v>0</v>
      </c>
      <c r="BE9" s="287" t="s">
        <v>792</v>
      </c>
      <c r="BF9" s="287" t="s">
        <v>792</v>
      </c>
      <c r="BG9" s="287" t="s">
        <v>792</v>
      </c>
      <c r="BH9" s="287" t="s">
        <v>792</v>
      </c>
      <c r="BI9" s="287" t="s">
        <v>792</v>
      </c>
      <c r="BJ9" s="287" t="s">
        <v>792</v>
      </c>
      <c r="BK9" s="287" t="s">
        <v>792</v>
      </c>
      <c r="BL9" s="287" t="s">
        <v>792</v>
      </c>
      <c r="BM9" s="287" t="s">
        <v>792</v>
      </c>
      <c r="BN9" s="287">
        <v>6</v>
      </c>
      <c r="BO9" s="287">
        <f t="shared" si="23"/>
        <v>986</v>
      </c>
      <c r="BP9" s="287">
        <v>0</v>
      </c>
      <c r="BQ9" s="287">
        <v>0</v>
      </c>
      <c r="BR9" s="287">
        <v>0</v>
      </c>
      <c r="BS9" s="287">
        <v>0</v>
      </c>
      <c r="BT9" s="287">
        <v>0</v>
      </c>
      <c r="BU9" s="287">
        <v>0</v>
      </c>
      <c r="BV9" s="287">
        <v>0</v>
      </c>
      <c r="BW9" s="287">
        <v>0</v>
      </c>
      <c r="BX9" s="287">
        <v>0</v>
      </c>
      <c r="BY9" s="287">
        <v>0</v>
      </c>
      <c r="BZ9" s="287">
        <v>746</v>
      </c>
      <c r="CA9" s="287">
        <v>0</v>
      </c>
      <c r="CB9" s="287" t="s">
        <v>792</v>
      </c>
      <c r="CC9" s="287" t="s">
        <v>792</v>
      </c>
      <c r="CD9" s="287" t="s">
        <v>792</v>
      </c>
      <c r="CE9" s="287" t="s">
        <v>792</v>
      </c>
      <c r="CF9" s="287" t="s">
        <v>792</v>
      </c>
      <c r="CG9" s="287" t="s">
        <v>792</v>
      </c>
      <c r="CH9" s="287" t="s">
        <v>792</v>
      </c>
      <c r="CI9" s="287">
        <v>240</v>
      </c>
      <c r="CJ9" s="287">
        <f t="shared" si="24"/>
        <v>0</v>
      </c>
      <c r="CK9" s="287">
        <v>0</v>
      </c>
      <c r="CL9" s="287">
        <v>0</v>
      </c>
      <c r="CM9" s="287">
        <v>0</v>
      </c>
      <c r="CN9" s="287">
        <v>0</v>
      </c>
      <c r="CO9" s="287">
        <v>0</v>
      </c>
      <c r="CP9" s="287">
        <v>0</v>
      </c>
      <c r="CQ9" s="287">
        <v>0</v>
      </c>
      <c r="CR9" s="287">
        <v>0</v>
      </c>
      <c r="CS9" s="287">
        <v>0</v>
      </c>
      <c r="CT9" s="287">
        <v>0</v>
      </c>
      <c r="CU9" s="287">
        <v>0</v>
      </c>
      <c r="CV9" s="287">
        <v>0</v>
      </c>
      <c r="CW9" s="287" t="s">
        <v>792</v>
      </c>
      <c r="CX9" s="287" t="s">
        <v>792</v>
      </c>
      <c r="CY9" s="287" t="s">
        <v>792</v>
      </c>
      <c r="CZ9" s="287" t="s">
        <v>792</v>
      </c>
      <c r="DA9" s="287" t="s">
        <v>792</v>
      </c>
      <c r="DB9" s="287" t="s">
        <v>792</v>
      </c>
      <c r="DC9" s="287" t="s">
        <v>792</v>
      </c>
      <c r="DD9" s="287">
        <v>0</v>
      </c>
      <c r="DE9" s="287">
        <f t="shared" si="25"/>
        <v>184</v>
      </c>
      <c r="DF9" s="287">
        <v>0</v>
      </c>
      <c r="DG9" s="287">
        <v>0</v>
      </c>
      <c r="DH9" s="287">
        <v>0</v>
      </c>
      <c r="DI9" s="287">
        <v>0</v>
      </c>
      <c r="DJ9" s="287">
        <v>0</v>
      </c>
      <c r="DK9" s="287">
        <v>0</v>
      </c>
      <c r="DL9" s="287">
        <v>0</v>
      </c>
      <c r="DM9" s="287">
        <v>0</v>
      </c>
      <c r="DN9" s="287">
        <v>0</v>
      </c>
      <c r="DO9" s="287">
        <v>0</v>
      </c>
      <c r="DP9" s="287">
        <v>168</v>
      </c>
      <c r="DQ9" s="287">
        <v>0</v>
      </c>
      <c r="DR9" s="287" t="s">
        <v>792</v>
      </c>
      <c r="DS9" s="287" t="s">
        <v>792</v>
      </c>
      <c r="DT9" s="287">
        <v>16</v>
      </c>
      <c r="DU9" s="287" t="s">
        <v>792</v>
      </c>
      <c r="DV9" s="287" t="s">
        <v>792</v>
      </c>
      <c r="DW9" s="287" t="s">
        <v>792</v>
      </c>
      <c r="DX9" s="287" t="s">
        <v>792</v>
      </c>
      <c r="DY9" s="287">
        <v>0</v>
      </c>
      <c r="DZ9" s="287">
        <f t="shared" si="26"/>
        <v>13</v>
      </c>
      <c r="EA9" s="287">
        <v>0</v>
      </c>
      <c r="EB9" s="287">
        <v>0</v>
      </c>
      <c r="EC9" s="287">
        <v>0</v>
      </c>
      <c r="ED9" s="287">
        <v>0</v>
      </c>
      <c r="EE9" s="287">
        <v>0</v>
      </c>
      <c r="EF9" s="287">
        <v>0</v>
      </c>
      <c r="EG9" s="287">
        <v>0</v>
      </c>
      <c r="EH9" s="287">
        <v>0</v>
      </c>
      <c r="EI9" s="287">
        <v>0</v>
      </c>
      <c r="EJ9" s="287">
        <v>0</v>
      </c>
      <c r="EK9" s="287" t="s">
        <v>792</v>
      </c>
      <c r="EL9" s="287" t="s">
        <v>792</v>
      </c>
      <c r="EM9" s="287" t="s">
        <v>792</v>
      </c>
      <c r="EN9" s="287">
        <v>0</v>
      </c>
      <c r="EO9" s="287">
        <v>0</v>
      </c>
      <c r="EP9" s="287" t="s">
        <v>792</v>
      </c>
      <c r="EQ9" s="287" t="s">
        <v>792</v>
      </c>
      <c r="ER9" s="287" t="s">
        <v>792</v>
      </c>
      <c r="ES9" s="287">
        <v>13</v>
      </c>
      <c r="ET9" s="287">
        <v>0</v>
      </c>
      <c r="EU9" s="287">
        <f t="shared" si="27"/>
        <v>23467</v>
      </c>
      <c r="EV9" s="287">
        <v>4712</v>
      </c>
      <c r="EW9" s="287">
        <v>45</v>
      </c>
      <c r="EX9" s="287">
        <v>716</v>
      </c>
      <c r="EY9" s="287">
        <v>4139</v>
      </c>
      <c r="EZ9" s="287">
        <v>7542</v>
      </c>
      <c r="FA9" s="287">
        <v>2101</v>
      </c>
      <c r="FB9" s="287">
        <v>18</v>
      </c>
      <c r="FC9" s="287">
        <v>3355</v>
      </c>
      <c r="FD9" s="287">
        <v>0</v>
      </c>
      <c r="FE9" s="287">
        <v>343</v>
      </c>
      <c r="FF9" s="287">
        <v>97</v>
      </c>
      <c r="FG9" s="287">
        <v>0</v>
      </c>
      <c r="FH9" s="287" t="s">
        <v>792</v>
      </c>
      <c r="FI9" s="287" t="s">
        <v>792</v>
      </c>
      <c r="FJ9" s="287" t="s">
        <v>792</v>
      </c>
      <c r="FK9" s="287">
        <v>0</v>
      </c>
      <c r="FL9" s="287">
        <v>240</v>
      </c>
      <c r="FM9" s="287">
        <v>0</v>
      </c>
      <c r="FN9" s="287">
        <v>0</v>
      </c>
      <c r="FO9" s="287">
        <v>159</v>
      </c>
    </row>
    <row r="10" spans="1:171" s="291" customFormat="1" ht="12" customHeight="1">
      <c r="A10" s="285" t="s">
        <v>566</v>
      </c>
      <c r="B10" s="286" t="s">
        <v>628</v>
      </c>
      <c r="C10" s="305" t="s">
        <v>542</v>
      </c>
      <c r="D10" s="287">
        <f t="shared" si="0"/>
        <v>96292</v>
      </c>
      <c r="E10" s="287">
        <f t="shared" si="1"/>
        <v>32970</v>
      </c>
      <c r="F10" s="287">
        <f t="shared" si="2"/>
        <v>44</v>
      </c>
      <c r="G10" s="287">
        <f t="shared" si="3"/>
        <v>928</v>
      </c>
      <c r="H10" s="287">
        <f t="shared" si="4"/>
        <v>14666</v>
      </c>
      <c r="I10" s="287">
        <f t="shared" si="5"/>
        <v>18321</v>
      </c>
      <c r="J10" s="287">
        <f t="shared" si="6"/>
        <v>7164</v>
      </c>
      <c r="K10" s="287">
        <f t="shared" si="7"/>
        <v>19</v>
      </c>
      <c r="L10" s="287">
        <f t="shared" si="8"/>
        <v>15981</v>
      </c>
      <c r="M10" s="287">
        <f t="shared" si="9"/>
        <v>963</v>
      </c>
      <c r="N10" s="287">
        <f t="shared" si="10"/>
        <v>496</v>
      </c>
      <c r="O10" s="287">
        <f t="shared" si="11"/>
        <v>1100</v>
      </c>
      <c r="P10" s="287">
        <f t="shared" si="12"/>
        <v>0</v>
      </c>
      <c r="Q10" s="287">
        <f t="shared" si="13"/>
        <v>1828</v>
      </c>
      <c r="R10" s="287">
        <f t="shared" si="14"/>
        <v>139</v>
      </c>
      <c r="S10" s="287">
        <f t="shared" si="15"/>
        <v>0</v>
      </c>
      <c r="T10" s="287">
        <f t="shared" si="16"/>
        <v>0</v>
      </c>
      <c r="U10" s="287">
        <f t="shared" si="17"/>
        <v>0</v>
      </c>
      <c r="V10" s="287">
        <f t="shared" si="18"/>
        <v>0</v>
      </c>
      <c r="W10" s="287">
        <f t="shared" si="19"/>
        <v>19</v>
      </c>
      <c r="X10" s="287">
        <f t="shared" si="20"/>
        <v>1654</v>
      </c>
      <c r="Y10" s="287">
        <f t="shared" si="21"/>
        <v>2216</v>
      </c>
      <c r="Z10" s="287">
        <v>83</v>
      </c>
      <c r="AA10" s="287">
        <v>0</v>
      </c>
      <c r="AB10" s="287">
        <v>0</v>
      </c>
      <c r="AC10" s="287">
        <v>305</v>
      </c>
      <c r="AD10" s="287">
        <v>0</v>
      </c>
      <c r="AE10" s="287">
        <v>0</v>
      </c>
      <c r="AF10" s="287">
        <v>0</v>
      </c>
      <c r="AG10" s="287">
        <v>0</v>
      </c>
      <c r="AH10" s="287">
        <v>0</v>
      </c>
      <c r="AI10" s="287">
        <v>0</v>
      </c>
      <c r="AJ10" s="287" t="s">
        <v>792</v>
      </c>
      <c r="AK10" s="287" t="s">
        <v>792</v>
      </c>
      <c r="AL10" s="287">
        <v>1828</v>
      </c>
      <c r="AM10" s="287" t="s">
        <v>792</v>
      </c>
      <c r="AN10" s="287" t="s">
        <v>792</v>
      </c>
      <c r="AO10" s="287">
        <v>0</v>
      </c>
      <c r="AP10" s="287" t="s">
        <v>792</v>
      </c>
      <c r="AQ10" s="287">
        <v>0</v>
      </c>
      <c r="AR10" s="287" t="s">
        <v>792</v>
      </c>
      <c r="AS10" s="287">
        <v>0</v>
      </c>
      <c r="AT10" s="287">
        <f t="shared" si="22"/>
        <v>14188</v>
      </c>
      <c r="AU10" s="287">
        <v>212</v>
      </c>
      <c r="AV10" s="287">
        <v>0</v>
      </c>
      <c r="AW10" s="287">
        <v>0</v>
      </c>
      <c r="AX10" s="287">
        <v>7032</v>
      </c>
      <c r="AY10" s="287">
        <v>4221</v>
      </c>
      <c r="AZ10" s="287">
        <v>748</v>
      </c>
      <c r="BA10" s="287">
        <v>2</v>
      </c>
      <c r="BB10" s="287">
        <v>1622</v>
      </c>
      <c r="BC10" s="287">
        <v>231</v>
      </c>
      <c r="BD10" s="287">
        <v>0</v>
      </c>
      <c r="BE10" s="287" t="s">
        <v>792</v>
      </c>
      <c r="BF10" s="287" t="s">
        <v>792</v>
      </c>
      <c r="BG10" s="287" t="s">
        <v>792</v>
      </c>
      <c r="BH10" s="287" t="s">
        <v>792</v>
      </c>
      <c r="BI10" s="287" t="s">
        <v>792</v>
      </c>
      <c r="BJ10" s="287" t="s">
        <v>792</v>
      </c>
      <c r="BK10" s="287" t="s">
        <v>792</v>
      </c>
      <c r="BL10" s="287" t="s">
        <v>792</v>
      </c>
      <c r="BM10" s="287" t="s">
        <v>792</v>
      </c>
      <c r="BN10" s="287">
        <v>120</v>
      </c>
      <c r="BO10" s="287">
        <f t="shared" si="23"/>
        <v>1219</v>
      </c>
      <c r="BP10" s="287">
        <v>0</v>
      </c>
      <c r="BQ10" s="287">
        <v>0</v>
      </c>
      <c r="BR10" s="287">
        <v>0</v>
      </c>
      <c r="BS10" s="287">
        <v>0</v>
      </c>
      <c r="BT10" s="287">
        <v>0</v>
      </c>
      <c r="BU10" s="287">
        <v>0</v>
      </c>
      <c r="BV10" s="287">
        <v>0</v>
      </c>
      <c r="BW10" s="287">
        <v>0</v>
      </c>
      <c r="BX10" s="287">
        <v>0</v>
      </c>
      <c r="BY10" s="287">
        <v>0</v>
      </c>
      <c r="BZ10" s="287">
        <v>1100</v>
      </c>
      <c r="CA10" s="287">
        <v>0</v>
      </c>
      <c r="CB10" s="287" t="s">
        <v>792</v>
      </c>
      <c r="CC10" s="287" t="s">
        <v>792</v>
      </c>
      <c r="CD10" s="287" t="s">
        <v>792</v>
      </c>
      <c r="CE10" s="287" t="s">
        <v>792</v>
      </c>
      <c r="CF10" s="287" t="s">
        <v>792</v>
      </c>
      <c r="CG10" s="287" t="s">
        <v>792</v>
      </c>
      <c r="CH10" s="287" t="s">
        <v>792</v>
      </c>
      <c r="CI10" s="287">
        <v>119</v>
      </c>
      <c r="CJ10" s="287">
        <f t="shared" si="24"/>
        <v>0</v>
      </c>
      <c r="CK10" s="287">
        <v>0</v>
      </c>
      <c r="CL10" s="287">
        <v>0</v>
      </c>
      <c r="CM10" s="287">
        <v>0</v>
      </c>
      <c r="CN10" s="287">
        <v>0</v>
      </c>
      <c r="CO10" s="287">
        <v>0</v>
      </c>
      <c r="CP10" s="287">
        <v>0</v>
      </c>
      <c r="CQ10" s="287">
        <v>0</v>
      </c>
      <c r="CR10" s="287">
        <v>0</v>
      </c>
      <c r="CS10" s="287">
        <v>0</v>
      </c>
      <c r="CT10" s="287">
        <v>0</v>
      </c>
      <c r="CU10" s="287">
        <v>0</v>
      </c>
      <c r="CV10" s="287">
        <v>0</v>
      </c>
      <c r="CW10" s="287" t="s">
        <v>792</v>
      </c>
      <c r="CX10" s="287" t="s">
        <v>792</v>
      </c>
      <c r="CY10" s="287" t="s">
        <v>792</v>
      </c>
      <c r="CZ10" s="287" t="s">
        <v>792</v>
      </c>
      <c r="DA10" s="287" t="s">
        <v>792</v>
      </c>
      <c r="DB10" s="287" t="s">
        <v>792</v>
      </c>
      <c r="DC10" s="287" t="s">
        <v>792</v>
      </c>
      <c r="DD10" s="287">
        <v>0</v>
      </c>
      <c r="DE10" s="287">
        <f t="shared" si="25"/>
        <v>5</v>
      </c>
      <c r="DF10" s="287">
        <v>0</v>
      </c>
      <c r="DG10" s="287">
        <v>0</v>
      </c>
      <c r="DH10" s="287">
        <v>0</v>
      </c>
      <c r="DI10" s="287">
        <v>0</v>
      </c>
      <c r="DJ10" s="287">
        <v>0</v>
      </c>
      <c r="DK10" s="287">
        <v>0</v>
      </c>
      <c r="DL10" s="287">
        <v>0</v>
      </c>
      <c r="DM10" s="287">
        <v>0</v>
      </c>
      <c r="DN10" s="287">
        <v>0</v>
      </c>
      <c r="DO10" s="287">
        <v>0</v>
      </c>
      <c r="DP10" s="287">
        <v>0</v>
      </c>
      <c r="DQ10" s="287">
        <v>0</v>
      </c>
      <c r="DR10" s="287" t="s">
        <v>792</v>
      </c>
      <c r="DS10" s="287" t="s">
        <v>792</v>
      </c>
      <c r="DT10" s="287">
        <v>0</v>
      </c>
      <c r="DU10" s="287" t="s">
        <v>792</v>
      </c>
      <c r="DV10" s="287" t="s">
        <v>792</v>
      </c>
      <c r="DW10" s="287" t="s">
        <v>792</v>
      </c>
      <c r="DX10" s="287" t="s">
        <v>792</v>
      </c>
      <c r="DY10" s="287">
        <v>5</v>
      </c>
      <c r="DZ10" s="287">
        <f t="shared" si="26"/>
        <v>139</v>
      </c>
      <c r="EA10" s="287">
        <v>0</v>
      </c>
      <c r="EB10" s="287">
        <v>0</v>
      </c>
      <c r="EC10" s="287">
        <v>0</v>
      </c>
      <c r="ED10" s="287">
        <v>0</v>
      </c>
      <c r="EE10" s="287">
        <v>0</v>
      </c>
      <c r="EF10" s="287">
        <v>0</v>
      </c>
      <c r="EG10" s="287">
        <v>0</v>
      </c>
      <c r="EH10" s="287">
        <v>0</v>
      </c>
      <c r="EI10" s="287">
        <v>0</v>
      </c>
      <c r="EJ10" s="287">
        <v>0</v>
      </c>
      <c r="EK10" s="287" t="s">
        <v>792</v>
      </c>
      <c r="EL10" s="287" t="s">
        <v>792</v>
      </c>
      <c r="EM10" s="287" t="s">
        <v>792</v>
      </c>
      <c r="EN10" s="287">
        <v>139</v>
      </c>
      <c r="EO10" s="287">
        <v>0</v>
      </c>
      <c r="EP10" s="287" t="s">
        <v>792</v>
      </c>
      <c r="EQ10" s="287" t="s">
        <v>792</v>
      </c>
      <c r="ER10" s="287" t="s">
        <v>792</v>
      </c>
      <c r="ES10" s="287">
        <v>0</v>
      </c>
      <c r="ET10" s="287">
        <v>0</v>
      </c>
      <c r="EU10" s="287">
        <f t="shared" si="27"/>
        <v>78525</v>
      </c>
      <c r="EV10" s="287">
        <v>32675</v>
      </c>
      <c r="EW10" s="287">
        <v>44</v>
      </c>
      <c r="EX10" s="287">
        <v>928</v>
      </c>
      <c r="EY10" s="287">
        <v>7329</v>
      </c>
      <c r="EZ10" s="287">
        <v>14100</v>
      </c>
      <c r="FA10" s="287">
        <v>6416</v>
      </c>
      <c r="FB10" s="287">
        <v>17</v>
      </c>
      <c r="FC10" s="287">
        <v>14359</v>
      </c>
      <c r="FD10" s="287">
        <v>732</v>
      </c>
      <c r="FE10" s="287">
        <v>496</v>
      </c>
      <c r="FF10" s="287">
        <v>0</v>
      </c>
      <c r="FG10" s="287">
        <v>0</v>
      </c>
      <c r="FH10" s="287" t="s">
        <v>792</v>
      </c>
      <c r="FI10" s="287" t="s">
        <v>792</v>
      </c>
      <c r="FJ10" s="287" t="s">
        <v>792</v>
      </c>
      <c r="FK10" s="287">
        <v>0</v>
      </c>
      <c r="FL10" s="287">
        <v>0</v>
      </c>
      <c r="FM10" s="287">
        <v>0</v>
      </c>
      <c r="FN10" s="287">
        <v>19</v>
      </c>
      <c r="FO10" s="287">
        <v>1410</v>
      </c>
    </row>
    <row r="11" spans="1:171" s="291" customFormat="1" ht="12" customHeight="1">
      <c r="A11" s="285" t="s">
        <v>570</v>
      </c>
      <c r="B11" s="286" t="s">
        <v>624</v>
      </c>
      <c r="C11" s="305" t="s">
        <v>542</v>
      </c>
      <c r="D11" s="287">
        <f t="shared" si="0"/>
        <v>39211</v>
      </c>
      <c r="E11" s="287">
        <f t="shared" si="1"/>
        <v>5848</v>
      </c>
      <c r="F11" s="287">
        <f t="shared" si="2"/>
        <v>0</v>
      </c>
      <c r="G11" s="287">
        <f t="shared" si="3"/>
        <v>172</v>
      </c>
      <c r="H11" s="287">
        <f t="shared" si="4"/>
        <v>7213</v>
      </c>
      <c r="I11" s="287">
        <f t="shared" si="5"/>
        <v>7285</v>
      </c>
      <c r="J11" s="287">
        <f t="shared" si="6"/>
        <v>2091</v>
      </c>
      <c r="K11" s="287">
        <f t="shared" si="7"/>
        <v>4</v>
      </c>
      <c r="L11" s="287">
        <f t="shared" si="8"/>
        <v>459</v>
      </c>
      <c r="M11" s="287">
        <f t="shared" si="9"/>
        <v>0</v>
      </c>
      <c r="N11" s="287">
        <f t="shared" si="10"/>
        <v>201</v>
      </c>
      <c r="O11" s="287">
        <f t="shared" si="11"/>
        <v>703</v>
      </c>
      <c r="P11" s="287">
        <f t="shared" si="12"/>
        <v>0</v>
      </c>
      <c r="Q11" s="287">
        <f t="shared" si="13"/>
        <v>14076</v>
      </c>
      <c r="R11" s="287">
        <f t="shared" si="14"/>
        <v>0</v>
      </c>
      <c r="S11" s="287">
        <f t="shared" si="15"/>
        <v>0</v>
      </c>
      <c r="T11" s="287">
        <f t="shared" si="16"/>
        <v>36</v>
      </c>
      <c r="U11" s="287">
        <f t="shared" si="17"/>
        <v>0</v>
      </c>
      <c r="V11" s="287">
        <f t="shared" si="18"/>
        <v>0</v>
      </c>
      <c r="W11" s="287">
        <f t="shared" si="19"/>
        <v>6</v>
      </c>
      <c r="X11" s="287">
        <f t="shared" si="20"/>
        <v>1117</v>
      </c>
      <c r="Y11" s="287">
        <f t="shared" si="21"/>
        <v>14285</v>
      </c>
      <c r="Z11" s="287">
        <v>123</v>
      </c>
      <c r="AA11" s="287">
        <v>0</v>
      </c>
      <c r="AB11" s="287">
        <v>0</v>
      </c>
      <c r="AC11" s="287">
        <v>49</v>
      </c>
      <c r="AD11" s="287">
        <v>0</v>
      </c>
      <c r="AE11" s="287">
        <v>0</v>
      </c>
      <c r="AF11" s="287">
        <v>0</v>
      </c>
      <c r="AG11" s="287">
        <v>0</v>
      </c>
      <c r="AH11" s="287">
        <v>0</v>
      </c>
      <c r="AI11" s="287">
        <v>37</v>
      </c>
      <c r="AJ11" s="287" t="s">
        <v>792</v>
      </c>
      <c r="AK11" s="287" t="s">
        <v>792</v>
      </c>
      <c r="AL11" s="287">
        <v>14076</v>
      </c>
      <c r="AM11" s="287" t="s">
        <v>792</v>
      </c>
      <c r="AN11" s="287" t="s">
        <v>792</v>
      </c>
      <c r="AO11" s="287">
        <v>0</v>
      </c>
      <c r="AP11" s="287" t="s">
        <v>792</v>
      </c>
      <c r="AQ11" s="287">
        <v>0</v>
      </c>
      <c r="AR11" s="287" t="s">
        <v>792</v>
      </c>
      <c r="AS11" s="287">
        <v>0</v>
      </c>
      <c r="AT11" s="287">
        <f t="shared" si="22"/>
        <v>4313</v>
      </c>
      <c r="AU11" s="287">
        <v>0</v>
      </c>
      <c r="AV11" s="287">
        <v>0</v>
      </c>
      <c r="AW11" s="287">
        <v>0</v>
      </c>
      <c r="AX11" s="287">
        <v>3687</v>
      </c>
      <c r="AY11" s="287">
        <v>322</v>
      </c>
      <c r="AZ11" s="287">
        <v>83</v>
      </c>
      <c r="BA11" s="287">
        <v>0</v>
      </c>
      <c r="BB11" s="287">
        <v>19</v>
      </c>
      <c r="BC11" s="287">
        <v>0</v>
      </c>
      <c r="BD11" s="287">
        <v>142</v>
      </c>
      <c r="BE11" s="287" t="s">
        <v>792</v>
      </c>
      <c r="BF11" s="287" t="s">
        <v>792</v>
      </c>
      <c r="BG11" s="287" t="s">
        <v>792</v>
      </c>
      <c r="BH11" s="287" t="s">
        <v>792</v>
      </c>
      <c r="BI11" s="287" t="s">
        <v>792</v>
      </c>
      <c r="BJ11" s="287" t="s">
        <v>792</v>
      </c>
      <c r="BK11" s="287" t="s">
        <v>792</v>
      </c>
      <c r="BL11" s="287" t="s">
        <v>792</v>
      </c>
      <c r="BM11" s="287" t="s">
        <v>792</v>
      </c>
      <c r="BN11" s="287">
        <v>60</v>
      </c>
      <c r="BO11" s="287">
        <f t="shared" si="23"/>
        <v>1362</v>
      </c>
      <c r="BP11" s="287">
        <v>0</v>
      </c>
      <c r="BQ11" s="287">
        <v>0</v>
      </c>
      <c r="BR11" s="287">
        <v>0</v>
      </c>
      <c r="BS11" s="287">
        <v>0</v>
      </c>
      <c r="BT11" s="287">
        <v>0</v>
      </c>
      <c r="BU11" s="287">
        <v>0</v>
      </c>
      <c r="BV11" s="287">
        <v>0</v>
      </c>
      <c r="BW11" s="287">
        <v>0</v>
      </c>
      <c r="BX11" s="287">
        <v>0</v>
      </c>
      <c r="BY11" s="287">
        <v>0</v>
      </c>
      <c r="BZ11" s="287">
        <v>703</v>
      </c>
      <c r="CA11" s="287">
        <v>0</v>
      </c>
      <c r="CB11" s="287" t="s">
        <v>792</v>
      </c>
      <c r="CC11" s="287" t="s">
        <v>792</v>
      </c>
      <c r="CD11" s="287" t="s">
        <v>792</v>
      </c>
      <c r="CE11" s="287" t="s">
        <v>792</v>
      </c>
      <c r="CF11" s="287" t="s">
        <v>792</v>
      </c>
      <c r="CG11" s="287" t="s">
        <v>792</v>
      </c>
      <c r="CH11" s="287" t="s">
        <v>792</v>
      </c>
      <c r="CI11" s="287">
        <v>659</v>
      </c>
      <c r="CJ11" s="287">
        <f t="shared" si="24"/>
        <v>0</v>
      </c>
      <c r="CK11" s="287">
        <v>0</v>
      </c>
      <c r="CL11" s="287">
        <v>0</v>
      </c>
      <c r="CM11" s="287">
        <v>0</v>
      </c>
      <c r="CN11" s="287">
        <v>0</v>
      </c>
      <c r="CO11" s="287">
        <v>0</v>
      </c>
      <c r="CP11" s="287">
        <v>0</v>
      </c>
      <c r="CQ11" s="287">
        <v>0</v>
      </c>
      <c r="CR11" s="287">
        <v>0</v>
      </c>
      <c r="CS11" s="287">
        <v>0</v>
      </c>
      <c r="CT11" s="287">
        <v>0</v>
      </c>
      <c r="CU11" s="287">
        <v>0</v>
      </c>
      <c r="CV11" s="287">
        <v>0</v>
      </c>
      <c r="CW11" s="287" t="s">
        <v>792</v>
      </c>
      <c r="CX11" s="287" t="s">
        <v>792</v>
      </c>
      <c r="CY11" s="287" t="s">
        <v>792</v>
      </c>
      <c r="CZ11" s="287" t="s">
        <v>792</v>
      </c>
      <c r="DA11" s="287" t="s">
        <v>792</v>
      </c>
      <c r="DB11" s="287" t="s">
        <v>792</v>
      </c>
      <c r="DC11" s="287" t="s">
        <v>792</v>
      </c>
      <c r="DD11" s="287">
        <v>0</v>
      </c>
      <c r="DE11" s="287">
        <f t="shared" si="25"/>
        <v>0</v>
      </c>
      <c r="DF11" s="287">
        <v>0</v>
      </c>
      <c r="DG11" s="287">
        <v>0</v>
      </c>
      <c r="DH11" s="287">
        <v>0</v>
      </c>
      <c r="DI11" s="287">
        <v>0</v>
      </c>
      <c r="DJ11" s="287">
        <v>0</v>
      </c>
      <c r="DK11" s="287">
        <v>0</v>
      </c>
      <c r="DL11" s="287">
        <v>0</v>
      </c>
      <c r="DM11" s="287">
        <v>0</v>
      </c>
      <c r="DN11" s="287">
        <v>0</v>
      </c>
      <c r="DO11" s="287">
        <v>0</v>
      </c>
      <c r="DP11" s="287">
        <v>0</v>
      </c>
      <c r="DQ11" s="287">
        <v>0</v>
      </c>
      <c r="DR11" s="287" t="s">
        <v>792</v>
      </c>
      <c r="DS11" s="287" t="s">
        <v>792</v>
      </c>
      <c r="DT11" s="287">
        <v>0</v>
      </c>
      <c r="DU11" s="287" t="s">
        <v>792</v>
      </c>
      <c r="DV11" s="287" t="s">
        <v>792</v>
      </c>
      <c r="DW11" s="287" t="s">
        <v>792</v>
      </c>
      <c r="DX11" s="287" t="s">
        <v>792</v>
      </c>
      <c r="DY11" s="287">
        <v>0</v>
      </c>
      <c r="DZ11" s="287">
        <f t="shared" si="26"/>
        <v>6</v>
      </c>
      <c r="EA11" s="287">
        <v>0</v>
      </c>
      <c r="EB11" s="287">
        <v>0</v>
      </c>
      <c r="EC11" s="287">
        <v>0</v>
      </c>
      <c r="ED11" s="287">
        <v>0</v>
      </c>
      <c r="EE11" s="287">
        <v>0</v>
      </c>
      <c r="EF11" s="287">
        <v>0</v>
      </c>
      <c r="EG11" s="287">
        <v>0</v>
      </c>
      <c r="EH11" s="287">
        <v>0</v>
      </c>
      <c r="EI11" s="287">
        <v>0</v>
      </c>
      <c r="EJ11" s="287">
        <v>0</v>
      </c>
      <c r="EK11" s="287" t="s">
        <v>792</v>
      </c>
      <c r="EL11" s="287" t="s">
        <v>792</v>
      </c>
      <c r="EM11" s="287" t="s">
        <v>792</v>
      </c>
      <c r="EN11" s="287">
        <v>0</v>
      </c>
      <c r="EO11" s="287">
        <v>0</v>
      </c>
      <c r="EP11" s="287" t="s">
        <v>792</v>
      </c>
      <c r="EQ11" s="287" t="s">
        <v>792</v>
      </c>
      <c r="ER11" s="287" t="s">
        <v>792</v>
      </c>
      <c r="ES11" s="287">
        <v>6</v>
      </c>
      <c r="ET11" s="287">
        <v>0</v>
      </c>
      <c r="EU11" s="287">
        <f t="shared" si="27"/>
        <v>19245</v>
      </c>
      <c r="EV11" s="287">
        <v>5725</v>
      </c>
      <c r="EW11" s="287">
        <v>0</v>
      </c>
      <c r="EX11" s="287">
        <v>172</v>
      </c>
      <c r="EY11" s="287">
        <v>3477</v>
      </c>
      <c r="EZ11" s="287">
        <v>6963</v>
      </c>
      <c r="FA11" s="287">
        <v>2008</v>
      </c>
      <c r="FB11" s="287">
        <v>4</v>
      </c>
      <c r="FC11" s="287">
        <v>440</v>
      </c>
      <c r="FD11" s="287">
        <v>0</v>
      </c>
      <c r="FE11" s="287">
        <v>22</v>
      </c>
      <c r="FF11" s="287">
        <v>0</v>
      </c>
      <c r="FG11" s="287">
        <v>0</v>
      </c>
      <c r="FH11" s="287" t="s">
        <v>792</v>
      </c>
      <c r="FI11" s="287" t="s">
        <v>792</v>
      </c>
      <c r="FJ11" s="287" t="s">
        <v>792</v>
      </c>
      <c r="FK11" s="287">
        <v>36</v>
      </c>
      <c r="FL11" s="287">
        <v>0</v>
      </c>
      <c r="FM11" s="287">
        <v>0</v>
      </c>
      <c r="FN11" s="287">
        <v>0</v>
      </c>
      <c r="FO11" s="287">
        <v>398</v>
      </c>
    </row>
    <row r="12" spans="1:171" s="291" customFormat="1" ht="12" customHeight="1">
      <c r="A12" s="285" t="s">
        <v>551</v>
      </c>
      <c r="B12" s="286" t="s">
        <v>571</v>
      </c>
      <c r="C12" s="305" t="s">
        <v>542</v>
      </c>
      <c r="D12" s="287">
        <f t="shared" si="0"/>
        <v>21634</v>
      </c>
      <c r="E12" s="287">
        <f t="shared" si="1"/>
        <v>1058</v>
      </c>
      <c r="F12" s="287">
        <f t="shared" si="2"/>
        <v>23</v>
      </c>
      <c r="G12" s="287">
        <f t="shared" si="3"/>
        <v>82</v>
      </c>
      <c r="H12" s="287">
        <f t="shared" si="4"/>
        <v>6164</v>
      </c>
      <c r="I12" s="287">
        <f t="shared" si="5"/>
        <v>5138</v>
      </c>
      <c r="J12" s="287">
        <f t="shared" si="6"/>
        <v>2375</v>
      </c>
      <c r="K12" s="287">
        <f t="shared" si="7"/>
        <v>71</v>
      </c>
      <c r="L12" s="287">
        <f t="shared" si="8"/>
        <v>1809</v>
      </c>
      <c r="M12" s="287">
        <f t="shared" si="9"/>
        <v>829</v>
      </c>
      <c r="N12" s="287">
        <f t="shared" si="10"/>
        <v>118</v>
      </c>
      <c r="O12" s="287">
        <f t="shared" si="11"/>
        <v>2152</v>
      </c>
      <c r="P12" s="287">
        <f t="shared" si="12"/>
        <v>3</v>
      </c>
      <c r="Q12" s="287">
        <f t="shared" si="13"/>
        <v>1480</v>
      </c>
      <c r="R12" s="287">
        <f t="shared" si="14"/>
        <v>0</v>
      </c>
      <c r="S12" s="287">
        <f t="shared" si="15"/>
        <v>0</v>
      </c>
      <c r="T12" s="287">
        <f t="shared" si="16"/>
        <v>0</v>
      </c>
      <c r="U12" s="287">
        <f t="shared" si="17"/>
        <v>0</v>
      </c>
      <c r="V12" s="287">
        <f t="shared" si="18"/>
        <v>0</v>
      </c>
      <c r="W12" s="287">
        <f t="shared" si="19"/>
        <v>49</v>
      </c>
      <c r="X12" s="287">
        <f t="shared" si="20"/>
        <v>283</v>
      </c>
      <c r="Y12" s="287">
        <f t="shared" si="21"/>
        <v>1612</v>
      </c>
      <c r="Z12" s="287">
        <v>0</v>
      </c>
      <c r="AA12" s="287">
        <v>0</v>
      </c>
      <c r="AB12" s="287">
        <v>0</v>
      </c>
      <c r="AC12" s="287">
        <v>132</v>
      </c>
      <c r="AD12" s="287">
        <v>0</v>
      </c>
      <c r="AE12" s="287">
        <v>0</v>
      </c>
      <c r="AF12" s="287">
        <v>0</v>
      </c>
      <c r="AG12" s="287">
        <v>0</v>
      </c>
      <c r="AH12" s="287">
        <v>0</v>
      </c>
      <c r="AI12" s="287">
        <v>0</v>
      </c>
      <c r="AJ12" s="287" t="s">
        <v>792</v>
      </c>
      <c r="AK12" s="287" t="s">
        <v>792</v>
      </c>
      <c r="AL12" s="287">
        <v>1480</v>
      </c>
      <c r="AM12" s="287" t="s">
        <v>792</v>
      </c>
      <c r="AN12" s="287" t="s">
        <v>792</v>
      </c>
      <c r="AO12" s="287">
        <v>0</v>
      </c>
      <c r="AP12" s="287" t="s">
        <v>792</v>
      </c>
      <c r="AQ12" s="287">
        <v>0</v>
      </c>
      <c r="AR12" s="287" t="s">
        <v>792</v>
      </c>
      <c r="AS12" s="287">
        <v>0</v>
      </c>
      <c r="AT12" s="287">
        <f t="shared" si="22"/>
        <v>3815</v>
      </c>
      <c r="AU12" s="287">
        <v>0</v>
      </c>
      <c r="AV12" s="287">
        <v>0</v>
      </c>
      <c r="AW12" s="287">
        <v>0</v>
      </c>
      <c r="AX12" s="287">
        <v>2790</v>
      </c>
      <c r="AY12" s="287">
        <v>0</v>
      </c>
      <c r="AZ12" s="287">
        <v>0</v>
      </c>
      <c r="BA12" s="287">
        <v>0</v>
      </c>
      <c r="BB12" s="287">
        <v>0</v>
      </c>
      <c r="BC12" s="287">
        <v>821</v>
      </c>
      <c r="BD12" s="287">
        <v>0</v>
      </c>
      <c r="BE12" s="287" t="s">
        <v>792</v>
      </c>
      <c r="BF12" s="287" t="s">
        <v>792</v>
      </c>
      <c r="BG12" s="287" t="s">
        <v>792</v>
      </c>
      <c r="BH12" s="287" t="s">
        <v>792</v>
      </c>
      <c r="BI12" s="287" t="s">
        <v>792</v>
      </c>
      <c r="BJ12" s="287" t="s">
        <v>792</v>
      </c>
      <c r="BK12" s="287" t="s">
        <v>792</v>
      </c>
      <c r="BL12" s="287" t="s">
        <v>792</v>
      </c>
      <c r="BM12" s="287" t="s">
        <v>792</v>
      </c>
      <c r="BN12" s="287">
        <v>204</v>
      </c>
      <c r="BO12" s="287">
        <f t="shared" si="23"/>
        <v>2152</v>
      </c>
      <c r="BP12" s="287">
        <v>0</v>
      </c>
      <c r="BQ12" s="287">
        <v>0</v>
      </c>
      <c r="BR12" s="287">
        <v>0</v>
      </c>
      <c r="BS12" s="287">
        <v>0</v>
      </c>
      <c r="BT12" s="287">
        <v>0</v>
      </c>
      <c r="BU12" s="287">
        <v>0</v>
      </c>
      <c r="BV12" s="287">
        <v>0</v>
      </c>
      <c r="BW12" s="287">
        <v>0</v>
      </c>
      <c r="BX12" s="287">
        <v>0</v>
      </c>
      <c r="BY12" s="287">
        <v>0</v>
      </c>
      <c r="BZ12" s="287">
        <v>2152</v>
      </c>
      <c r="CA12" s="287">
        <v>0</v>
      </c>
      <c r="CB12" s="287" t="s">
        <v>792</v>
      </c>
      <c r="CC12" s="287" t="s">
        <v>792</v>
      </c>
      <c r="CD12" s="287" t="s">
        <v>792</v>
      </c>
      <c r="CE12" s="287" t="s">
        <v>792</v>
      </c>
      <c r="CF12" s="287" t="s">
        <v>792</v>
      </c>
      <c r="CG12" s="287" t="s">
        <v>792</v>
      </c>
      <c r="CH12" s="287" t="s">
        <v>792</v>
      </c>
      <c r="CI12" s="287">
        <v>0</v>
      </c>
      <c r="CJ12" s="287">
        <f t="shared" si="24"/>
        <v>3</v>
      </c>
      <c r="CK12" s="287">
        <v>0</v>
      </c>
      <c r="CL12" s="287">
        <v>0</v>
      </c>
      <c r="CM12" s="287">
        <v>0</v>
      </c>
      <c r="CN12" s="287">
        <v>0</v>
      </c>
      <c r="CO12" s="287">
        <v>0</v>
      </c>
      <c r="CP12" s="287">
        <v>0</v>
      </c>
      <c r="CQ12" s="287">
        <v>0</v>
      </c>
      <c r="CR12" s="287">
        <v>0</v>
      </c>
      <c r="CS12" s="287">
        <v>0</v>
      </c>
      <c r="CT12" s="287">
        <v>0</v>
      </c>
      <c r="CU12" s="287">
        <v>0</v>
      </c>
      <c r="CV12" s="287">
        <v>3</v>
      </c>
      <c r="CW12" s="287" t="s">
        <v>792</v>
      </c>
      <c r="CX12" s="287" t="s">
        <v>792</v>
      </c>
      <c r="CY12" s="287" t="s">
        <v>792</v>
      </c>
      <c r="CZ12" s="287" t="s">
        <v>792</v>
      </c>
      <c r="DA12" s="287" t="s">
        <v>792</v>
      </c>
      <c r="DB12" s="287" t="s">
        <v>792</v>
      </c>
      <c r="DC12" s="287" t="s">
        <v>792</v>
      </c>
      <c r="DD12" s="287">
        <v>0</v>
      </c>
      <c r="DE12" s="287">
        <f t="shared" si="25"/>
        <v>0</v>
      </c>
      <c r="DF12" s="287">
        <v>0</v>
      </c>
      <c r="DG12" s="287">
        <v>0</v>
      </c>
      <c r="DH12" s="287">
        <v>0</v>
      </c>
      <c r="DI12" s="287">
        <v>0</v>
      </c>
      <c r="DJ12" s="287">
        <v>0</v>
      </c>
      <c r="DK12" s="287">
        <v>0</v>
      </c>
      <c r="DL12" s="287">
        <v>0</v>
      </c>
      <c r="DM12" s="287">
        <v>0</v>
      </c>
      <c r="DN12" s="287">
        <v>0</v>
      </c>
      <c r="DO12" s="287">
        <v>0</v>
      </c>
      <c r="DP12" s="287">
        <v>0</v>
      </c>
      <c r="DQ12" s="287">
        <v>0</v>
      </c>
      <c r="DR12" s="287" t="s">
        <v>792</v>
      </c>
      <c r="DS12" s="287" t="s">
        <v>792</v>
      </c>
      <c r="DT12" s="287">
        <v>0</v>
      </c>
      <c r="DU12" s="287" t="s">
        <v>792</v>
      </c>
      <c r="DV12" s="287" t="s">
        <v>792</v>
      </c>
      <c r="DW12" s="287" t="s">
        <v>792</v>
      </c>
      <c r="DX12" s="287" t="s">
        <v>792</v>
      </c>
      <c r="DY12" s="287">
        <v>0</v>
      </c>
      <c r="DZ12" s="287">
        <f t="shared" si="26"/>
        <v>35</v>
      </c>
      <c r="EA12" s="287">
        <v>0</v>
      </c>
      <c r="EB12" s="287">
        <v>0</v>
      </c>
      <c r="EC12" s="287">
        <v>0</v>
      </c>
      <c r="ED12" s="287">
        <v>0</v>
      </c>
      <c r="EE12" s="287">
        <v>0</v>
      </c>
      <c r="EF12" s="287">
        <v>0</v>
      </c>
      <c r="EG12" s="287">
        <v>0</v>
      </c>
      <c r="EH12" s="287">
        <v>0</v>
      </c>
      <c r="EI12" s="287">
        <v>0</v>
      </c>
      <c r="EJ12" s="287">
        <v>0</v>
      </c>
      <c r="EK12" s="287" t="s">
        <v>792</v>
      </c>
      <c r="EL12" s="287" t="s">
        <v>792</v>
      </c>
      <c r="EM12" s="287" t="s">
        <v>792</v>
      </c>
      <c r="EN12" s="287">
        <v>0</v>
      </c>
      <c r="EO12" s="287">
        <v>0</v>
      </c>
      <c r="EP12" s="287" t="s">
        <v>792</v>
      </c>
      <c r="EQ12" s="287" t="s">
        <v>792</v>
      </c>
      <c r="ER12" s="287" t="s">
        <v>792</v>
      </c>
      <c r="ES12" s="287">
        <v>35</v>
      </c>
      <c r="ET12" s="287">
        <v>0</v>
      </c>
      <c r="EU12" s="287">
        <f t="shared" si="27"/>
        <v>14017</v>
      </c>
      <c r="EV12" s="287">
        <v>1058</v>
      </c>
      <c r="EW12" s="287">
        <v>23</v>
      </c>
      <c r="EX12" s="287">
        <v>82</v>
      </c>
      <c r="EY12" s="287">
        <v>3242</v>
      </c>
      <c r="EZ12" s="287">
        <v>5138</v>
      </c>
      <c r="FA12" s="287">
        <v>2375</v>
      </c>
      <c r="FB12" s="287">
        <v>71</v>
      </c>
      <c r="FC12" s="287">
        <v>1809</v>
      </c>
      <c r="FD12" s="287">
        <v>8</v>
      </c>
      <c r="FE12" s="287">
        <v>118</v>
      </c>
      <c r="FF12" s="287">
        <v>0</v>
      </c>
      <c r="FG12" s="287">
        <v>0</v>
      </c>
      <c r="FH12" s="287" t="s">
        <v>792</v>
      </c>
      <c r="FI12" s="287" t="s">
        <v>792</v>
      </c>
      <c r="FJ12" s="287" t="s">
        <v>792</v>
      </c>
      <c r="FK12" s="287">
        <v>0</v>
      </c>
      <c r="FL12" s="287">
        <v>0</v>
      </c>
      <c r="FM12" s="287">
        <v>0</v>
      </c>
      <c r="FN12" s="287">
        <v>14</v>
      </c>
      <c r="FO12" s="287">
        <v>79</v>
      </c>
    </row>
    <row r="13" spans="1:171" s="291" customFormat="1" ht="12" customHeight="1">
      <c r="A13" s="285" t="s">
        <v>580</v>
      </c>
      <c r="B13" s="286" t="s">
        <v>629</v>
      </c>
      <c r="C13" s="305" t="s">
        <v>542</v>
      </c>
      <c r="D13" s="287">
        <f t="shared" si="0"/>
        <v>49478</v>
      </c>
      <c r="E13" s="287">
        <f t="shared" si="1"/>
        <v>848</v>
      </c>
      <c r="F13" s="287">
        <f t="shared" si="2"/>
        <v>16</v>
      </c>
      <c r="G13" s="287">
        <f t="shared" si="3"/>
        <v>301</v>
      </c>
      <c r="H13" s="287">
        <f t="shared" si="4"/>
        <v>14142</v>
      </c>
      <c r="I13" s="287">
        <f t="shared" si="5"/>
        <v>10739</v>
      </c>
      <c r="J13" s="287">
        <f t="shared" si="6"/>
        <v>4720</v>
      </c>
      <c r="K13" s="287">
        <f t="shared" si="7"/>
        <v>2547</v>
      </c>
      <c r="L13" s="287">
        <f t="shared" si="8"/>
        <v>5267</v>
      </c>
      <c r="M13" s="287">
        <f t="shared" si="9"/>
        <v>708</v>
      </c>
      <c r="N13" s="287">
        <f t="shared" si="10"/>
        <v>2</v>
      </c>
      <c r="O13" s="287">
        <f t="shared" si="11"/>
        <v>0</v>
      </c>
      <c r="P13" s="287">
        <f t="shared" si="12"/>
        <v>0</v>
      </c>
      <c r="Q13" s="287">
        <f t="shared" si="13"/>
        <v>711</v>
      </c>
      <c r="R13" s="287">
        <f t="shared" si="14"/>
        <v>0</v>
      </c>
      <c r="S13" s="287">
        <f t="shared" si="15"/>
        <v>0</v>
      </c>
      <c r="T13" s="287">
        <f t="shared" si="16"/>
        <v>0</v>
      </c>
      <c r="U13" s="287">
        <f t="shared" si="17"/>
        <v>0</v>
      </c>
      <c r="V13" s="287">
        <f t="shared" si="18"/>
        <v>0</v>
      </c>
      <c r="W13" s="287">
        <f t="shared" si="19"/>
        <v>18</v>
      </c>
      <c r="X13" s="287">
        <f t="shared" si="20"/>
        <v>9459</v>
      </c>
      <c r="Y13" s="287">
        <f t="shared" si="21"/>
        <v>10008</v>
      </c>
      <c r="Z13" s="287">
        <v>0</v>
      </c>
      <c r="AA13" s="287">
        <v>0</v>
      </c>
      <c r="AB13" s="287">
        <v>0</v>
      </c>
      <c r="AC13" s="287">
        <v>274</v>
      </c>
      <c r="AD13" s="287">
        <v>0</v>
      </c>
      <c r="AE13" s="287">
        <v>0</v>
      </c>
      <c r="AF13" s="287">
        <v>0</v>
      </c>
      <c r="AG13" s="287">
        <v>0</v>
      </c>
      <c r="AH13" s="287">
        <v>0</v>
      </c>
      <c r="AI13" s="287">
        <v>0</v>
      </c>
      <c r="AJ13" s="287" t="s">
        <v>792</v>
      </c>
      <c r="AK13" s="287" t="s">
        <v>792</v>
      </c>
      <c r="AL13" s="287">
        <v>711</v>
      </c>
      <c r="AM13" s="287" t="s">
        <v>792</v>
      </c>
      <c r="AN13" s="287" t="s">
        <v>792</v>
      </c>
      <c r="AO13" s="287">
        <v>0</v>
      </c>
      <c r="AP13" s="287" t="s">
        <v>792</v>
      </c>
      <c r="AQ13" s="287">
        <v>0</v>
      </c>
      <c r="AR13" s="287" t="s">
        <v>792</v>
      </c>
      <c r="AS13" s="287">
        <v>9023</v>
      </c>
      <c r="AT13" s="287">
        <f t="shared" si="22"/>
        <v>14600</v>
      </c>
      <c r="AU13" s="287">
        <v>567</v>
      </c>
      <c r="AV13" s="287">
        <v>6</v>
      </c>
      <c r="AW13" s="287">
        <v>62</v>
      </c>
      <c r="AX13" s="287">
        <v>10151</v>
      </c>
      <c r="AY13" s="287">
        <v>1995</v>
      </c>
      <c r="AZ13" s="287">
        <v>892</v>
      </c>
      <c r="BA13" s="287">
        <v>9</v>
      </c>
      <c r="BB13" s="287">
        <v>668</v>
      </c>
      <c r="BC13" s="287">
        <v>2</v>
      </c>
      <c r="BD13" s="287">
        <v>2</v>
      </c>
      <c r="BE13" s="287" t="s">
        <v>792</v>
      </c>
      <c r="BF13" s="287" t="s">
        <v>792</v>
      </c>
      <c r="BG13" s="287" t="s">
        <v>792</v>
      </c>
      <c r="BH13" s="287" t="s">
        <v>792</v>
      </c>
      <c r="BI13" s="287" t="s">
        <v>792</v>
      </c>
      <c r="BJ13" s="287" t="s">
        <v>792</v>
      </c>
      <c r="BK13" s="287" t="s">
        <v>792</v>
      </c>
      <c r="BL13" s="287" t="s">
        <v>792</v>
      </c>
      <c r="BM13" s="287" t="s">
        <v>792</v>
      </c>
      <c r="BN13" s="287">
        <v>246</v>
      </c>
      <c r="BO13" s="287">
        <f t="shared" si="23"/>
        <v>136</v>
      </c>
      <c r="BP13" s="287">
        <v>0</v>
      </c>
      <c r="BQ13" s="287">
        <v>0</v>
      </c>
      <c r="BR13" s="287">
        <v>0</v>
      </c>
      <c r="BS13" s="287">
        <v>0</v>
      </c>
      <c r="BT13" s="287">
        <v>0</v>
      </c>
      <c r="BU13" s="287">
        <v>0</v>
      </c>
      <c r="BV13" s="287">
        <v>0</v>
      </c>
      <c r="BW13" s="287">
        <v>0</v>
      </c>
      <c r="BX13" s="287">
        <v>0</v>
      </c>
      <c r="BY13" s="287">
        <v>0</v>
      </c>
      <c r="BZ13" s="287">
        <v>0</v>
      </c>
      <c r="CA13" s="287">
        <v>0</v>
      </c>
      <c r="CB13" s="287" t="s">
        <v>792</v>
      </c>
      <c r="CC13" s="287" t="s">
        <v>792</v>
      </c>
      <c r="CD13" s="287" t="s">
        <v>792</v>
      </c>
      <c r="CE13" s="287" t="s">
        <v>792</v>
      </c>
      <c r="CF13" s="287" t="s">
        <v>792</v>
      </c>
      <c r="CG13" s="287" t="s">
        <v>792</v>
      </c>
      <c r="CH13" s="287" t="s">
        <v>792</v>
      </c>
      <c r="CI13" s="287">
        <v>136</v>
      </c>
      <c r="CJ13" s="287">
        <f t="shared" si="24"/>
        <v>0</v>
      </c>
      <c r="CK13" s="287">
        <v>0</v>
      </c>
      <c r="CL13" s="287">
        <v>0</v>
      </c>
      <c r="CM13" s="287">
        <v>0</v>
      </c>
      <c r="CN13" s="287">
        <v>0</v>
      </c>
      <c r="CO13" s="287">
        <v>0</v>
      </c>
      <c r="CP13" s="287">
        <v>0</v>
      </c>
      <c r="CQ13" s="287">
        <v>0</v>
      </c>
      <c r="CR13" s="287">
        <v>0</v>
      </c>
      <c r="CS13" s="287">
        <v>0</v>
      </c>
      <c r="CT13" s="287">
        <v>0</v>
      </c>
      <c r="CU13" s="287">
        <v>0</v>
      </c>
      <c r="CV13" s="287">
        <v>0</v>
      </c>
      <c r="CW13" s="287" t="s">
        <v>792</v>
      </c>
      <c r="CX13" s="287" t="s">
        <v>792</v>
      </c>
      <c r="CY13" s="287" t="s">
        <v>792</v>
      </c>
      <c r="CZ13" s="287" t="s">
        <v>792</v>
      </c>
      <c r="DA13" s="287" t="s">
        <v>792</v>
      </c>
      <c r="DB13" s="287" t="s">
        <v>792</v>
      </c>
      <c r="DC13" s="287" t="s">
        <v>792</v>
      </c>
      <c r="DD13" s="287">
        <v>0</v>
      </c>
      <c r="DE13" s="287">
        <f t="shared" si="25"/>
        <v>0</v>
      </c>
      <c r="DF13" s="287">
        <v>0</v>
      </c>
      <c r="DG13" s="287">
        <v>0</v>
      </c>
      <c r="DH13" s="287">
        <v>0</v>
      </c>
      <c r="DI13" s="287">
        <v>0</v>
      </c>
      <c r="DJ13" s="287">
        <v>0</v>
      </c>
      <c r="DK13" s="287">
        <v>0</v>
      </c>
      <c r="DL13" s="287">
        <v>0</v>
      </c>
      <c r="DM13" s="287">
        <v>0</v>
      </c>
      <c r="DN13" s="287">
        <v>0</v>
      </c>
      <c r="DO13" s="287">
        <v>0</v>
      </c>
      <c r="DP13" s="287">
        <v>0</v>
      </c>
      <c r="DQ13" s="287">
        <v>0</v>
      </c>
      <c r="DR13" s="287" t="s">
        <v>792</v>
      </c>
      <c r="DS13" s="287" t="s">
        <v>792</v>
      </c>
      <c r="DT13" s="287">
        <v>0</v>
      </c>
      <c r="DU13" s="287" t="s">
        <v>792</v>
      </c>
      <c r="DV13" s="287" t="s">
        <v>792</v>
      </c>
      <c r="DW13" s="287" t="s">
        <v>792</v>
      </c>
      <c r="DX13" s="287" t="s">
        <v>792</v>
      </c>
      <c r="DY13" s="287">
        <v>0</v>
      </c>
      <c r="DZ13" s="287">
        <f t="shared" si="26"/>
        <v>68</v>
      </c>
      <c r="EA13" s="287">
        <v>0</v>
      </c>
      <c r="EB13" s="287">
        <v>0</v>
      </c>
      <c r="EC13" s="287">
        <v>0</v>
      </c>
      <c r="ED13" s="287">
        <v>0</v>
      </c>
      <c r="EE13" s="287">
        <v>0</v>
      </c>
      <c r="EF13" s="287">
        <v>0</v>
      </c>
      <c r="EG13" s="287">
        <v>0</v>
      </c>
      <c r="EH13" s="287">
        <v>0</v>
      </c>
      <c r="EI13" s="287">
        <v>50</v>
      </c>
      <c r="EJ13" s="287">
        <v>0</v>
      </c>
      <c r="EK13" s="287" t="s">
        <v>792</v>
      </c>
      <c r="EL13" s="287" t="s">
        <v>792</v>
      </c>
      <c r="EM13" s="287" t="s">
        <v>792</v>
      </c>
      <c r="EN13" s="287">
        <v>0</v>
      </c>
      <c r="EO13" s="287">
        <v>0</v>
      </c>
      <c r="EP13" s="287" t="s">
        <v>792</v>
      </c>
      <c r="EQ13" s="287" t="s">
        <v>792</v>
      </c>
      <c r="ER13" s="287" t="s">
        <v>792</v>
      </c>
      <c r="ES13" s="287">
        <v>18</v>
      </c>
      <c r="ET13" s="287">
        <v>0</v>
      </c>
      <c r="EU13" s="287">
        <f t="shared" si="27"/>
        <v>24666</v>
      </c>
      <c r="EV13" s="287">
        <v>281</v>
      </c>
      <c r="EW13" s="287">
        <v>10</v>
      </c>
      <c r="EX13" s="287">
        <v>239</v>
      </c>
      <c r="EY13" s="287">
        <v>3717</v>
      </c>
      <c r="EZ13" s="287">
        <v>8744</v>
      </c>
      <c r="FA13" s="287">
        <v>3828</v>
      </c>
      <c r="FB13" s="287">
        <v>2538</v>
      </c>
      <c r="FC13" s="287">
        <v>4599</v>
      </c>
      <c r="FD13" s="287">
        <v>656</v>
      </c>
      <c r="FE13" s="287">
        <v>0</v>
      </c>
      <c r="FF13" s="287">
        <v>0</v>
      </c>
      <c r="FG13" s="287">
        <v>0</v>
      </c>
      <c r="FH13" s="287" t="s">
        <v>792</v>
      </c>
      <c r="FI13" s="287" t="s">
        <v>792</v>
      </c>
      <c r="FJ13" s="287" t="s">
        <v>792</v>
      </c>
      <c r="FK13" s="287">
        <v>0</v>
      </c>
      <c r="FL13" s="287">
        <v>0</v>
      </c>
      <c r="FM13" s="287">
        <v>0</v>
      </c>
      <c r="FN13" s="287">
        <v>0</v>
      </c>
      <c r="FO13" s="287">
        <v>54</v>
      </c>
    </row>
    <row r="14" spans="1:171" s="291" customFormat="1" ht="12" customHeight="1">
      <c r="A14" s="285" t="s">
        <v>552</v>
      </c>
      <c r="B14" s="286" t="s">
        <v>568</v>
      </c>
      <c r="C14" s="305" t="s">
        <v>542</v>
      </c>
      <c r="D14" s="287">
        <f t="shared" si="0"/>
        <v>115480</v>
      </c>
      <c r="E14" s="287">
        <f t="shared" si="1"/>
        <v>9403</v>
      </c>
      <c r="F14" s="287">
        <f t="shared" si="2"/>
        <v>52</v>
      </c>
      <c r="G14" s="287">
        <f t="shared" si="3"/>
        <v>0</v>
      </c>
      <c r="H14" s="287">
        <f t="shared" si="4"/>
        <v>20304</v>
      </c>
      <c r="I14" s="287">
        <f t="shared" si="5"/>
        <v>14494</v>
      </c>
      <c r="J14" s="287">
        <f t="shared" si="6"/>
        <v>4428</v>
      </c>
      <c r="K14" s="287">
        <f t="shared" si="7"/>
        <v>236</v>
      </c>
      <c r="L14" s="287">
        <f t="shared" si="8"/>
        <v>2567</v>
      </c>
      <c r="M14" s="287">
        <f t="shared" si="9"/>
        <v>274</v>
      </c>
      <c r="N14" s="287">
        <f t="shared" si="10"/>
        <v>799</v>
      </c>
      <c r="O14" s="287">
        <f t="shared" si="11"/>
        <v>881</v>
      </c>
      <c r="P14" s="287">
        <f t="shared" si="12"/>
        <v>16</v>
      </c>
      <c r="Q14" s="287">
        <f t="shared" si="13"/>
        <v>26411</v>
      </c>
      <c r="R14" s="287">
        <f t="shared" si="14"/>
        <v>24029</v>
      </c>
      <c r="S14" s="287">
        <f t="shared" si="15"/>
        <v>0</v>
      </c>
      <c r="T14" s="287">
        <f t="shared" si="16"/>
        <v>0</v>
      </c>
      <c r="U14" s="287">
        <f t="shared" si="17"/>
        <v>0</v>
      </c>
      <c r="V14" s="287">
        <f t="shared" si="18"/>
        <v>0</v>
      </c>
      <c r="W14" s="287">
        <f t="shared" si="19"/>
        <v>85</v>
      </c>
      <c r="X14" s="287">
        <f t="shared" si="20"/>
        <v>11501</v>
      </c>
      <c r="Y14" s="287">
        <f t="shared" si="21"/>
        <v>29048</v>
      </c>
      <c r="Z14" s="287">
        <v>516</v>
      </c>
      <c r="AA14" s="287">
        <v>0</v>
      </c>
      <c r="AB14" s="287">
        <v>0</v>
      </c>
      <c r="AC14" s="287">
        <v>1299</v>
      </c>
      <c r="AD14" s="287">
        <v>0</v>
      </c>
      <c r="AE14" s="287">
        <v>9</v>
      </c>
      <c r="AF14" s="287">
        <v>0</v>
      </c>
      <c r="AG14" s="287">
        <v>0</v>
      </c>
      <c r="AH14" s="287">
        <v>0</v>
      </c>
      <c r="AI14" s="287">
        <v>19</v>
      </c>
      <c r="AJ14" s="287" t="s">
        <v>792</v>
      </c>
      <c r="AK14" s="287" t="s">
        <v>792</v>
      </c>
      <c r="AL14" s="287">
        <v>26411</v>
      </c>
      <c r="AM14" s="287" t="s">
        <v>792</v>
      </c>
      <c r="AN14" s="287" t="s">
        <v>792</v>
      </c>
      <c r="AO14" s="287">
        <v>0</v>
      </c>
      <c r="AP14" s="287" t="s">
        <v>792</v>
      </c>
      <c r="AQ14" s="287">
        <v>0</v>
      </c>
      <c r="AR14" s="287" t="s">
        <v>792</v>
      </c>
      <c r="AS14" s="287">
        <v>794</v>
      </c>
      <c r="AT14" s="287">
        <f t="shared" si="22"/>
        <v>14991</v>
      </c>
      <c r="AU14" s="287">
        <v>657</v>
      </c>
      <c r="AV14" s="287">
        <v>0</v>
      </c>
      <c r="AW14" s="287">
        <v>0</v>
      </c>
      <c r="AX14" s="287">
        <v>10753</v>
      </c>
      <c r="AY14" s="287">
        <v>2251</v>
      </c>
      <c r="AZ14" s="287">
        <v>368</v>
      </c>
      <c r="BA14" s="287">
        <v>0</v>
      </c>
      <c r="BB14" s="287">
        <v>0</v>
      </c>
      <c r="BC14" s="287">
        <v>0</v>
      </c>
      <c r="BD14" s="287">
        <v>74</v>
      </c>
      <c r="BE14" s="287" t="s">
        <v>792</v>
      </c>
      <c r="BF14" s="287" t="s">
        <v>792</v>
      </c>
      <c r="BG14" s="287" t="s">
        <v>792</v>
      </c>
      <c r="BH14" s="287" t="s">
        <v>792</v>
      </c>
      <c r="BI14" s="287" t="s">
        <v>792</v>
      </c>
      <c r="BJ14" s="287" t="s">
        <v>792</v>
      </c>
      <c r="BK14" s="287" t="s">
        <v>792</v>
      </c>
      <c r="BL14" s="287" t="s">
        <v>792</v>
      </c>
      <c r="BM14" s="287" t="s">
        <v>792</v>
      </c>
      <c r="BN14" s="287">
        <v>888</v>
      </c>
      <c r="BO14" s="287">
        <f t="shared" si="23"/>
        <v>1433</v>
      </c>
      <c r="BP14" s="287">
        <v>0</v>
      </c>
      <c r="BQ14" s="287">
        <v>0</v>
      </c>
      <c r="BR14" s="287">
        <v>0</v>
      </c>
      <c r="BS14" s="287">
        <v>0</v>
      </c>
      <c r="BT14" s="287">
        <v>0</v>
      </c>
      <c r="BU14" s="287">
        <v>0</v>
      </c>
      <c r="BV14" s="287">
        <v>0</v>
      </c>
      <c r="BW14" s="287">
        <v>0</v>
      </c>
      <c r="BX14" s="287">
        <v>0</v>
      </c>
      <c r="BY14" s="287">
        <v>0</v>
      </c>
      <c r="BZ14" s="287">
        <v>881</v>
      </c>
      <c r="CA14" s="287">
        <v>16</v>
      </c>
      <c r="CB14" s="287" t="s">
        <v>792</v>
      </c>
      <c r="CC14" s="287" t="s">
        <v>792</v>
      </c>
      <c r="CD14" s="287" t="s">
        <v>792</v>
      </c>
      <c r="CE14" s="287" t="s">
        <v>792</v>
      </c>
      <c r="CF14" s="287" t="s">
        <v>792</v>
      </c>
      <c r="CG14" s="287" t="s">
        <v>792</v>
      </c>
      <c r="CH14" s="287" t="s">
        <v>792</v>
      </c>
      <c r="CI14" s="287">
        <v>536</v>
      </c>
      <c r="CJ14" s="287">
        <f t="shared" si="24"/>
        <v>0</v>
      </c>
      <c r="CK14" s="287">
        <v>0</v>
      </c>
      <c r="CL14" s="287">
        <v>0</v>
      </c>
      <c r="CM14" s="287">
        <v>0</v>
      </c>
      <c r="CN14" s="287">
        <v>0</v>
      </c>
      <c r="CO14" s="287">
        <v>0</v>
      </c>
      <c r="CP14" s="287">
        <v>0</v>
      </c>
      <c r="CQ14" s="287">
        <v>0</v>
      </c>
      <c r="CR14" s="287">
        <v>0</v>
      </c>
      <c r="CS14" s="287">
        <v>0</v>
      </c>
      <c r="CT14" s="287">
        <v>0</v>
      </c>
      <c r="CU14" s="287">
        <v>0</v>
      </c>
      <c r="CV14" s="287">
        <v>0</v>
      </c>
      <c r="CW14" s="287" t="s">
        <v>792</v>
      </c>
      <c r="CX14" s="287" t="s">
        <v>792</v>
      </c>
      <c r="CY14" s="287" t="s">
        <v>792</v>
      </c>
      <c r="CZ14" s="287" t="s">
        <v>792</v>
      </c>
      <c r="DA14" s="287" t="s">
        <v>792</v>
      </c>
      <c r="DB14" s="287" t="s">
        <v>792</v>
      </c>
      <c r="DC14" s="287" t="s">
        <v>792</v>
      </c>
      <c r="DD14" s="287">
        <v>0</v>
      </c>
      <c r="DE14" s="287">
        <f t="shared" si="25"/>
        <v>0</v>
      </c>
      <c r="DF14" s="287">
        <v>0</v>
      </c>
      <c r="DG14" s="287">
        <v>0</v>
      </c>
      <c r="DH14" s="287">
        <v>0</v>
      </c>
      <c r="DI14" s="287">
        <v>0</v>
      </c>
      <c r="DJ14" s="287">
        <v>0</v>
      </c>
      <c r="DK14" s="287">
        <v>0</v>
      </c>
      <c r="DL14" s="287">
        <v>0</v>
      </c>
      <c r="DM14" s="287">
        <v>0</v>
      </c>
      <c r="DN14" s="287">
        <v>0</v>
      </c>
      <c r="DO14" s="287">
        <v>0</v>
      </c>
      <c r="DP14" s="287">
        <v>0</v>
      </c>
      <c r="DQ14" s="287">
        <v>0</v>
      </c>
      <c r="DR14" s="287" t="s">
        <v>792</v>
      </c>
      <c r="DS14" s="287" t="s">
        <v>792</v>
      </c>
      <c r="DT14" s="287">
        <v>0</v>
      </c>
      <c r="DU14" s="287" t="s">
        <v>792</v>
      </c>
      <c r="DV14" s="287" t="s">
        <v>792</v>
      </c>
      <c r="DW14" s="287" t="s">
        <v>792</v>
      </c>
      <c r="DX14" s="287" t="s">
        <v>792</v>
      </c>
      <c r="DY14" s="287">
        <v>0</v>
      </c>
      <c r="DZ14" s="287">
        <f t="shared" si="26"/>
        <v>24088</v>
      </c>
      <c r="EA14" s="287">
        <v>0</v>
      </c>
      <c r="EB14" s="287">
        <v>0</v>
      </c>
      <c r="EC14" s="287">
        <v>0</v>
      </c>
      <c r="ED14" s="287">
        <v>0</v>
      </c>
      <c r="EE14" s="287">
        <v>0</v>
      </c>
      <c r="EF14" s="287">
        <v>0</v>
      </c>
      <c r="EG14" s="287">
        <v>0</v>
      </c>
      <c r="EH14" s="287">
        <v>0</v>
      </c>
      <c r="EI14" s="287">
        <v>0</v>
      </c>
      <c r="EJ14" s="287">
        <v>0</v>
      </c>
      <c r="EK14" s="287" t="s">
        <v>792</v>
      </c>
      <c r="EL14" s="287" t="s">
        <v>792</v>
      </c>
      <c r="EM14" s="287" t="s">
        <v>792</v>
      </c>
      <c r="EN14" s="287">
        <v>24029</v>
      </c>
      <c r="EO14" s="287">
        <v>0</v>
      </c>
      <c r="EP14" s="287" t="s">
        <v>792</v>
      </c>
      <c r="EQ14" s="287" t="s">
        <v>792</v>
      </c>
      <c r="ER14" s="287" t="s">
        <v>792</v>
      </c>
      <c r="ES14" s="287">
        <v>59</v>
      </c>
      <c r="ET14" s="287">
        <v>0</v>
      </c>
      <c r="EU14" s="287">
        <f t="shared" si="27"/>
        <v>45920</v>
      </c>
      <c r="EV14" s="287">
        <v>8230</v>
      </c>
      <c r="EW14" s="287">
        <v>52</v>
      </c>
      <c r="EX14" s="287">
        <v>0</v>
      </c>
      <c r="EY14" s="287">
        <v>8252</v>
      </c>
      <c r="EZ14" s="287">
        <v>12243</v>
      </c>
      <c r="FA14" s="287">
        <v>4051</v>
      </c>
      <c r="FB14" s="287">
        <v>236</v>
      </c>
      <c r="FC14" s="287">
        <v>2567</v>
      </c>
      <c r="FD14" s="287">
        <v>274</v>
      </c>
      <c r="FE14" s="287">
        <v>706</v>
      </c>
      <c r="FF14" s="287">
        <v>0</v>
      </c>
      <c r="FG14" s="287">
        <v>0</v>
      </c>
      <c r="FH14" s="287" t="s">
        <v>792</v>
      </c>
      <c r="FI14" s="287" t="s">
        <v>792</v>
      </c>
      <c r="FJ14" s="287" t="s">
        <v>792</v>
      </c>
      <c r="FK14" s="287">
        <v>0</v>
      </c>
      <c r="FL14" s="287">
        <v>0</v>
      </c>
      <c r="FM14" s="287">
        <v>0</v>
      </c>
      <c r="FN14" s="287">
        <v>26</v>
      </c>
      <c r="FO14" s="287">
        <v>9283</v>
      </c>
    </row>
    <row r="15" spans="1:171" s="291" customFormat="1" ht="12" customHeight="1">
      <c r="A15" s="285" t="s">
        <v>599</v>
      </c>
      <c r="B15" s="286" t="s">
        <v>638</v>
      </c>
      <c r="C15" s="305" t="s">
        <v>542</v>
      </c>
      <c r="D15" s="287">
        <f t="shared" si="0"/>
        <v>57016</v>
      </c>
      <c r="E15" s="287">
        <f t="shared" si="1"/>
        <v>9294</v>
      </c>
      <c r="F15" s="287">
        <f t="shared" si="2"/>
        <v>135</v>
      </c>
      <c r="G15" s="287">
        <f t="shared" si="3"/>
        <v>0</v>
      </c>
      <c r="H15" s="287">
        <f t="shared" si="4"/>
        <v>14546</v>
      </c>
      <c r="I15" s="287">
        <f t="shared" si="5"/>
        <v>7948</v>
      </c>
      <c r="J15" s="287">
        <f t="shared" si="6"/>
        <v>4332</v>
      </c>
      <c r="K15" s="287">
        <f t="shared" si="7"/>
        <v>1242</v>
      </c>
      <c r="L15" s="287">
        <f t="shared" si="8"/>
        <v>5240</v>
      </c>
      <c r="M15" s="287">
        <f t="shared" si="9"/>
        <v>429</v>
      </c>
      <c r="N15" s="287">
        <f t="shared" si="10"/>
        <v>1716</v>
      </c>
      <c r="O15" s="287">
        <f t="shared" si="11"/>
        <v>2870</v>
      </c>
      <c r="P15" s="287">
        <f t="shared" si="12"/>
        <v>0</v>
      </c>
      <c r="Q15" s="287">
        <f t="shared" si="13"/>
        <v>8398</v>
      </c>
      <c r="R15" s="287">
        <f t="shared" si="14"/>
        <v>0</v>
      </c>
      <c r="S15" s="287">
        <f t="shared" si="15"/>
        <v>0</v>
      </c>
      <c r="T15" s="287">
        <f t="shared" si="16"/>
        <v>0</v>
      </c>
      <c r="U15" s="287">
        <f t="shared" si="17"/>
        <v>0</v>
      </c>
      <c r="V15" s="287">
        <f t="shared" si="18"/>
        <v>0</v>
      </c>
      <c r="W15" s="287">
        <f t="shared" si="19"/>
        <v>5</v>
      </c>
      <c r="X15" s="287">
        <f t="shared" si="20"/>
        <v>861</v>
      </c>
      <c r="Y15" s="287">
        <f t="shared" si="21"/>
        <v>9822</v>
      </c>
      <c r="Z15" s="287">
        <v>150</v>
      </c>
      <c r="AA15" s="287">
        <v>0</v>
      </c>
      <c r="AB15" s="287">
        <v>0</v>
      </c>
      <c r="AC15" s="287">
        <v>845</v>
      </c>
      <c r="AD15" s="287">
        <v>0</v>
      </c>
      <c r="AE15" s="287">
        <v>0</v>
      </c>
      <c r="AF15" s="287">
        <v>0</v>
      </c>
      <c r="AG15" s="287">
        <v>190</v>
      </c>
      <c r="AH15" s="287">
        <v>0</v>
      </c>
      <c r="AI15" s="287">
        <v>55</v>
      </c>
      <c r="AJ15" s="287" t="s">
        <v>792</v>
      </c>
      <c r="AK15" s="287" t="s">
        <v>792</v>
      </c>
      <c r="AL15" s="287">
        <v>8398</v>
      </c>
      <c r="AM15" s="287" t="s">
        <v>792</v>
      </c>
      <c r="AN15" s="287" t="s">
        <v>792</v>
      </c>
      <c r="AO15" s="287">
        <v>0</v>
      </c>
      <c r="AP15" s="287" t="s">
        <v>792</v>
      </c>
      <c r="AQ15" s="287">
        <v>0</v>
      </c>
      <c r="AR15" s="287" t="s">
        <v>792</v>
      </c>
      <c r="AS15" s="287">
        <v>184</v>
      </c>
      <c r="AT15" s="287">
        <f t="shared" si="22"/>
        <v>10636</v>
      </c>
      <c r="AU15" s="287">
        <v>0</v>
      </c>
      <c r="AV15" s="287">
        <v>0</v>
      </c>
      <c r="AW15" s="287">
        <v>0</v>
      </c>
      <c r="AX15" s="287">
        <v>6846</v>
      </c>
      <c r="AY15" s="287">
        <v>2833</v>
      </c>
      <c r="AZ15" s="287">
        <v>875</v>
      </c>
      <c r="BA15" s="287">
        <v>0</v>
      </c>
      <c r="BB15" s="287">
        <v>0</v>
      </c>
      <c r="BC15" s="287">
        <v>0</v>
      </c>
      <c r="BD15" s="287">
        <v>0</v>
      </c>
      <c r="BE15" s="287" t="s">
        <v>792</v>
      </c>
      <c r="BF15" s="287" t="s">
        <v>792</v>
      </c>
      <c r="BG15" s="287" t="s">
        <v>792</v>
      </c>
      <c r="BH15" s="287" t="s">
        <v>792</v>
      </c>
      <c r="BI15" s="287" t="s">
        <v>792</v>
      </c>
      <c r="BJ15" s="287" t="s">
        <v>792</v>
      </c>
      <c r="BK15" s="287" t="s">
        <v>792</v>
      </c>
      <c r="BL15" s="287" t="s">
        <v>792</v>
      </c>
      <c r="BM15" s="287" t="s">
        <v>792</v>
      </c>
      <c r="BN15" s="287">
        <v>82</v>
      </c>
      <c r="BO15" s="287">
        <f t="shared" si="23"/>
        <v>3309</v>
      </c>
      <c r="BP15" s="287">
        <v>0</v>
      </c>
      <c r="BQ15" s="287">
        <v>0</v>
      </c>
      <c r="BR15" s="287">
        <v>0</v>
      </c>
      <c r="BS15" s="287">
        <v>0</v>
      </c>
      <c r="BT15" s="287">
        <v>0</v>
      </c>
      <c r="BU15" s="287">
        <v>0</v>
      </c>
      <c r="BV15" s="287">
        <v>0</v>
      </c>
      <c r="BW15" s="287">
        <v>0</v>
      </c>
      <c r="BX15" s="287">
        <v>0</v>
      </c>
      <c r="BY15" s="287">
        <v>0</v>
      </c>
      <c r="BZ15" s="287">
        <v>2870</v>
      </c>
      <c r="CA15" s="287">
        <v>0</v>
      </c>
      <c r="CB15" s="287" t="s">
        <v>792</v>
      </c>
      <c r="CC15" s="287" t="s">
        <v>792</v>
      </c>
      <c r="CD15" s="287" t="s">
        <v>792</v>
      </c>
      <c r="CE15" s="287" t="s">
        <v>792</v>
      </c>
      <c r="CF15" s="287" t="s">
        <v>792</v>
      </c>
      <c r="CG15" s="287" t="s">
        <v>792</v>
      </c>
      <c r="CH15" s="287" t="s">
        <v>792</v>
      </c>
      <c r="CI15" s="287">
        <v>439</v>
      </c>
      <c r="CJ15" s="287">
        <f t="shared" si="24"/>
        <v>0</v>
      </c>
      <c r="CK15" s="287">
        <v>0</v>
      </c>
      <c r="CL15" s="287">
        <v>0</v>
      </c>
      <c r="CM15" s="287">
        <v>0</v>
      </c>
      <c r="CN15" s="287">
        <v>0</v>
      </c>
      <c r="CO15" s="287">
        <v>0</v>
      </c>
      <c r="CP15" s="287">
        <v>0</v>
      </c>
      <c r="CQ15" s="287">
        <v>0</v>
      </c>
      <c r="CR15" s="287">
        <v>0</v>
      </c>
      <c r="CS15" s="287">
        <v>0</v>
      </c>
      <c r="CT15" s="287">
        <v>0</v>
      </c>
      <c r="CU15" s="287">
        <v>0</v>
      </c>
      <c r="CV15" s="287">
        <v>0</v>
      </c>
      <c r="CW15" s="287" t="s">
        <v>792</v>
      </c>
      <c r="CX15" s="287" t="s">
        <v>792</v>
      </c>
      <c r="CY15" s="287" t="s">
        <v>792</v>
      </c>
      <c r="CZ15" s="287" t="s">
        <v>792</v>
      </c>
      <c r="DA15" s="287" t="s">
        <v>792</v>
      </c>
      <c r="DB15" s="287" t="s">
        <v>792</v>
      </c>
      <c r="DC15" s="287" t="s">
        <v>792</v>
      </c>
      <c r="DD15" s="287">
        <v>0</v>
      </c>
      <c r="DE15" s="287">
        <f t="shared" si="25"/>
        <v>0</v>
      </c>
      <c r="DF15" s="287">
        <v>0</v>
      </c>
      <c r="DG15" s="287">
        <v>0</v>
      </c>
      <c r="DH15" s="287">
        <v>0</v>
      </c>
      <c r="DI15" s="287">
        <v>0</v>
      </c>
      <c r="DJ15" s="287">
        <v>0</v>
      </c>
      <c r="DK15" s="287">
        <v>0</v>
      </c>
      <c r="DL15" s="287">
        <v>0</v>
      </c>
      <c r="DM15" s="287">
        <v>0</v>
      </c>
      <c r="DN15" s="287">
        <v>0</v>
      </c>
      <c r="DO15" s="287">
        <v>0</v>
      </c>
      <c r="DP15" s="287">
        <v>0</v>
      </c>
      <c r="DQ15" s="287">
        <v>0</v>
      </c>
      <c r="DR15" s="287" t="s">
        <v>792</v>
      </c>
      <c r="DS15" s="287" t="s">
        <v>792</v>
      </c>
      <c r="DT15" s="287">
        <v>0</v>
      </c>
      <c r="DU15" s="287" t="s">
        <v>792</v>
      </c>
      <c r="DV15" s="287" t="s">
        <v>792</v>
      </c>
      <c r="DW15" s="287" t="s">
        <v>792</v>
      </c>
      <c r="DX15" s="287" t="s">
        <v>792</v>
      </c>
      <c r="DY15" s="287">
        <v>0</v>
      </c>
      <c r="DZ15" s="287">
        <f t="shared" si="26"/>
        <v>5</v>
      </c>
      <c r="EA15" s="287">
        <v>0</v>
      </c>
      <c r="EB15" s="287">
        <v>0</v>
      </c>
      <c r="EC15" s="287">
        <v>0</v>
      </c>
      <c r="ED15" s="287">
        <v>0</v>
      </c>
      <c r="EE15" s="287">
        <v>0</v>
      </c>
      <c r="EF15" s="287">
        <v>0</v>
      </c>
      <c r="EG15" s="287">
        <v>0</v>
      </c>
      <c r="EH15" s="287">
        <v>0</v>
      </c>
      <c r="EI15" s="287">
        <v>0</v>
      </c>
      <c r="EJ15" s="287">
        <v>0</v>
      </c>
      <c r="EK15" s="287" t="s">
        <v>792</v>
      </c>
      <c r="EL15" s="287" t="s">
        <v>792</v>
      </c>
      <c r="EM15" s="287" t="s">
        <v>792</v>
      </c>
      <c r="EN15" s="287">
        <v>0</v>
      </c>
      <c r="EO15" s="287">
        <v>0</v>
      </c>
      <c r="EP15" s="287" t="s">
        <v>792</v>
      </c>
      <c r="EQ15" s="287" t="s">
        <v>792</v>
      </c>
      <c r="ER15" s="287" t="s">
        <v>792</v>
      </c>
      <c r="ES15" s="287">
        <v>5</v>
      </c>
      <c r="ET15" s="287">
        <v>0</v>
      </c>
      <c r="EU15" s="287">
        <f t="shared" si="27"/>
        <v>33244</v>
      </c>
      <c r="EV15" s="287">
        <v>9144</v>
      </c>
      <c r="EW15" s="287">
        <v>135</v>
      </c>
      <c r="EX15" s="287">
        <v>0</v>
      </c>
      <c r="EY15" s="287">
        <v>6855</v>
      </c>
      <c r="EZ15" s="287">
        <v>5115</v>
      </c>
      <c r="FA15" s="287">
        <v>3457</v>
      </c>
      <c r="FB15" s="287">
        <v>1242</v>
      </c>
      <c r="FC15" s="287">
        <v>5050</v>
      </c>
      <c r="FD15" s="287">
        <v>429</v>
      </c>
      <c r="FE15" s="287">
        <v>1661</v>
      </c>
      <c r="FF15" s="287">
        <v>0</v>
      </c>
      <c r="FG15" s="287">
        <v>0</v>
      </c>
      <c r="FH15" s="287" t="s">
        <v>792</v>
      </c>
      <c r="FI15" s="287" t="s">
        <v>792</v>
      </c>
      <c r="FJ15" s="287" t="s">
        <v>792</v>
      </c>
      <c r="FK15" s="287">
        <v>0</v>
      </c>
      <c r="FL15" s="287">
        <v>0</v>
      </c>
      <c r="FM15" s="287">
        <v>0</v>
      </c>
      <c r="FN15" s="287">
        <v>0</v>
      </c>
      <c r="FO15" s="287">
        <v>156</v>
      </c>
    </row>
    <row r="16" spans="1:171" s="291" customFormat="1" ht="12" customHeight="1">
      <c r="A16" s="285" t="s">
        <v>594</v>
      </c>
      <c r="B16" s="286" t="s">
        <v>595</v>
      </c>
      <c r="C16" s="305" t="s">
        <v>542</v>
      </c>
      <c r="D16" s="287">
        <f t="shared" si="0"/>
        <v>50406</v>
      </c>
      <c r="E16" s="287">
        <f t="shared" si="1"/>
        <v>1567</v>
      </c>
      <c r="F16" s="287">
        <f t="shared" si="2"/>
        <v>108</v>
      </c>
      <c r="G16" s="287">
        <f t="shared" si="3"/>
        <v>0</v>
      </c>
      <c r="H16" s="287">
        <f t="shared" si="4"/>
        <v>13748</v>
      </c>
      <c r="I16" s="287">
        <f t="shared" si="5"/>
        <v>9442</v>
      </c>
      <c r="J16" s="287">
        <f t="shared" si="6"/>
        <v>2987</v>
      </c>
      <c r="K16" s="287">
        <f t="shared" si="7"/>
        <v>25</v>
      </c>
      <c r="L16" s="287">
        <f t="shared" si="8"/>
        <v>2836</v>
      </c>
      <c r="M16" s="287">
        <f t="shared" si="9"/>
        <v>554</v>
      </c>
      <c r="N16" s="287">
        <f t="shared" si="10"/>
        <v>133</v>
      </c>
      <c r="O16" s="287">
        <f t="shared" si="11"/>
        <v>270</v>
      </c>
      <c r="P16" s="287">
        <f t="shared" si="12"/>
        <v>8</v>
      </c>
      <c r="Q16" s="287">
        <f t="shared" si="13"/>
        <v>2796</v>
      </c>
      <c r="R16" s="287">
        <f t="shared" si="14"/>
        <v>3974</v>
      </c>
      <c r="S16" s="287">
        <f t="shared" si="15"/>
        <v>0</v>
      </c>
      <c r="T16" s="287">
        <f t="shared" si="16"/>
        <v>3398</v>
      </c>
      <c r="U16" s="287">
        <f t="shared" si="17"/>
        <v>0</v>
      </c>
      <c r="V16" s="287">
        <f t="shared" si="18"/>
        <v>0</v>
      </c>
      <c r="W16" s="287">
        <f t="shared" si="19"/>
        <v>23</v>
      </c>
      <c r="X16" s="287">
        <f t="shared" si="20"/>
        <v>8537</v>
      </c>
      <c r="Y16" s="287">
        <f t="shared" si="21"/>
        <v>6863</v>
      </c>
      <c r="Z16" s="287">
        <v>234</v>
      </c>
      <c r="AA16" s="287">
        <v>0</v>
      </c>
      <c r="AB16" s="287">
        <v>0</v>
      </c>
      <c r="AC16" s="287">
        <v>434</v>
      </c>
      <c r="AD16" s="287">
        <v>0</v>
      </c>
      <c r="AE16" s="287">
        <v>0</v>
      </c>
      <c r="AF16" s="287">
        <v>0</v>
      </c>
      <c r="AG16" s="287">
        <v>0</v>
      </c>
      <c r="AH16" s="287">
        <v>0</v>
      </c>
      <c r="AI16" s="287">
        <v>1</v>
      </c>
      <c r="AJ16" s="287" t="s">
        <v>792</v>
      </c>
      <c r="AK16" s="287" t="s">
        <v>792</v>
      </c>
      <c r="AL16" s="287">
        <v>2796</v>
      </c>
      <c r="AM16" s="287" t="s">
        <v>792</v>
      </c>
      <c r="AN16" s="287" t="s">
        <v>792</v>
      </c>
      <c r="AO16" s="287">
        <v>3398</v>
      </c>
      <c r="AP16" s="287" t="s">
        <v>792</v>
      </c>
      <c r="AQ16" s="287">
        <v>0</v>
      </c>
      <c r="AR16" s="287" t="s">
        <v>792</v>
      </c>
      <c r="AS16" s="287">
        <v>0</v>
      </c>
      <c r="AT16" s="287">
        <f t="shared" si="22"/>
        <v>18099</v>
      </c>
      <c r="AU16" s="287">
        <v>0</v>
      </c>
      <c r="AV16" s="287">
        <v>57</v>
      </c>
      <c r="AW16" s="287">
        <v>0</v>
      </c>
      <c r="AX16" s="287">
        <v>11845</v>
      </c>
      <c r="AY16" s="287">
        <v>3036</v>
      </c>
      <c r="AZ16" s="287">
        <v>583</v>
      </c>
      <c r="BA16" s="287">
        <v>19</v>
      </c>
      <c r="BB16" s="287">
        <v>1990</v>
      </c>
      <c r="BC16" s="287">
        <v>61</v>
      </c>
      <c r="BD16" s="287">
        <v>95</v>
      </c>
      <c r="BE16" s="287" t="s">
        <v>792</v>
      </c>
      <c r="BF16" s="287" t="s">
        <v>792</v>
      </c>
      <c r="BG16" s="287" t="s">
        <v>792</v>
      </c>
      <c r="BH16" s="287" t="s">
        <v>792</v>
      </c>
      <c r="BI16" s="287" t="s">
        <v>792</v>
      </c>
      <c r="BJ16" s="287" t="s">
        <v>792</v>
      </c>
      <c r="BK16" s="287" t="s">
        <v>792</v>
      </c>
      <c r="BL16" s="287" t="s">
        <v>792</v>
      </c>
      <c r="BM16" s="287" t="s">
        <v>792</v>
      </c>
      <c r="BN16" s="287">
        <v>413</v>
      </c>
      <c r="BO16" s="287">
        <f t="shared" si="23"/>
        <v>260</v>
      </c>
      <c r="BP16" s="287">
        <v>0</v>
      </c>
      <c r="BQ16" s="287">
        <v>0</v>
      </c>
      <c r="BR16" s="287">
        <v>0</v>
      </c>
      <c r="BS16" s="287">
        <v>0</v>
      </c>
      <c r="BT16" s="287">
        <v>0</v>
      </c>
      <c r="BU16" s="287">
        <v>0</v>
      </c>
      <c r="BV16" s="287">
        <v>0</v>
      </c>
      <c r="BW16" s="287">
        <v>0</v>
      </c>
      <c r="BX16" s="287">
        <v>0</v>
      </c>
      <c r="BY16" s="287">
        <v>0</v>
      </c>
      <c r="BZ16" s="287">
        <v>260</v>
      </c>
      <c r="CA16" s="287">
        <v>0</v>
      </c>
      <c r="CB16" s="287" t="s">
        <v>792</v>
      </c>
      <c r="CC16" s="287" t="s">
        <v>792</v>
      </c>
      <c r="CD16" s="287" t="s">
        <v>792</v>
      </c>
      <c r="CE16" s="287" t="s">
        <v>792</v>
      </c>
      <c r="CF16" s="287" t="s">
        <v>792</v>
      </c>
      <c r="CG16" s="287" t="s">
        <v>792</v>
      </c>
      <c r="CH16" s="287" t="s">
        <v>792</v>
      </c>
      <c r="CI16" s="287">
        <v>0</v>
      </c>
      <c r="CJ16" s="287">
        <f t="shared" si="24"/>
        <v>8</v>
      </c>
      <c r="CK16" s="287">
        <v>0</v>
      </c>
      <c r="CL16" s="287">
        <v>0</v>
      </c>
      <c r="CM16" s="287">
        <v>0</v>
      </c>
      <c r="CN16" s="287">
        <v>0</v>
      </c>
      <c r="CO16" s="287">
        <v>0</v>
      </c>
      <c r="CP16" s="287">
        <v>0</v>
      </c>
      <c r="CQ16" s="287">
        <v>0</v>
      </c>
      <c r="CR16" s="287">
        <v>0</v>
      </c>
      <c r="CS16" s="287">
        <v>0</v>
      </c>
      <c r="CT16" s="287">
        <v>0</v>
      </c>
      <c r="CU16" s="287">
        <v>0</v>
      </c>
      <c r="CV16" s="287">
        <v>8</v>
      </c>
      <c r="CW16" s="287" t="s">
        <v>792</v>
      </c>
      <c r="CX16" s="287" t="s">
        <v>792</v>
      </c>
      <c r="CY16" s="287" t="s">
        <v>792</v>
      </c>
      <c r="CZ16" s="287" t="s">
        <v>792</v>
      </c>
      <c r="DA16" s="287" t="s">
        <v>792</v>
      </c>
      <c r="DB16" s="287" t="s">
        <v>792</v>
      </c>
      <c r="DC16" s="287" t="s">
        <v>792</v>
      </c>
      <c r="DD16" s="287">
        <v>0</v>
      </c>
      <c r="DE16" s="287">
        <f t="shared" si="25"/>
        <v>0</v>
      </c>
      <c r="DF16" s="287">
        <v>0</v>
      </c>
      <c r="DG16" s="287">
        <v>0</v>
      </c>
      <c r="DH16" s="287">
        <v>0</v>
      </c>
      <c r="DI16" s="287">
        <v>0</v>
      </c>
      <c r="DJ16" s="287">
        <v>0</v>
      </c>
      <c r="DK16" s="287">
        <v>0</v>
      </c>
      <c r="DL16" s="287">
        <v>0</v>
      </c>
      <c r="DM16" s="287">
        <v>0</v>
      </c>
      <c r="DN16" s="287">
        <v>0</v>
      </c>
      <c r="DO16" s="287">
        <v>0</v>
      </c>
      <c r="DP16" s="287">
        <v>0</v>
      </c>
      <c r="DQ16" s="287">
        <v>0</v>
      </c>
      <c r="DR16" s="287" t="s">
        <v>792</v>
      </c>
      <c r="DS16" s="287" t="s">
        <v>792</v>
      </c>
      <c r="DT16" s="287">
        <v>0</v>
      </c>
      <c r="DU16" s="287" t="s">
        <v>792</v>
      </c>
      <c r="DV16" s="287" t="s">
        <v>792</v>
      </c>
      <c r="DW16" s="287" t="s">
        <v>792</v>
      </c>
      <c r="DX16" s="287" t="s">
        <v>792</v>
      </c>
      <c r="DY16" s="287">
        <v>0</v>
      </c>
      <c r="DZ16" s="287">
        <f t="shared" si="26"/>
        <v>3980</v>
      </c>
      <c r="EA16" s="287">
        <v>0</v>
      </c>
      <c r="EB16" s="287">
        <v>0</v>
      </c>
      <c r="EC16" s="287">
        <v>0</v>
      </c>
      <c r="ED16" s="287">
        <v>0</v>
      </c>
      <c r="EE16" s="287">
        <v>0</v>
      </c>
      <c r="EF16" s="287">
        <v>0</v>
      </c>
      <c r="EG16" s="287">
        <v>0</v>
      </c>
      <c r="EH16" s="287">
        <v>0</v>
      </c>
      <c r="EI16" s="287">
        <v>0</v>
      </c>
      <c r="EJ16" s="287">
        <v>0</v>
      </c>
      <c r="EK16" s="287" t="s">
        <v>792</v>
      </c>
      <c r="EL16" s="287" t="s">
        <v>792</v>
      </c>
      <c r="EM16" s="287" t="s">
        <v>792</v>
      </c>
      <c r="EN16" s="287">
        <v>3974</v>
      </c>
      <c r="EO16" s="287">
        <v>0</v>
      </c>
      <c r="EP16" s="287" t="s">
        <v>792</v>
      </c>
      <c r="EQ16" s="287" t="s">
        <v>792</v>
      </c>
      <c r="ER16" s="287" t="s">
        <v>792</v>
      </c>
      <c r="ES16" s="287">
        <v>6</v>
      </c>
      <c r="ET16" s="287">
        <v>0</v>
      </c>
      <c r="EU16" s="287">
        <f t="shared" si="27"/>
        <v>21196</v>
      </c>
      <c r="EV16" s="287">
        <v>1333</v>
      </c>
      <c r="EW16" s="287">
        <v>51</v>
      </c>
      <c r="EX16" s="287">
        <v>0</v>
      </c>
      <c r="EY16" s="287">
        <v>1469</v>
      </c>
      <c r="EZ16" s="287">
        <v>6406</v>
      </c>
      <c r="FA16" s="287">
        <v>2404</v>
      </c>
      <c r="FB16" s="287">
        <v>6</v>
      </c>
      <c r="FC16" s="287">
        <v>846</v>
      </c>
      <c r="FD16" s="287">
        <v>493</v>
      </c>
      <c r="FE16" s="287">
        <v>37</v>
      </c>
      <c r="FF16" s="287">
        <v>10</v>
      </c>
      <c r="FG16" s="287">
        <v>0</v>
      </c>
      <c r="FH16" s="287" t="s">
        <v>792</v>
      </c>
      <c r="FI16" s="287" t="s">
        <v>792</v>
      </c>
      <c r="FJ16" s="287" t="s">
        <v>792</v>
      </c>
      <c r="FK16" s="287">
        <v>0</v>
      </c>
      <c r="FL16" s="287">
        <v>0</v>
      </c>
      <c r="FM16" s="287">
        <v>0</v>
      </c>
      <c r="FN16" s="287">
        <v>17</v>
      </c>
      <c r="FO16" s="287">
        <v>8124</v>
      </c>
    </row>
    <row r="17" spans="1:171" s="291" customFormat="1" ht="12" customHeight="1">
      <c r="A17" s="285" t="s">
        <v>572</v>
      </c>
      <c r="B17" s="286" t="s">
        <v>581</v>
      </c>
      <c r="C17" s="305" t="s">
        <v>542</v>
      </c>
      <c r="D17" s="287">
        <f t="shared" si="0"/>
        <v>308262</v>
      </c>
      <c r="E17" s="287">
        <f t="shared" si="1"/>
        <v>7903</v>
      </c>
      <c r="F17" s="287">
        <f t="shared" si="2"/>
        <v>29</v>
      </c>
      <c r="G17" s="287">
        <f t="shared" si="3"/>
        <v>1981</v>
      </c>
      <c r="H17" s="287">
        <f t="shared" si="4"/>
        <v>50507</v>
      </c>
      <c r="I17" s="287">
        <f t="shared" si="5"/>
        <v>34271</v>
      </c>
      <c r="J17" s="287">
        <f t="shared" si="6"/>
        <v>13232</v>
      </c>
      <c r="K17" s="287">
        <f t="shared" si="7"/>
        <v>1</v>
      </c>
      <c r="L17" s="287">
        <f t="shared" si="8"/>
        <v>29430</v>
      </c>
      <c r="M17" s="287">
        <f t="shared" si="9"/>
        <v>7669</v>
      </c>
      <c r="N17" s="287">
        <f t="shared" si="10"/>
        <v>2281</v>
      </c>
      <c r="O17" s="287">
        <f t="shared" si="11"/>
        <v>1338</v>
      </c>
      <c r="P17" s="287">
        <f t="shared" si="12"/>
        <v>0</v>
      </c>
      <c r="Q17" s="287">
        <f t="shared" si="13"/>
        <v>35846</v>
      </c>
      <c r="R17" s="287">
        <f t="shared" si="14"/>
        <v>1709</v>
      </c>
      <c r="S17" s="287">
        <f t="shared" si="15"/>
        <v>0</v>
      </c>
      <c r="T17" s="287">
        <f t="shared" si="16"/>
        <v>58166</v>
      </c>
      <c r="U17" s="287">
        <f t="shared" si="17"/>
        <v>15050</v>
      </c>
      <c r="V17" s="287">
        <f t="shared" si="18"/>
        <v>0</v>
      </c>
      <c r="W17" s="287">
        <f t="shared" si="19"/>
        <v>15</v>
      </c>
      <c r="X17" s="287">
        <f t="shared" si="20"/>
        <v>48834</v>
      </c>
      <c r="Y17" s="287">
        <f t="shared" si="21"/>
        <v>136343</v>
      </c>
      <c r="Z17" s="287">
        <v>470</v>
      </c>
      <c r="AA17" s="287">
        <v>0</v>
      </c>
      <c r="AB17" s="287">
        <v>0</v>
      </c>
      <c r="AC17" s="287">
        <v>5671</v>
      </c>
      <c r="AD17" s="287">
        <v>0</v>
      </c>
      <c r="AE17" s="287">
        <v>0</v>
      </c>
      <c r="AF17" s="287">
        <v>0</v>
      </c>
      <c r="AG17" s="287">
        <v>0</v>
      </c>
      <c r="AH17" s="287">
        <v>0</v>
      </c>
      <c r="AI17" s="287">
        <v>47</v>
      </c>
      <c r="AJ17" s="287" t="s">
        <v>792</v>
      </c>
      <c r="AK17" s="287" t="s">
        <v>792</v>
      </c>
      <c r="AL17" s="287">
        <v>35846</v>
      </c>
      <c r="AM17" s="287" t="s">
        <v>792</v>
      </c>
      <c r="AN17" s="287" t="s">
        <v>792</v>
      </c>
      <c r="AO17" s="287">
        <v>58166</v>
      </c>
      <c r="AP17" s="287" t="s">
        <v>792</v>
      </c>
      <c r="AQ17" s="287">
        <v>0</v>
      </c>
      <c r="AR17" s="287" t="s">
        <v>792</v>
      </c>
      <c r="AS17" s="287">
        <v>36143</v>
      </c>
      <c r="AT17" s="287">
        <f t="shared" si="22"/>
        <v>24622</v>
      </c>
      <c r="AU17" s="287">
        <v>556</v>
      </c>
      <c r="AV17" s="287">
        <v>0</v>
      </c>
      <c r="AW17" s="287">
        <v>0</v>
      </c>
      <c r="AX17" s="287">
        <v>20316</v>
      </c>
      <c r="AY17" s="287">
        <v>1339</v>
      </c>
      <c r="AZ17" s="287">
        <v>20</v>
      </c>
      <c r="BA17" s="287">
        <v>0</v>
      </c>
      <c r="BB17" s="287">
        <v>100</v>
      </c>
      <c r="BC17" s="287">
        <v>874</v>
      </c>
      <c r="BD17" s="287">
        <v>75</v>
      </c>
      <c r="BE17" s="287" t="s">
        <v>792</v>
      </c>
      <c r="BF17" s="287" t="s">
        <v>792</v>
      </c>
      <c r="BG17" s="287" t="s">
        <v>792</v>
      </c>
      <c r="BH17" s="287" t="s">
        <v>792</v>
      </c>
      <c r="BI17" s="287" t="s">
        <v>792</v>
      </c>
      <c r="BJ17" s="287" t="s">
        <v>792</v>
      </c>
      <c r="BK17" s="287" t="s">
        <v>792</v>
      </c>
      <c r="BL17" s="287" t="s">
        <v>792</v>
      </c>
      <c r="BM17" s="287" t="s">
        <v>792</v>
      </c>
      <c r="BN17" s="287">
        <v>1342</v>
      </c>
      <c r="BO17" s="287">
        <f t="shared" si="23"/>
        <v>1450</v>
      </c>
      <c r="BP17" s="287">
        <v>0</v>
      </c>
      <c r="BQ17" s="287">
        <v>0</v>
      </c>
      <c r="BR17" s="287">
        <v>0</v>
      </c>
      <c r="BS17" s="287">
        <v>0</v>
      </c>
      <c r="BT17" s="287">
        <v>0</v>
      </c>
      <c r="BU17" s="287">
        <v>0</v>
      </c>
      <c r="BV17" s="287">
        <v>0</v>
      </c>
      <c r="BW17" s="287">
        <v>0</v>
      </c>
      <c r="BX17" s="287">
        <v>0</v>
      </c>
      <c r="BY17" s="287">
        <v>0</v>
      </c>
      <c r="BZ17" s="287">
        <v>1338</v>
      </c>
      <c r="CA17" s="287">
        <v>0</v>
      </c>
      <c r="CB17" s="287" t="s">
        <v>792</v>
      </c>
      <c r="CC17" s="287" t="s">
        <v>792</v>
      </c>
      <c r="CD17" s="287" t="s">
        <v>792</v>
      </c>
      <c r="CE17" s="287" t="s">
        <v>792</v>
      </c>
      <c r="CF17" s="287" t="s">
        <v>792</v>
      </c>
      <c r="CG17" s="287" t="s">
        <v>792</v>
      </c>
      <c r="CH17" s="287" t="s">
        <v>792</v>
      </c>
      <c r="CI17" s="287">
        <v>112</v>
      </c>
      <c r="CJ17" s="287">
        <f t="shared" si="24"/>
        <v>0</v>
      </c>
      <c r="CK17" s="287">
        <v>0</v>
      </c>
      <c r="CL17" s="287">
        <v>0</v>
      </c>
      <c r="CM17" s="287">
        <v>0</v>
      </c>
      <c r="CN17" s="287">
        <v>0</v>
      </c>
      <c r="CO17" s="287">
        <v>0</v>
      </c>
      <c r="CP17" s="287">
        <v>0</v>
      </c>
      <c r="CQ17" s="287">
        <v>0</v>
      </c>
      <c r="CR17" s="287">
        <v>0</v>
      </c>
      <c r="CS17" s="287">
        <v>0</v>
      </c>
      <c r="CT17" s="287">
        <v>0</v>
      </c>
      <c r="CU17" s="287">
        <v>0</v>
      </c>
      <c r="CV17" s="287">
        <v>0</v>
      </c>
      <c r="CW17" s="287" t="s">
        <v>792</v>
      </c>
      <c r="CX17" s="287" t="s">
        <v>792</v>
      </c>
      <c r="CY17" s="287" t="s">
        <v>792</v>
      </c>
      <c r="CZ17" s="287" t="s">
        <v>792</v>
      </c>
      <c r="DA17" s="287" t="s">
        <v>792</v>
      </c>
      <c r="DB17" s="287" t="s">
        <v>792</v>
      </c>
      <c r="DC17" s="287" t="s">
        <v>792</v>
      </c>
      <c r="DD17" s="287">
        <v>0</v>
      </c>
      <c r="DE17" s="287">
        <f t="shared" si="25"/>
        <v>0</v>
      </c>
      <c r="DF17" s="287">
        <v>0</v>
      </c>
      <c r="DG17" s="287">
        <v>0</v>
      </c>
      <c r="DH17" s="287">
        <v>0</v>
      </c>
      <c r="DI17" s="287">
        <v>0</v>
      </c>
      <c r="DJ17" s="287">
        <v>0</v>
      </c>
      <c r="DK17" s="287">
        <v>0</v>
      </c>
      <c r="DL17" s="287">
        <v>0</v>
      </c>
      <c r="DM17" s="287">
        <v>0</v>
      </c>
      <c r="DN17" s="287">
        <v>0</v>
      </c>
      <c r="DO17" s="287">
        <v>0</v>
      </c>
      <c r="DP17" s="287">
        <v>0</v>
      </c>
      <c r="DQ17" s="287">
        <v>0</v>
      </c>
      <c r="DR17" s="287" t="s">
        <v>792</v>
      </c>
      <c r="DS17" s="287" t="s">
        <v>792</v>
      </c>
      <c r="DT17" s="287">
        <v>0</v>
      </c>
      <c r="DU17" s="287" t="s">
        <v>792</v>
      </c>
      <c r="DV17" s="287" t="s">
        <v>792</v>
      </c>
      <c r="DW17" s="287" t="s">
        <v>792</v>
      </c>
      <c r="DX17" s="287" t="s">
        <v>792</v>
      </c>
      <c r="DY17" s="287">
        <v>0</v>
      </c>
      <c r="DZ17" s="287">
        <f t="shared" si="26"/>
        <v>1709</v>
      </c>
      <c r="EA17" s="287">
        <v>0</v>
      </c>
      <c r="EB17" s="287">
        <v>0</v>
      </c>
      <c r="EC17" s="287">
        <v>0</v>
      </c>
      <c r="ED17" s="287">
        <v>0</v>
      </c>
      <c r="EE17" s="287">
        <v>0</v>
      </c>
      <c r="EF17" s="287">
        <v>0</v>
      </c>
      <c r="EG17" s="287">
        <v>0</v>
      </c>
      <c r="EH17" s="287">
        <v>0</v>
      </c>
      <c r="EI17" s="287">
        <v>0</v>
      </c>
      <c r="EJ17" s="287">
        <v>0</v>
      </c>
      <c r="EK17" s="287" t="s">
        <v>792</v>
      </c>
      <c r="EL17" s="287" t="s">
        <v>792</v>
      </c>
      <c r="EM17" s="287" t="s">
        <v>792</v>
      </c>
      <c r="EN17" s="287">
        <v>1709</v>
      </c>
      <c r="EO17" s="287">
        <v>0</v>
      </c>
      <c r="EP17" s="287" t="s">
        <v>792</v>
      </c>
      <c r="EQ17" s="287" t="s">
        <v>792</v>
      </c>
      <c r="ER17" s="287" t="s">
        <v>792</v>
      </c>
      <c r="ES17" s="287">
        <v>0</v>
      </c>
      <c r="ET17" s="287">
        <v>0</v>
      </c>
      <c r="EU17" s="287">
        <f t="shared" si="27"/>
        <v>144138</v>
      </c>
      <c r="EV17" s="287">
        <v>6877</v>
      </c>
      <c r="EW17" s="287">
        <v>29</v>
      </c>
      <c r="EX17" s="287">
        <v>1981</v>
      </c>
      <c r="EY17" s="287">
        <v>24520</v>
      </c>
      <c r="EZ17" s="287">
        <v>32932</v>
      </c>
      <c r="FA17" s="287">
        <v>13212</v>
      </c>
      <c r="FB17" s="287">
        <v>1</v>
      </c>
      <c r="FC17" s="287">
        <v>29330</v>
      </c>
      <c r="FD17" s="287">
        <v>6795</v>
      </c>
      <c r="FE17" s="287">
        <v>2159</v>
      </c>
      <c r="FF17" s="287">
        <v>0</v>
      </c>
      <c r="FG17" s="287">
        <v>0</v>
      </c>
      <c r="FH17" s="287" t="s">
        <v>792</v>
      </c>
      <c r="FI17" s="287" t="s">
        <v>792</v>
      </c>
      <c r="FJ17" s="287" t="s">
        <v>792</v>
      </c>
      <c r="FK17" s="287">
        <v>0</v>
      </c>
      <c r="FL17" s="287">
        <v>15050</v>
      </c>
      <c r="FM17" s="287">
        <v>0</v>
      </c>
      <c r="FN17" s="287">
        <v>15</v>
      </c>
      <c r="FO17" s="287">
        <v>11237</v>
      </c>
    </row>
    <row r="18" spans="1:171" s="291" customFormat="1" ht="12" customHeight="1">
      <c r="A18" s="285" t="s">
        <v>677</v>
      </c>
      <c r="B18" s="286" t="s">
        <v>678</v>
      </c>
      <c r="C18" s="305" t="s">
        <v>679</v>
      </c>
      <c r="D18" s="287">
        <f t="shared" si="0"/>
        <v>249545.38</v>
      </c>
      <c r="E18" s="287">
        <f t="shared" si="1"/>
        <v>44689.5</v>
      </c>
      <c r="F18" s="287">
        <f t="shared" si="2"/>
        <v>115</v>
      </c>
      <c r="G18" s="287">
        <f t="shared" si="3"/>
        <v>1347</v>
      </c>
      <c r="H18" s="287">
        <f t="shared" si="4"/>
        <v>44806.490000000005</v>
      </c>
      <c r="I18" s="287">
        <f t="shared" si="5"/>
        <v>36335.57</v>
      </c>
      <c r="J18" s="287">
        <f t="shared" si="6"/>
        <v>12488.92</v>
      </c>
      <c r="K18" s="287">
        <f t="shared" si="7"/>
        <v>1</v>
      </c>
      <c r="L18" s="287">
        <f t="shared" si="8"/>
        <v>25447</v>
      </c>
      <c r="M18" s="287">
        <f t="shared" si="9"/>
        <v>1083</v>
      </c>
      <c r="N18" s="287">
        <f t="shared" si="10"/>
        <v>3711.8</v>
      </c>
      <c r="O18" s="287">
        <f t="shared" si="11"/>
        <v>6181</v>
      </c>
      <c r="P18" s="287">
        <f t="shared" si="12"/>
        <v>65</v>
      </c>
      <c r="Q18" s="287">
        <f t="shared" si="13"/>
        <v>47103.48</v>
      </c>
      <c r="R18" s="287">
        <f t="shared" si="14"/>
        <v>0</v>
      </c>
      <c r="S18" s="287">
        <f t="shared" si="15"/>
        <v>80</v>
      </c>
      <c r="T18" s="287">
        <f t="shared" si="16"/>
        <v>7571</v>
      </c>
      <c r="U18" s="287">
        <f t="shared" si="17"/>
        <v>0</v>
      </c>
      <c r="V18" s="287">
        <f t="shared" si="18"/>
        <v>0</v>
      </c>
      <c r="W18" s="287">
        <f t="shared" si="19"/>
        <v>9</v>
      </c>
      <c r="X18" s="287">
        <f t="shared" si="20"/>
        <v>18510.62</v>
      </c>
      <c r="Y18" s="287">
        <f t="shared" si="21"/>
        <v>68991.41</v>
      </c>
      <c r="Z18" s="287">
        <v>0</v>
      </c>
      <c r="AA18" s="287">
        <v>0</v>
      </c>
      <c r="AB18" s="287">
        <v>1</v>
      </c>
      <c r="AC18" s="287">
        <v>4195.93</v>
      </c>
      <c r="AD18" s="287">
        <v>0</v>
      </c>
      <c r="AE18" s="287">
        <v>1</v>
      </c>
      <c r="AF18" s="287">
        <v>0</v>
      </c>
      <c r="AG18" s="287">
        <v>0</v>
      </c>
      <c r="AH18" s="287">
        <v>0</v>
      </c>
      <c r="AI18" s="287">
        <v>15</v>
      </c>
      <c r="AJ18" s="287" t="s">
        <v>792</v>
      </c>
      <c r="AK18" s="287" t="s">
        <v>792</v>
      </c>
      <c r="AL18" s="287">
        <v>47103.48</v>
      </c>
      <c r="AM18" s="287" t="s">
        <v>792</v>
      </c>
      <c r="AN18" s="287" t="s">
        <v>792</v>
      </c>
      <c r="AO18" s="287">
        <v>7571</v>
      </c>
      <c r="AP18" s="287" t="s">
        <v>792</v>
      </c>
      <c r="AQ18" s="287">
        <v>0</v>
      </c>
      <c r="AR18" s="287" t="s">
        <v>792</v>
      </c>
      <c r="AS18" s="287">
        <v>10104</v>
      </c>
      <c r="AT18" s="287">
        <f t="shared" si="22"/>
        <v>39593.97000000001</v>
      </c>
      <c r="AU18" s="287">
        <v>857.5</v>
      </c>
      <c r="AV18" s="287">
        <v>0</v>
      </c>
      <c r="AW18" s="287">
        <v>0</v>
      </c>
      <c r="AX18" s="287">
        <v>20522.56</v>
      </c>
      <c r="AY18" s="287">
        <v>5649.57</v>
      </c>
      <c r="AZ18" s="287">
        <v>1179.92</v>
      </c>
      <c r="BA18" s="287">
        <v>0</v>
      </c>
      <c r="BB18" s="287">
        <v>5378</v>
      </c>
      <c r="BC18" s="287">
        <v>499</v>
      </c>
      <c r="BD18" s="287">
        <v>165.8</v>
      </c>
      <c r="BE18" s="287" t="s">
        <v>792</v>
      </c>
      <c r="BF18" s="287" t="s">
        <v>792</v>
      </c>
      <c r="BG18" s="287" t="s">
        <v>792</v>
      </c>
      <c r="BH18" s="287" t="s">
        <v>792</v>
      </c>
      <c r="BI18" s="287" t="s">
        <v>792</v>
      </c>
      <c r="BJ18" s="287" t="s">
        <v>792</v>
      </c>
      <c r="BK18" s="287" t="s">
        <v>792</v>
      </c>
      <c r="BL18" s="287" t="s">
        <v>792</v>
      </c>
      <c r="BM18" s="287" t="s">
        <v>792</v>
      </c>
      <c r="BN18" s="287">
        <v>5341.62</v>
      </c>
      <c r="BO18" s="287">
        <f t="shared" si="23"/>
        <v>6203</v>
      </c>
      <c r="BP18" s="287">
        <v>0</v>
      </c>
      <c r="BQ18" s="287">
        <v>0</v>
      </c>
      <c r="BR18" s="287">
        <v>0</v>
      </c>
      <c r="BS18" s="287">
        <v>0</v>
      </c>
      <c r="BT18" s="287">
        <v>0</v>
      </c>
      <c r="BU18" s="287">
        <v>0</v>
      </c>
      <c r="BV18" s="287">
        <v>0</v>
      </c>
      <c r="BW18" s="287">
        <v>0</v>
      </c>
      <c r="BX18" s="287">
        <v>0</v>
      </c>
      <c r="BY18" s="287">
        <v>0</v>
      </c>
      <c r="BZ18" s="287">
        <v>6181</v>
      </c>
      <c r="CA18" s="287">
        <v>0</v>
      </c>
      <c r="CB18" s="287" t="s">
        <v>792</v>
      </c>
      <c r="CC18" s="287" t="s">
        <v>792</v>
      </c>
      <c r="CD18" s="287" t="s">
        <v>792</v>
      </c>
      <c r="CE18" s="287" t="s">
        <v>792</v>
      </c>
      <c r="CF18" s="287" t="s">
        <v>792</v>
      </c>
      <c r="CG18" s="287" t="s">
        <v>792</v>
      </c>
      <c r="CH18" s="287" t="s">
        <v>792</v>
      </c>
      <c r="CI18" s="287">
        <v>22</v>
      </c>
      <c r="CJ18" s="287">
        <f t="shared" si="24"/>
        <v>65</v>
      </c>
      <c r="CK18" s="287">
        <v>0</v>
      </c>
      <c r="CL18" s="287">
        <v>0</v>
      </c>
      <c r="CM18" s="287">
        <v>0</v>
      </c>
      <c r="CN18" s="287">
        <v>0</v>
      </c>
      <c r="CO18" s="287">
        <v>0</v>
      </c>
      <c r="CP18" s="287">
        <v>0</v>
      </c>
      <c r="CQ18" s="287">
        <v>0</v>
      </c>
      <c r="CR18" s="287">
        <v>0</v>
      </c>
      <c r="CS18" s="287">
        <v>0</v>
      </c>
      <c r="CT18" s="287">
        <v>0</v>
      </c>
      <c r="CU18" s="287">
        <v>0</v>
      </c>
      <c r="CV18" s="287">
        <v>65</v>
      </c>
      <c r="CW18" s="287" t="s">
        <v>792</v>
      </c>
      <c r="CX18" s="287" t="s">
        <v>792</v>
      </c>
      <c r="CY18" s="287" t="s">
        <v>792</v>
      </c>
      <c r="CZ18" s="287" t="s">
        <v>792</v>
      </c>
      <c r="DA18" s="287" t="s">
        <v>792</v>
      </c>
      <c r="DB18" s="287" t="s">
        <v>792</v>
      </c>
      <c r="DC18" s="287" t="s">
        <v>792</v>
      </c>
      <c r="DD18" s="287">
        <v>0</v>
      </c>
      <c r="DE18" s="287">
        <f t="shared" si="25"/>
        <v>80</v>
      </c>
      <c r="DF18" s="287">
        <v>0</v>
      </c>
      <c r="DG18" s="287">
        <v>0</v>
      </c>
      <c r="DH18" s="287">
        <v>0</v>
      </c>
      <c r="DI18" s="287">
        <v>0</v>
      </c>
      <c r="DJ18" s="287">
        <v>0</v>
      </c>
      <c r="DK18" s="287">
        <v>0</v>
      </c>
      <c r="DL18" s="287">
        <v>0</v>
      </c>
      <c r="DM18" s="287">
        <v>0</v>
      </c>
      <c r="DN18" s="287">
        <v>0</v>
      </c>
      <c r="DO18" s="287">
        <v>0</v>
      </c>
      <c r="DP18" s="287">
        <v>0</v>
      </c>
      <c r="DQ18" s="287">
        <v>0</v>
      </c>
      <c r="DR18" s="287" t="s">
        <v>792</v>
      </c>
      <c r="DS18" s="287" t="s">
        <v>792</v>
      </c>
      <c r="DT18" s="287">
        <v>80</v>
      </c>
      <c r="DU18" s="287" t="s">
        <v>792</v>
      </c>
      <c r="DV18" s="287" t="s">
        <v>792</v>
      </c>
      <c r="DW18" s="287" t="s">
        <v>792</v>
      </c>
      <c r="DX18" s="287" t="s">
        <v>792</v>
      </c>
      <c r="DY18" s="287">
        <v>0</v>
      </c>
      <c r="DZ18" s="287">
        <f t="shared" si="26"/>
        <v>240</v>
      </c>
      <c r="EA18" s="287">
        <v>0</v>
      </c>
      <c r="EB18" s="287">
        <v>0</v>
      </c>
      <c r="EC18" s="287">
        <v>0</v>
      </c>
      <c r="ED18" s="287">
        <v>0</v>
      </c>
      <c r="EE18" s="287">
        <v>0</v>
      </c>
      <c r="EF18" s="287">
        <v>0</v>
      </c>
      <c r="EG18" s="287">
        <v>0</v>
      </c>
      <c r="EH18" s="287">
        <v>0</v>
      </c>
      <c r="EI18" s="287">
        <v>0</v>
      </c>
      <c r="EJ18" s="287">
        <v>0</v>
      </c>
      <c r="EK18" s="287" t="s">
        <v>792</v>
      </c>
      <c r="EL18" s="287" t="s">
        <v>792</v>
      </c>
      <c r="EM18" s="287" t="s">
        <v>792</v>
      </c>
      <c r="EN18" s="287">
        <v>0</v>
      </c>
      <c r="EO18" s="287">
        <v>0</v>
      </c>
      <c r="EP18" s="287" t="s">
        <v>792</v>
      </c>
      <c r="EQ18" s="287" t="s">
        <v>792</v>
      </c>
      <c r="ER18" s="287" t="s">
        <v>792</v>
      </c>
      <c r="ES18" s="287">
        <v>0</v>
      </c>
      <c r="ET18" s="287">
        <v>240</v>
      </c>
      <c r="EU18" s="287">
        <f t="shared" si="27"/>
        <v>134372</v>
      </c>
      <c r="EV18" s="287">
        <v>43832</v>
      </c>
      <c r="EW18" s="287">
        <v>115</v>
      </c>
      <c r="EX18" s="287">
        <v>1346</v>
      </c>
      <c r="EY18" s="287">
        <v>20088</v>
      </c>
      <c r="EZ18" s="287">
        <v>30686</v>
      </c>
      <c r="FA18" s="287">
        <v>11308</v>
      </c>
      <c r="FB18" s="287">
        <v>1</v>
      </c>
      <c r="FC18" s="287">
        <v>20069</v>
      </c>
      <c r="FD18" s="287">
        <v>584</v>
      </c>
      <c r="FE18" s="287">
        <v>3531</v>
      </c>
      <c r="FF18" s="287">
        <v>0</v>
      </c>
      <c r="FG18" s="287">
        <v>0</v>
      </c>
      <c r="FH18" s="287" t="s">
        <v>792</v>
      </c>
      <c r="FI18" s="287" t="s">
        <v>792</v>
      </c>
      <c r="FJ18" s="287" t="s">
        <v>792</v>
      </c>
      <c r="FK18" s="287">
        <v>0</v>
      </c>
      <c r="FL18" s="287">
        <v>0</v>
      </c>
      <c r="FM18" s="287">
        <v>0</v>
      </c>
      <c r="FN18" s="287">
        <v>9</v>
      </c>
      <c r="FO18" s="287">
        <v>2803</v>
      </c>
    </row>
    <row r="19" spans="1:171" s="291" customFormat="1" ht="12" customHeight="1">
      <c r="A19" s="285" t="s">
        <v>684</v>
      </c>
      <c r="B19" s="286" t="s">
        <v>685</v>
      </c>
      <c r="C19" s="305" t="s">
        <v>686</v>
      </c>
      <c r="D19" s="287">
        <f t="shared" si="0"/>
        <v>293529</v>
      </c>
      <c r="E19" s="287">
        <f t="shared" si="1"/>
        <v>42629</v>
      </c>
      <c r="F19" s="287">
        <f t="shared" si="2"/>
        <v>127</v>
      </c>
      <c r="G19" s="287">
        <f t="shared" si="3"/>
        <v>4</v>
      </c>
      <c r="H19" s="287">
        <f t="shared" si="4"/>
        <v>54102</v>
      </c>
      <c r="I19" s="287">
        <f t="shared" si="5"/>
        <v>23354</v>
      </c>
      <c r="J19" s="287">
        <f t="shared" si="6"/>
        <v>10736</v>
      </c>
      <c r="K19" s="287">
        <f t="shared" si="7"/>
        <v>51</v>
      </c>
      <c r="L19" s="287">
        <f t="shared" si="8"/>
        <v>33703</v>
      </c>
      <c r="M19" s="287">
        <f t="shared" si="9"/>
        <v>4873</v>
      </c>
      <c r="N19" s="287">
        <f t="shared" si="10"/>
        <v>6553</v>
      </c>
      <c r="O19" s="287">
        <f t="shared" si="11"/>
        <v>1847</v>
      </c>
      <c r="P19" s="287">
        <f t="shared" si="12"/>
        <v>0</v>
      </c>
      <c r="Q19" s="287">
        <f t="shared" si="13"/>
        <v>19249</v>
      </c>
      <c r="R19" s="287">
        <f t="shared" si="14"/>
        <v>0</v>
      </c>
      <c r="S19" s="287">
        <f t="shared" si="15"/>
        <v>0</v>
      </c>
      <c r="T19" s="287">
        <f t="shared" si="16"/>
        <v>81680</v>
      </c>
      <c r="U19" s="287">
        <f t="shared" si="17"/>
        <v>0</v>
      </c>
      <c r="V19" s="287">
        <f t="shared" si="18"/>
        <v>0</v>
      </c>
      <c r="W19" s="287">
        <f t="shared" si="19"/>
        <v>1</v>
      </c>
      <c r="X19" s="287">
        <f t="shared" si="20"/>
        <v>14620</v>
      </c>
      <c r="Y19" s="287">
        <f t="shared" si="21"/>
        <v>110098</v>
      </c>
      <c r="Z19" s="287">
        <v>7</v>
      </c>
      <c r="AA19" s="287">
        <v>0</v>
      </c>
      <c r="AB19" s="287">
        <v>0</v>
      </c>
      <c r="AC19" s="287">
        <v>5249</v>
      </c>
      <c r="AD19" s="287">
        <v>0</v>
      </c>
      <c r="AE19" s="287">
        <v>0</v>
      </c>
      <c r="AF19" s="287">
        <v>0</v>
      </c>
      <c r="AG19" s="287">
        <v>0</v>
      </c>
      <c r="AH19" s="287">
        <v>271</v>
      </c>
      <c r="AI19" s="287">
        <v>0</v>
      </c>
      <c r="AJ19" s="287" t="s">
        <v>792</v>
      </c>
      <c r="AK19" s="287" t="s">
        <v>792</v>
      </c>
      <c r="AL19" s="287">
        <v>19249</v>
      </c>
      <c r="AM19" s="287" t="s">
        <v>792</v>
      </c>
      <c r="AN19" s="287" t="s">
        <v>792</v>
      </c>
      <c r="AO19" s="287">
        <v>81680</v>
      </c>
      <c r="AP19" s="287" t="s">
        <v>792</v>
      </c>
      <c r="AQ19" s="287">
        <v>0</v>
      </c>
      <c r="AR19" s="287" t="s">
        <v>792</v>
      </c>
      <c r="AS19" s="287">
        <v>3642</v>
      </c>
      <c r="AT19" s="287">
        <f t="shared" si="22"/>
        <v>54220</v>
      </c>
      <c r="AU19" s="287">
        <v>6681</v>
      </c>
      <c r="AV19" s="287">
        <v>23</v>
      </c>
      <c r="AW19" s="287">
        <v>0</v>
      </c>
      <c r="AX19" s="287">
        <v>24085</v>
      </c>
      <c r="AY19" s="287">
        <v>3851</v>
      </c>
      <c r="AZ19" s="287">
        <v>1472</v>
      </c>
      <c r="BA19" s="287">
        <v>20</v>
      </c>
      <c r="BB19" s="287">
        <v>9310</v>
      </c>
      <c r="BC19" s="287">
        <v>2251</v>
      </c>
      <c r="BD19" s="287">
        <v>970</v>
      </c>
      <c r="BE19" s="287" t="s">
        <v>792</v>
      </c>
      <c r="BF19" s="287" t="s">
        <v>792</v>
      </c>
      <c r="BG19" s="287" t="s">
        <v>792</v>
      </c>
      <c r="BH19" s="287" t="s">
        <v>792</v>
      </c>
      <c r="BI19" s="287" t="s">
        <v>792</v>
      </c>
      <c r="BJ19" s="287" t="s">
        <v>792</v>
      </c>
      <c r="BK19" s="287" t="s">
        <v>792</v>
      </c>
      <c r="BL19" s="287" t="s">
        <v>792</v>
      </c>
      <c r="BM19" s="287" t="s">
        <v>792</v>
      </c>
      <c r="BN19" s="287">
        <v>5557</v>
      </c>
      <c r="BO19" s="287">
        <f t="shared" si="23"/>
        <v>3129</v>
      </c>
      <c r="BP19" s="287">
        <v>0</v>
      </c>
      <c r="BQ19" s="287">
        <v>0</v>
      </c>
      <c r="BR19" s="287">
        <v>0</v>
      </c>
      <c r="BS19" s="287">
        <v>0</v>
      </c>
      <c r="BT19" s="287">
        <v>0</v>
      </c>
      <c r="BU19" s="287">
        <v>0</v>
      </c>
      <c r="BV19" s="287">
        <v>0</v>
      </c>
      <c r="BW19" s="287">
        <v>0</v>
      </c>
      <c r="BX19" s="287">
        <v>0</v>
      </c>
      <c r="BY19" s="287">
        <v>0</v>
      </c>
      <c r="BZ19" s="287">
        <v>1847</v>
      </c>
      <c r="CA19" s="287">
        <v>0</v>
      </c>
      <c r="CB19" s="287" t="s">
        <v>792</v>
      </c>
      <c r="CC19" s="287" t="s">
        <v>792</v>
      </c>
      <c r="CD19" s="287" t="s">
        <v>792</v>
      </c>
      <c r="CE19" s="287" t="s">
        <v>792</v>
      </c>
      <c r="CF19" s="287" t="s">
        <v>792</v>
      </c>
      <c r="CG19" s="287" t="s">
        <v>792</v>
      </c>
      <c r="CH19" s="287" t="s">
        <v>792</v>
      </c>
      <c r="CI19" s="287">
        <v>1282</v>
      </c>
      <c r="CJ19" s="287">
        <f t="shared" si="24"/>
        <v>0</v>
      </c>
      <c r="CK19" s="287">
        <v>0</v>
      </c>
      <c r="CL19" s="287">
        <v>0</v>
      </c>
      <c r="CM19" s="287">
        <v>0</v>
      </c>
      <c r="CN19" s="287">
        <v>0</v>
      </c>
      <c r="CO19" s="287">
        <v>0</v>
      </c>
      <c r="CP19" s="287">
        <v>0</v>
      </c>
      <c r="CQ19" s="287">
        <v>0</v>
      </c>
      <c r="CR19" s="287">
        <v>0</v>
      </c>
      <c r="CS19" s="287">
        <v>0</v>
      </c>
      <c r="CT19" s="287">
        <v>0</v>
      </c>
      <c r="CU19" s="287">
        <v>0</v>
      </c>
      <c r="CV19" s="287">
        <v>0</v>
      </c>
      <c r="CW19" s="287" t="s">
        <v>792</v>
      </c>
      <c r="CX19" s="287" t="s">
        <v>792</v>
      </c>
      <c r="CY19" s="287" t="s">
        <v>792</v>
      </c>
      <c r="CZ19" s="287" t="s">
        <v>792</v>
      </c>
      <c r="DA19" s="287" t="s">
        <v>792</v>
      </c>
      <c r="DB19" s="287" t="s">
        <v>792</v>
      </c>
      <c r="DC19" s="287" t="s">
        <v>792</v>
      </c>
      <c r="DD19" s="287">
        <v>0</v>
      </c>
      <c r="DE19" s="287">
        <f t="shared" si="25"/>
        <v>0</v>
      </c>
      <c r="DF19" s="287">
        <v>0</v>
      </c>
      <c r="DG19" s="287">
        <v>0</v>
      </c>
      <c r="DH19" s="287">
        <v>0</v>
      </c>
      <c r="DI19" s="287">
        <v>0</v>
      </c>
      <c r="DJ19" s="287">
        <v>0</v>
      </c>
      <c r="DK19" s="287">
        <v>0</v>
      </c>
      <c r="DL19" s="287">
        <v>0</v>
      </c>
      <c r="DM19" s="287">
        <v>0</v>
      </c>
      <c r="DN19" s="287">
        <v>0</v>
      </c>
      <c r="DO19" s="287">
        <v>0</v>
      </c>
      <c r="DP19" s="287">
        <v>0</v>
      </c>
      <c r="DQ19" s="287">
        <v>0</v>
      </c>
      <c r="DR19" s="287" t="s">
        <v>792</v>
      </c>
      <c r="DS19" s="287" t="s">
        <v>792</v>
      </c>
      <c r="DT19" s="287">
        <v>0</v>
      </c>
      <c r="DU19" s="287" t="s">
        <v>792</v>
      </c>
      <c r="DV19" s="287" t="s">
        <v>792</v>
      </c>
      <c r="DW19" s="287" t="s">
        <v>792</v>
      </c>
      <c r="DX19" s="287" t="s">
        <v>792</v>
      </c>
      <c r="DY19" s="287">
        <v>0</v>
      </c>
      <c r="DZ19" s="287">
        <f t="shared" si="26"/>
        <v>133</v>
      </c>
      <c r="EA19" s="287">
        <v>0</v>
      </c>
      <c r="EB19" s="287">
        <v>0</v>
      </c>
      <c r="EC19" s="287">
        <v>0</v>
      </c>
      <c r="ED19" s="287">
        <v>0</v>
      </c>
      <c r="EE19" s="287">
        <v>0</v>
      </c>
      <c r="EF19" s="287">
        <v>0</v>
      </c>
      <c r="EG19" s="287">
        <v>0</v>
      </c>
      <c r="EH19" s="287">
        <v>0</v>
      </c>
      <c r="EI19" s="287">
        <v>133</v>
      </c>
      <c r="EJ19" s="287">
        <v>0</v>
      </c>
      <c r="EK19" s="287" t="s">
        <v>792</v>
      </c>
      <c r="EL19" s="287" t="s">
        <v>792</v>
      </c>
      <c r="EM19" s="287" t="s">
        <v>792</v>
      </c>
      <c r="EN19" s="287">
        <v>0</v>
      </c>
      <c r="EO19" s="287">
        <v>0</v>
      </c>
      <c r="EP19" s="287" t="s">
        <v>792</v>
      </c>
      <c r="EQ19" s="287" t="s">
        <v>792</v>
      </c>
      <c r="ER19" s="287" t="s">
        <v>792</v>
      </c>
      <c r="ES19" s="287">
        <v>0</v>
      </c>
      <c r="ET19" s="287">
        <v>0</v>
      </c>
      <c r="EU19" s="287">
        <f t="shared" si="27"/>
        <v>125949</v>
      </c>
      <c r="EV19" s="287">
        <v>35941</v>
      </c>
      <c r="EW19" s="287">
        <v>104</v>
      </c>
      <c r="EX19" s="287">
        <v>4</v>
      </c>
      <c r="EY19" s="287">
        <v>24768</v>
      </c>
      <c r="EZ19" s="287">
        <v>19503</v>
      </c>
      <c r="FA19" s="287">
        <v>9264</v>
      </c>
      <c r="FB19" s="287">
        <v>31</v>
      </c>
      <c r="FC19" s="287">
        <v>24393</v>
      </c>
      <c r="FD19" s="287">
        <v>2218</v>
      </c>
      <c r="FE19" s="287">
        <v>5583</v>
      </c>
      <c r="FF19" s="287">
        <v>0</v>
      </c>
      <c r="FG19" s="287">
        <v>0</v>
      </c>
      <c r="FH19" s="287" t="s">
        <v>792</v>
      </c>
      <c r="FI19" s="287" t="s">
        <v>792</v>
      </c>
      <c r="FJ19" s="287" t="s">
        <v>792</v>
      </c>
      <c r="FK19" s="287">
        <v>0</v>
      </c>
      <c r="FL19" s="287">
        <v>0</v>
      </c>
      <c r="FM19" s="287">
        <v>0</v>
      </c>
      <c r="FN19" s="287">
        <v>1</v>
      </c>
      <c r="FO19" s="287">
        <v>4139</v>
      </c>
    </row>
    <row r="20" spans="1:171" s="291" customFormat="1" ht="12" customHeight="1">
      <c r="A20" s="285" t="s">
        <v>691</v>
      </c>
      <c r="B20" s="286" t="s">
        <v>692</v>
      </c>
      <c r="C20" s="305" t="s">
        <v>674</v>
      </c>
      <c r="D20" s="287">
        <f t="shared" si="0"/>
        <v>331544</v>
      </c>
      <c r="E20" s="287">
        <f t="shared" si="1"/>
        <v>19845</v>
      </c>
      <c r="F20" s="287">
        <f t="shared" si="2"/>
        <v>158</v>
      </c>
      <c r="G20" s="287">
        <f t="shared" si="3"/>
        <v>4417</v>
      </c>
      <c r="H20" s="287">
        <f t="shared" si="4"/>
        <v>40867</v>
      </c>
      <c r="I20" s="287">
        <f t="shared" si="5"/>
        <v>56425</v>
      </c>
      <c r="J20" s="287">
        <f t="shared" si="6"/>
        <v>26384</v>
      </c>
      <c r="K20" s="287">
        <f t="shared" si="7"/>
        <v>85</v>
      </c>
      <c r="L20" s="287">
        <f t="shared" si="8"/>
        <v>102000</v>
      </c>
      <c r="M20" s="287">
        <f t="shared" si="9"/>
        <v>0</v>
      </c>
      <c r="N20" s="287">
        <f t="shared" si="10"/>
        <v>240</v>
      </c>
      <c r="O20" s="287">
        <f t="shared" si="11"/>
        <v>17600</v>
      </c>
      <c r="P20" s="287">
        <f t="shared" si="12"/>
        <v>0</v>
      </c>
      <c r="Q20" s="287">
        <f t="shared" si="13"/>
        <v>44097</v>
      </c>
      <c r="R20" s="287">
        <f t="shared" si="14"/>
        <v>817</v>
      </c>
      <c r="S20" s="287">
        <f t="shared" si="15"/>
        <v>1912</v>
      </c>
      <c r="T20" s="287">
        <f t="shared" si="16"/>
        <v>2127</v>
      </c>
      <c r="U20" s="287">
        <f t="shared" si="17"/>
        <v>0</v>
      </c>
      <c r="V20" s="287">
        <f t="shared" si="18"/>
        <v>694</v>
      </c>
      <c r="W20" s="287">
        <f t="shared" si="19"/>
        <v>0</v>
      </c>
      <c r="X20" s="287">
        <f t="shared" si="20"/>
        <v>13876</v>
      </c>
      <c r="Y20" s="287">
        <f t="shared" si="21"/>
        <v>54055</v>
      </c>
      <c r="Z20" s="287">
        <v>0</v>
      </c>
      <c r="AA20" s="287">
        <v>0</v>
      </c>
      <c r="AB20" s="287">
        <v>0</v>
      </c>
      <c r="AC20" s="287">
        <v>4699</v>
      </c>
      <c r="AD20" s="287">
        <v>0</v>
      </c>
      <c r="AE20" s="287">
        <v>0</v>
      </c>
      <c r="AF20" s="287">
        <v>0</v>
      </c>
      <c r="AG20" s="287">
        <v>0</v>
      </c>
      <c r="AH20" s="287">
        <v>0</v>
      </c>
      <c r="AI20" s="287">
        <v>0</v>
      </c>
      <c r="AJ20" s="287" t="s">
        <v>792</v>
      </c>
      <c r="AK20" s="287" t="s">
        <v>792</v>
      </c>
      <c r="AL20" s="287">
        <v>44097</v>
      </c>
      <c r="AM20" s="287" t="s">
        <v>792</v>
      </c>
      <c r="AN20" s="287" t="s">
        <v>792</v>
      </c>
      <c r="AO20" s="287">
        <v>2127</v>
      </c>
      <c r="AP20" s="287" t="s">
        <v>792</v>
      </c>
      <c r="AQ20" s="287">
        <v>694</v>
      </c>
      <c r="AR20" s="287" t="s">
        <v>792</v>
      </c>
      <c r="AS20" s="287">
        <v>2438</v>
      </c>
      <c r="AT20" s="287">
        <f t="shared" si="22"/>
        <v>16719</v>
      </c>
      <c r="AU20" s="287">
        <v>0</v>
      </c>
      <c r="AV20" s="287">
        <v>0</v>
      </c>
      <c r="AW20" s="287">
        <v>0</v>
      </c>
      <c r="AX20" s="287">
        <v>15160</v>
      </c>
      <c r="AY20" s="287">
        <v>6</v>
      </c>
      <c r="AZ20" s="287">
        <v>0</v>
      </c>
      <c r="BA20" s="287">
        <v>0</v>
      </c>
      <c r="BB20" s="287">
        <v>0</v>
      </c>
      <c r="BC20" s="287">
        <v>0</v>
      </c>
      <c r="BD20" s="287">
        <v>23</v>
      </c>
      <c r="BE20" s="287" t="s">
        <v>792</v>
      </c>
      <c r="BF20" s="287" t="s">
        <v>792</v>
      </c>
      <c r="BG20" s="287" t="s">
        <v>792</v>
      </c>
      <c r="BH20" s="287" t="s">
        <v>792</v>
      </c>
      <c r="BI20" s="287" t="s">
        <v>792</v>
      </c>
      <c r="BJ20" s="287" t="s">
        <v>792</v>
      </c>
      <c r="BK20" s="287" t="s">
        <v>792</v>
      </c>
      <c r="BL20" s="287" t="s">
        <v>792</v>
      </c>
      <c r="BM20" s="287" t="s">
        <v>792</v>
      </c>
      <c r="BN20" s="287">
        <v>1530</v>
      </c>
      <c r="BO20" s="287">
        <f t="shared" si="23"/>
        <v>17598</v>
      </c>
      <c r="BP20" s="287">
        <v>0</v>
      </c>
      <c r="BQ20" s="287">
        <v>0</v>
      </c>
      <c r="BR20" s="287">
        <v>0</v>
      </c>
      <c r="BS20" s="287">
        <v>0</v>
      </c>
      <c r="BT20" s="287">
        <v>0</v>
      </c>
      <c r="BU20" s="287">
        <v>0</v>
      </c>
      <c r="BV20" s="287">
        <v>0</v>
      </c>
      <c r="BW20" s="287">
        <v>0</v>
      </c>
      <c r="BX20" s="287">
        <v>0</v>
      </c>
      <c r="BY20" s="287">
        <v>0</v>
      </c>
      <c r="BZ20" s="287">
        <v>17598</v>
      </c>
      <c r="CA20" s="287">
        <v>0</v>
      </c>
      <c r="CB20" s="287" t="s">
        <v>792</v>
      </c>
      <c r="CC20" s="287" t="s">
        <v>792</v>
      </c>
      <c r="CD20" s="287" t="s">
        <v>792</v>
      </c>
      <c r="CE20" s="287" t="s">
        <v>792</v>
      </c>
      <c r="CF20" s="287" t="s">
        <v>792</v>
      </c>
      <c r="CG20" s="287" t="s">
        <v>792</v>
      </c>
      <c r="CH20" s="287" t="s">
        <v>792</v>
      </c>
      <c r="CI20" s="287">
        <v>0</v>
      </c>
      <c r="CJ20" s="287">
        <f t="shared" si="24"/>
        <v>0</v>
      </c>
      <c r="CK20" s="287">
        <v>0</v>
      </c>
      <c r="CL20" s="287">
        <v>0</v>
      </c>
      <c r="CM20" s="287">
        <v>0</v>
      </c>
      <c r="CN20" s="287">
        <v>0</v>
      </c>
      <c r="CO20" s="287">
        <v>0</v>
      </c>
      <c r="CP20" s="287">
        <v>0</v>
      </c>
      <c r="CQ20" s="287">
        <v>0</v>
      </c>
      <c r="CR20" s="287">
        <v>0</v>
      </c>
      <c r="CS20" s="287">
        <v>0</v>
      </c>
      <c r="CT20" s="287">
        <v>0</v>
      </c>
      <c r="CU20" s="287">
        <v>0</v>
      </c>
      <c r="CV20" s="287">
        <v>0</v>
      </c>
      <c r="CW20" s="287" t="s">
        <v>792</v>
      </c>
      <c r="CX20" s="287" t="s">
        <v>792</v>
      </c>
      <c r="CY20" s="287" t="s">
        <v>792</v>
      </c>
      <c r="CZ20" s="287" t="s">
        <v>792</v>
      </c>
      <c r="DA20" s="287" t="s">
        <v>792</v>
      </c>
      <c r="DB20" s="287" t="s">
        <v>792</v>
      </c>
      <c r="DC20" s="287" t="s">
        <v>792</v>
      </c>
      <c r="DD20" s="287">
        <v>0</v>
      </c>
      <c r="DE20" s="287">
        <f t="shared" si="25"/>
        <v>0</v>
      </c>
      <c r="DF20" s="287">
        <v>0</v>
      </c>
      <c r="DG20" s="287">
        <v>0</v>
      </c>
      <c r="DH20" s="287">
        <v>0</v>
      </c>
      <c r="DI20" s="287">
        <v>0</v>
      </c>
      <c r="DJ20" s="287">
        <v>0</v>
      </c>
      <c r="DK20" s="287">
        <v>0</v>
      </c>
      <c r="DL20" s="287">
        <v>0</v>
      </c>
      <c r="DM20" s="287">
        <v>0</v>
      </c>
      <c r="DN20" s="287">
        <v>0</v>
      </c>
      <c r="DO20" s="287">
        <v>0</v>
      </c>
      <c r="DP20" s="287">
        <v>0</v>
      </c>
      <c r="DQ20" s="287">
        <v>0</v>
      </c>
      <c r="DR20" s="287" t="s">
        <v>792</v>
      </c>
      <c r="DS20" s="287" t="s">
        <v>792</v>
      </c>
      <c r="DT20" s="287">
        <v>0</v>
      </c>
      <c r="DU20" s="287" t="s">
        <v>792</v>
      </c>
      <c r="DV20" s="287" t="s">
        <v>792</v>
      </c>
      <c r="DW20" s="287" t="s">
        <v>792</v>
      </c>
      <c r="DX20" s="287" t="s">
        <v>792</v>
      </c>
      <c r="DY20" s="287">
        <v>0</v>
      </c>
      <c r="DZ20" s="287">
        <f t="shared" si="26"/>
        <v>3165</v>
      </c>
      <c r="EA20" s="287">
        <v>0</v>
      </c>
      <c r="EB20" s="287">
        <v>0</v>
      </c>
      <c r="EC20" s="287">
        <v>0</v>
      </c>
      <c r="ED20" s="287">
        <v>0</v>
      </c>
      <c r="EE20" s="287">
        <v>0</v>
      </c>
      <c r="EF20" s="287">
        <v>0</v>
      </c>
      <c r="EG20" s="287">
        <v>0</v>
      </c>
      <c r="EH20" s="287">
        <v>0</v>
      </c>
      <c r="EI20" s="287">
        <v>0</v>
      </c>
      <c r="EJ20" s="287">
        <v>0</v>
      </c>
      <c r="EK20" s="287" t="s">
        <v>792</v>
      </c>
      <c r="EL20" s="287" t="s">
        <v>792</v>
      </c>
      <c r="EM20" s="287" t="s">
        <v>792</v>
      </c>
      <c r="EN20" s="287">
        <v>817</v>
      </c>
      <c r="EO20" s="287">
        <v>1912</v>
      </c>
      <c r="EP20" s="287" t="s">
        <v>792</v>
      </c>
      <c r="EQ20" s="287" t="s">
        <v>792</v>
      </c>
      <c r="ER20" s="287" t="s">
        <v>792</v>
      </c>
      <c r="ES20" s="287">
        <v>0</v>
      </c>
      <c r="ET20" s="287">
        <v>436</v>
      </c>
      <c r="EU20" s="287">
        <f t="shared" si="27"/>
        <v>240007</v>
      </c>
      <c r="EV20" s="287">
        <v>19845</v>
      </c>
      <c r="EW20" s="287">
        <v>158</v>
      </c>
      <c r="EX20" s="287">
        <v>4417</v>
      </c>
      <c r="EY20" s="287">
        <v>21008</v>
      </c>
      <c r="EZ20" s="287">
        <v>56419</v>
      </c>
      <c r="FA20" s="287">
        <v>26384</v>
      </c>
      <c r="FB20" s="287">
        <v>85</v>
      </c>
      <c r="FC20" s="287">
        <v>102000</v>
      </c>
      <c r="FD20" s="287">
        <v>0</v>
      </c>
      <c r="FE20" s="287">
        <v>217</v>
      </c>
      <c r="FF20" s="287">
        <v>2</v>
      </c>
      <c r="FG20" s="287">
        <v>0</v>
      </c>
      <c r="FH20" s="287" t="s">
        <v>792</v>
      </c>
      <c r="FI20" s="287" t="s">
        <v>792</v>
      </c>
      <c r="FJ20" s="287" t="s">
        <v>792</v>
      </c>
      <c r="FK20" s="287">
        <v>0</v>
      </c>
      <c r="FL20" s="287">
        <v>0</v>
      </c>
      <c r="FM20" s="287">
        <v>0</v>
      </c>
      <c r="FN20" s="287">
        <v>0</v>
      </c>
      <c r="FO20" s="287">
        <v>9472</v>
      </c>
    </row>
    <row r="21" spans="1:171" s="291" customFormat="1" ht="12" customHeight="1">
      <c r="A21" s="285" t="s">
        <v>695</v>
      </c>
      <c r="B21" s="286" t="s">
        <v>696</v>
      </c>
      <c r="C21" s="305" t="s">
        <v>697</v>
      </c>
      <c r="D21" s="287">
        <f t="shared" si="0"/>
        <v>91844</v>
      </c>
      <c r="E21" s="287">
        <f t="shared" si="1"/>
        <v>12836</v>
      </c>
      <c r="F21" s="287">
        <f t="shared" si="2"/>
        <v>23</v>
      </c>
      <c r="G21" s="287">
        <f t="shared" si="3"/>
        <v>1301</v>
      </c>
      <c r="H21" s="287">
        <f t="shared" si="4"/>
        <v>13756</v>
      </c>
      <c r="I21" s="287">
        <f t="shared" si="5"/>
        <v>13093</v>
      </c>
      <c r="J21" s="287">
        <f t="shared" si="6"/>
        <v>3318</v>
      </c>
      <c r="K21" s="287">
        <f t="shared" si="7"/>
        <v>111</v>
      </c>
      <c r="L21" s="287">
        <f t="shared" si="8"/>
        <v>16149</v>
      </c>
      <c r="M21" s="287">
        <f t="shared" si="9"/>
        <v>656</v>
      </c>
      <c r="N21" s="287">
        <f t="shared" si="10"/>
        <v>375</v>
      </c>
      <c r="O21" s="287">
        <f t="shared" si="11"/>
        <v>7690</v>
      </c>
      <c r="P21" s="287">
        <f t="shared" si="12"/>
        <v>0</v>
      </c>
      <c r="Q21" s="287">
        <f t="shared" si="13"/>
        <v>13100</v>
      </c>
      <c r="R21" s="287">
        <f t="shared" si="14"/>
        <v>0</v>
      </c>
      <c r="S21" s="287">
        <f t="shared" si="15"/>
        <v>1799</v>
      </c>
      <c r="T21" s="287">
        <f t="shared" si="16"/>
        <v>3181</v>
      </c>
      <c r="U21" s="287">
        <f t="shared" si="17"/>
        <v>0</v>
      </c>
      <c r="V21" s="287">
        <f t="shared" si="18"/>
        <v>459</v>
      </c>
      <c r="W21" s="287">
        <f t="shared" si="19"/>
        <v>45</v>
      </c>
      <c r="X21" s="287">
        <f t="shared" si="20"/>
        <v>3952</v>
      </c>
      <c r="Y21" s="287">
        <f t="shared" si="21"/>
        <v>16619</v>
      </c>
      <c r="Z21" s="287">
        <v>49</v>
      </c>
      <c r="AA21" s="287">
        <v>0</v>
      </c>
      <c r="AB21" s="287">
        <v>0</v>
      </c>
      <c r="AC21" s="287">
        <v>1738</v>
      </c>
      <c r="AD21" s="287">
        <v>0</v>
      </c>
      <c r="AE21" s="287">
        <v>0</v>
      </c>
      <c r="AF21" s="287">
        <v>0</v>
      </c>
      <c r="AG21" s="287">
        <v>0</v>
      </c>
      <c r="AH21" s="287">
        <v>0</v>
      </c>
      <c r="AI21" s="287">
        <v>0</v>
      </c>
      <c r="AJ21" s="287" t="s">
        <v>792</v>
      </c>
      <c r="AK21" s="287" t="s">
        <v>792</v>
      </c>
      <c r="AL21" s="287">
        <v>13100</v>
      </c>
      <c r="AM21" s="287" t="s">
        <v>792</v>
      </c>
      <c r="AN21" s="287" t="s">
        <v>792</v>
      </c>
      <c r="AO21" s="287">
        <v>1001</v>
      </c>
      <c r="AP21" s="287" t="s">
        <v>792</v>
      </c>
      <c r="AQ21" s="287">
        <v>459</v>
      </c>
      <c r="AR21" s="287" t="s">
        <v>792</v>
      </c>
      <c r="AS21" s="287">
        <v>272</v>
      </c>
      <c r="AT21" s="287">
        <f t="shared" si="22"/>
        <v>7803</v>
      </c>
      <c r="AU21" s="287">
        <v>0</v>
      </c>
      <c r="AV21" s="287">
        <v>0</v>
      </c>
      <c r="AW21" s="287">
        <v>81</v>
      </c>
      <c r="AX21" s="287">
        <v>5358</v>
      </c>
      <c r="AY21" s="287">
        <v>949</v>
      </c>
      <c r="AZ21" s="287">
        <v>130</v>
      </c>
      <c r="BA21" s="287">
        <v>0</v>
      </c>
      <c r="BB21" s="287">
        <v>72</v>
      </c>
      <c r="BC21" s="287">
        <v>603</v>
      </c>
      <c r="BD21" s="287">
        <v>0</v>
      </c>
      <c r="BE21" s="287" t="s">
        <v>792</v>
      </c>
      <c r="BF21" s="287" t="s">
        <v>792</v>
      </c>
      <c r="BG21" s="287" t="s">
        <v>792</v>
      </c>
      <c r="BH21" s="287" t="s">
        <v>792</v>
      </c>
      <c r="BI21" s="287" t="s">
        <v>792</v>
      </c>
      <c r="BJ21" s="287" t="s">
        <v>792</v>
      </c>
      <c r="BK21" s="287" t="s">
        <v>792</v>
      </c>
      <c r="BL21" s="287" t="s">
        <v>792</v>
      </c>
      <c r="BM21" s="287" t="s">
        <v>792</v>
      </c>
      <c r="BN21" s="287">
        <v>610</v>
      </c>
      <c r="BO21" s="287">
        <f t="shared" si="23"/>
        <v>7597</v>
      </c>
      <c r="BP21" s="287">
        <v>0</v>
      </c>
      <c r="BQ21" s="287">
        <v>0</v>
      </c>
      <c r="BR21" s="287">
        <v>0</v>
      </c>
      <c r="BS21" s="287">
        <v>0</v>
      </c>
      <c r="BT21" s="287">
        <v>0</v>
      </c>
      <c r="BU21" s="287">
        <v>0</v>
      </c>
      <c r="BV21" s="287">
        <v>0</v>
      </c>
      <c r="BW21" s="287">
        <v>0</v>
      </c>
      <c r="BX21" s="287">
        <v>0</v>
      </c>
      <c r="BY21" s="287">
        <v>0</v>
      </c>
      <c r="BZ21" s="287">
        <v>7154</v>
      </c>
      <c r="CA21" s="287">
        <v>0</v>
      </c>
      <c r="CB21" s="287" t="s">
        <v>792</v>
      </c>
      <c r="CC21" s="287" t="s">
        <v>792</v>
      </c>
      <c r="CD21" s="287" t="s">
        <v>792</v>
      </c>
      <c r="CE21" s="287" t="s">
        <v>792</v>
      </c>
      <c r="CF21" s="287" t="s">
        <v>792</v>
      </c>
      <c r="CG21" s="287" t="s">
        <v>792</v>
      </c>
      <c r="CH21" s="287" t="s">
        <v>792</v>
      </c>
      <c r="CI21" s="287">
        <v>443</v>
      </c>
      <c r="CJ21" s="287">
        <f t="shared" si="24"/>
        <v>0</v>
      </c>
      <c r="CK21" s="287">
        <v>0</v>
      </c>
      <c r="CL21" s="287">
        <v>0</v>
      </c>
      <c r="CM21" s="287">
        <v>0</v>
      </c>
      <c r="CN21" s="287">
        <v>0</v>
      </c>
      <c r="CO21" s="287">
        <v>0</v>
      </c>
      <c r="CP21" s="287">
        <v>0</v>
      </c>
      <c r="CQ21" s="287">
        <v>0</v>
      </c>
      <c r="CR21" s="287">
        <v>0</v>
      </c>
      <c r="CS21" s="287">
        <v>0</v>
      </c>
      <c r="CT21" s="287">
        <v>0</v>
      </c>
      <c r="CU21" s="287">
        <v>0</v>
      </c>
      <c r="CV21" s="287">
        <v>0</v>
      </c>
      <c r="CW21" s="287" t="s">
        <v>792</v>
      </c>
      <c r="CX21" s="287" t="s">
        <v>792</v>
      </c>
      <c r="CY21" s="287" t="s">
        <v>792</v>
      </c>
      <c r="CZ21" s="287" t="s">
        <v>792</v>
      </c>
      <c r="DA21" s="287" t="s">
        <v>792</v>
      </c>
      <c r="DB21" s="287" t="s">
        <v>792</v>
      </c>
      <c r="DC21" s="287" t="s">
        <v>792</v>
      </c>
      <c r="DD21" s="287">
        <v>0</v>
      </c>
      <c r="DE21" s="287">
        <f t="shared" si="25"/>
        <v>2138</v>
      </c>
      <c r="DF21" s="287">
        <v>0</v>
      </c>
      <c r="DG21" s="287">
        <v>0</v>
      </c>
      <c r="DH21" s="287">
        <v>0</v>
      </c>
      <c r="DI21" s="287">
        <v>0</v>
      </c>
      <c r="DJ21" s="287">
        <v>0</v>
      </c>
      <c r="DK21" s="287">
        <v>0</v>
      </c>
      <c r="DL21" s="287">
        <v>0</v>
      </c>
      <c r="DM21" s="287">
        <v>0</v>
      </c>
      <c r="DN21" s="287">
        <v>0</v>
      </c>
      <c r="DO21" s="287">
        <v>0</v>
      </c>
      <c r="DP21" s="287">
        <v>339</v>
      </c>
      <c r="DQ21" s="287">
        <v>0</v>
      </c>
      <c r="DR21" s="287" t="s">
        <v>792</v>
      </c>
      <c r="DS21" s="287" t="s">
        <v>792</v>
      </c>
      <c r="DT21" s="287">
        <v>1799</v>
      </c>
      <c r="DU21" s="287" t="s">
        <v>792</v>
      </c>
      <c r="DV21" s="287" t="s">
        <v>792</v>
      </c>
      <c r="DW21" s="287" t="s">
        <v>792</v>
      </c>
      <c r="DX21" s="287" t="s">
        <v>792</v>
      </c>
      <c r="DY21" s="287">
        <v>0</v>
      </c>
      <c r="DZ21" s="287">
        <f t="shared" si="26"/>
        <v>15</v>
      </c>
      <c r="EA21" s="287">
        <v>0</v>
      </c>
      <c r="EB21" s="287">
        <v>0</v>
      </c>
      <c r="EC21" s="287">
        <v>0</v>
      </c>
      <c r="ED21" s="287">
        <v>0</v>
      </c>
      <c r="EE21" s="287">
        <v>0</v>
      </c>
      <c r="EF21" s="287">
        <v>0</v>
      </c>
      <c r="EG21" s="287">
        <v>0</v>
      </c>
      <c r="EH21" s="287">
        <v>0</v>
      </c>
      <c r="EI21" s="287">
        <v>0</v>
      </c>
      <c r="EJ21" s="287">
        <v>0</v>
      </c>
      <c r="EK21" s="287" t="s">
        <v>792</v>
      </c>
      <c r="EL21" s="287" t="s">
        <v>792</v>
      </c>
      <c r="EM21" s="287" t="s">
        <v>792</v>
      </c>
      <c r="EN21" s="287">
        <v>0</v>
      </c>
      <c r="EO21" s="287">
        <v>0</v>
      </c>
      <c r="EP21" s="287" t="s">
        <v>792</v>
      </c>
      <c r="EQ21" s="287" t="s">
        <v>792</v>
      </c>
      <c r="ER21" s="287" t="s">
        <v>792</v>
      </c>
      <c r="ES21" s="287">
        <v>15</v>
      </c>
      <c r="ET21" s="287">
        <v>0</v>
      </c>
      <c r="EU21" s="287">
        <f t="shared" si="27"/>
        <v>57672</v>
      </c>
      <c r="EV21" s="287">
        <v>12787</v>
      </c>
      <c r="EW21" s="287">
        <v>23</v>
      </c>
      <c r="EX21" s="287">
        <v>1220</v>
      </c>
      <c r="EY21" s="287">
        <v>6660</v>
      </c>
      <c r="EZ21" s="287">
        <v>12144</v>
      </c>
      <c r="FA21" s="287">
        <v>3188</v>
      </c>
      <c r="FB21" s="287">
        <v>111</v>
      </c>
      <c r="FC21" s="287">
        <v>16077</v>
      </c>
      <c r="FD21" s="287">
        <v>53</v>
      </c>
      <c r="FE21" s="287">
        <v>375</v>
      </c>
      <c r="FF21" s="287">
        <v>197</v>
      </c>
      <c r="FG21" s="287">
        <v>0</v>
      </c>
      <c r="FH21" s="287" t="s">
        <v>792</v>
      </c>
      <c r="FI21" s="287" t="s">
        <v>792</v>
      </c>
      <c r="FJ21" s="287" t="s">
        <v>792</v>
      </c>
      <c r="FK21" s="287">
        <v>2180</v>
      </c>
      <c r="FL21" s="287">
        <v>0</v>
      </c>
      <c r="FM21" s="287">
        <v>0</v>
      </c>
      <c r="FN21" s="287">
        <v>30</v>
      </c>
      <c r="FO21" s="287">
        <v>2627</v>
      </c>
    </row>
    <row r="22" spans="1:171" s="291" customFormat="1" ht="12" customHeight="1">
      <c r="A22" s="285" t="s">
        <v>632</v>
      </c>
      <c r="B22" s="286" t="s">
        <v>633</v>
      </c>
      <c r="C22" s="305" t="s">
        <v>542</v>
      </c>
      <c r="D22" s="287">
        <f t="shared" si="0"/>
        <v>54340.0344366522</v>
      </c>
      <c r="E22" s="287">
        <f t="shared" si="1"/>
        <v>1528</v>
      </c>
      <c r="F22" s="287">
        <f t="shared" si="2"/>
        <v>36</v>
      </c>
      <c r="G22" s="287">
        <f t="shared" si="3"/>
        <v>718</v>
      </c>
      <c r="H22" s="287">
        <f t="shared" si="4"/>
        <v>6156.156</v>
      </c>
      <c r="I22" s="287">
        <f t="shared" si="5"/>
        <v>4343.844</v>
      </c>
      <c r="J22" s="287">
        <f t="shared" si="6"/>
        <v>627</v>
      </c>
      <c r="K22" s="287">
        <f t="shared" si="7"/>
        <v>35</v>
      </c>
      <c r="L22" s="287">
        <f t="shared" si="8"/>
        <v>2123</v>
      </c>
      <c r="M22" s="287">
        <f t="shared" si="9"/>
        <v>118</v>
      </c>
      <c r="N22" s="287">
        <f t="shared" si="10"/>
        <v>158</v>
      </c>
      <c r="O22" s="287">
        <f t="shared" si="11"/>
        <v>5732</v>
      </c>
      <c r="P22" s="287">
        <f t="shared" si="12"/>
        <v>2575</v>
      </c>
      <c r="Q22" s="287">
        <f t="shared" si="13"/>
        <v>4069.0344366521967</v>
      </c>
      <c r="R22" s="287">
        <f t="shared" si="14"/>
        <v>8312</v>
      </c>
      <c r="S22" s="287">
        <f t="shared" si="15"/>
        <v>15962</v>
      </c>
      <c r="T22" s="287">
        <f t="shared" si="16"/>
        <v>0</v>
      </c>
      <c r="U22" s="287">
        <f t="shared" si="17"/>
        <v>0</v>
      </c>
      <c r="V22" s="287">
        <f t="shared" si="18"/>
        <v>0</v>
      </c>
      <c r="W22" s="287">
        <f t="shared" si="19"/>
        <v>16</v>
      </c>
      <c r="X22" s="287">
        <f t="shared" si="20"/>
        <v>1831</v>
      </c>
      <c r="Y22" s="287">
        <f t="shared" si="21"/>
        <v>4218.034436652197</v>
      </c>
      <c r="Z22" s="287">
        <v>0</v>
      </c>
      <c r="AA22" s="287">
        <v>0</v>
      </c>
      <c r="AB22" s="287">
        <v>0</v>
      </c>
      <c r="AC22" s="287">
        <v>149</v>
      </c>
      <c r="AD22" s="287">
        <v>0</v>
      </c>
      <c r="AE22" s="287">
        <v>0</v>
      </c>
      <c r="AF22" s="287">
        <v>0</v>
      </c>
      <c r="AG22" s="287">
        <v>0</v>
      </c>
      <c r="AH22" s="287">
        <v>0</v>
      </c>
      <c r="AI22" s="287">
        <v>0</v>
      </c>
      <c r="AJ22" s="287" t="s">
        <v>792</v>
      </c>
      <c r="AK22" s="287" t="s">
        <v>792</v>
      </c>
      <c r="AL22" s="287">
        <v>4069.0344366521967</v>
      </c>
      <c r="AM22" s="287" t="s">
        <v>792</v>
      </c>
      <c r="AN22" s="287" t="s">
        <v>792</v>
      </c>
      <c r="AO22" s="287">
        <v>0</v>
      </c>
      <c r="AP22" s="287" t="s">
        <v>792</v>
      </c>
      <c r="AQ22" s="287">
        <v>0</v>
      </c>
      <c r="AR22" s="287" t="s">
        <v>792</v>
      </c>
      <c r="AS22" s="287">
        <v>0</v>
      </c>
      <c r="AT22" s="287">
        <f t="shared" si="22"/>
        <v>3421</v>
      </c>
      <c r="AU22" s="287">
        <v>0</v>
      </c>
      <c r="AV22" s="287">
        <v>0</v>
      </c>
      <c r="AW22" s="287">
        <v>0</v>
      </c>
      <c r="AX22" s="287">
        <v>3416.156</v>
      </c>
      <c r="AY22" s="287">
        <v>4.844</v>
      </c>
      <c r="AZ22" s="287">
        <v>0</v>
      </c>
      <c r="BA22" s="287">
        <v>0</v>
      </c>
      <c r="BB22" s="287">
        <v>0</v>
      </c>
      <c r="BC22" s="287">
        <v>0</v>
      </c>
      <c r="BD22" s="287">
        <v>0</v>
      </c>
      <c r="BE22" s="287" t="s">
        <v>792</v>
      </c>
      <c r="BF22" s="287" t="s">
        <v>792</v>
      </c>
      <c r="BG22" s="287" t="s">
        <v>792</v>
      </c>
      <c r="BH22" s="287" t="s">
        <v>792</v>
      </c>
      <c r="BI22" s="287" t="s">
        <v>792</v>
      </c>
      <c r="BJ22" s="287" t="s">
        <v>792</v>
      </c>
      <c r="BK22" s="287" t="s">
        <v>792</v>
      </c>
      <c r="BL22" s="287" t="s">
        <v>792</v>
      </c>
      <c r="BM22" s="287" t="s">
        <v>792</v>
      </c>
      <c r="BN22" s="287">
        <v>0</v>
      </c>
      <c r="BO22" s="287">
        <f t="shared" si="23"/>
        <v>6025</v>
      </c>
      <c r="BP22" s="287">
        <v>0</v>
      </c>
      <c r="BQ22" s="287">
        <v>0</v>
      </c>
      <c r="BR22" s="287">
        <v>0</v>
      </c>
      <c r="BS22" s="287">
        <v>0</v>
      </c>
      <c r="BT22" s="287">
        <v>0</v>
      </c>
      <c r="BU22" s="287">
        <v>0</v>
      </c>
      <c r="BV22" s="287">
        <v>0</v>
      </c>
      <c r="BW22" s="287">
        <v>0</v>
      </c>
      <c r="BX22" s="287">
        <v>0</v>
      </c>
      <c r="BY22" s="287">
        <v>0</v>
      </c>
      <c r="BZ22" s="287">
        <v>5732</v>
      </c>
      <c r="CA22" s="287">
        <v>0</v>
      </c>
      <c r="CB22" s="287" t="s">
        <v>792</v>
      </c>
      <c r="CC22" s="287" t="s">
        <v>792</v>
      </c>
      <c r="CD22" s="287" t="s">
        <v>792</v>
      </c>
      <c r="CE22" s="287" t="s">
        <v>792</v>
      </c>
      <c r="CF22" s="287" t="s">
        <v>792</v>
      </c>
      <c r="CG22" s="287" t="s">
        <v>792</v>
      </c>
      <c r="CH22" s="287" t="s">
        <v>792</v>
      </c>
      <c r="CI22" s="287">
        <v>293</v>
      </c>
      <c r="CJ22" s="287">
        <f t="shared" si="24"/>
        <v>2575</v>
      </c>
      <c r="CK22" s="287">
        <v>0</v>
      </c>
      <c r="CL22" s="287">
        <v>0</v>
      </c>
      <c r="CM22" s="287">
        <v>0</v>
      </c>
      <c r="CN22" s="287">
        <v>0</v>
      </c>
      <c r="CO22" s="287">
        <v>0</v>
      </c>
      <c r="CP22" s="287">
        <v>0</v>
      </c>
      <c r="CQ22" s="287">
        <v>0</v>
      </c>
      <c r="CR22" s="287">
        <v>0</v>
      </c>
      <c r="CS22" s="287">
        <v>0</v>
      </c>
      <c r="CT22" s="287">
        <v>0</v>
      </c>
      <c r="CU22" s="287">
        <v>0</v>
      </c>
      <c r="CV22" s="287">
        <v>2575</v>
      </c>
      <c r="CW22" s="287" t="s">
        <v>792</v>
      </c>
      <c r="CX22" s="287" t="s">
        <v>792</v>
      </c>
      <c r="CY22" s="287" t="s">
        <v>792</v>
      </c>
      <c r="CZ22" s="287" t="s">
        <v>792</v>
      </c>
      <c r="DA22" s="287" t="s">
        <v>792</v>
      </c>
      <c r="DB22" s="287" t="s">
        <v>792</v>
      </c>
      <c r="DC22" s="287" t="s">
        <v>792</v>
      </c>
      <c r="DD22" s="287">
        <v>0</v>
      </c>
      <c r="DE22" s="287">
        <f t="shared" si="25"/>
        <v>4906</v>
      </c>
      <c r="DF22" s="287">
        <v>0</v>
      </c>
      <c r="DG22" s="287">
        <v>0</v>
      </c>
      <c r="DH22" s="287">
        <v>0</v>
      </c>
      <c r="DI22" s="287">
        <v>0</v>
      </c>
      <c r="DJ22" s="287">
        <v>0</v>
      </c>
      <c r="DK22" s="287">
        <v>0</v>
      </c>
      <c r="DL22" s="287">
        <v>0</v>
      </c>
      <c r="DM22" s="287">
        <v>0</v>
      </c>
      <c r="DN22" s="287">
        <v>0</v>
      </c>
      <c r="DO22" s="287">
        <v>0</v>
      </c>
      <c r="DP22" s="287">
        <v>0</v>
      </c>
      <c r="DQ22" s="287">
        <v>0</v>
      </c>
      <c r="DR22" s="287" t="s">
        <v>792</v>
      </c>
      <c r="DS22" s="287" t="s">
        <v>792</v>
      </c>
      <c r="DT22" s="287">
        <v>4649</v>
      </c>
      <c r="DU22" s="287" t="s">
        <v>792</v>
      </c>
      <c r="DV22" s="287" t="s">
        <v>792</v>
      </c>
      <c r="DW22" s="287" t="s">
        <v>792</v>
      </c>
      <c r="DX22" s="287" t="s">
        <v>792</v>
      </c>
      <c r="DY22" s="287">
        <v>257</v>
      </c>
      <c r="DZ22" s="287">
        <f t="shared" si="26"/>
        <v>19852</v>
      </c>
      <c r="EA22" s="287">
        <v>0</v>
      </c>
      <c r="EB22" s="287">
        <v>0</v>
      </c>
      <c r="EC22" s="287">
        <v>0</v>
      </c>
      <c r="ED22" s="287">
        <v>0</v>
      </c>
      <c r="EE22" s="287">
        <v>0</v>
      </c>
      <c r="EF22" s="287">
        <v>0</v>
      </c>
      <c r="EG22" s="287">
        <v>0</v>
      </c>
      <c r="EH22" s="287">
        <v>0</v>
      </c>
      <c r="EI22" s="287">
        <v>53</v>
      </c>
      <c r="EJ22" s="287">
        <v>158</v>
      </c>
      <c r="EK22" s="287" t="s">
        <v>792</v>
      </c>
      <c r="EL22" s="287" t="s">
        <v>792</v>
      </c>
      <c r="EM22" s="287" t="s">
        <v>792</v>
      </c>
      <c r="EN22" s="287">
        <v>8312</v>
      </c>
      <c r="EO22" s="287">
        <v>11313</v>
      </c>
      <c r="EP22" s="287" t="s">
        <v>792</v>
      </c>
      <c r="EQ22" s="287" t="s">
        <v>792</v>
      </c>
      <c r="ER22" s="287" t="s">
        <v>792</v>
      </c>
      <c r="ES22" s="287">
        <v>16</v>
      </c>
      <c r="ET22" s="287">
        <v>0</v>
      </c>
      <c r="EU22" s="287">
        <f t="shared" si="27"/>
        <v>13343</v>
      </c>
      <c r="EV22" s="287">
        <v>1528</v>
      </c>
      <c r="EW22" s="287">
        <v>36</v>
      </c>
      <c r="EX22" s="287">
        <v>718</v>
      </c>
      <c r="EY22" s="287">
        <v>2591</v>
      </c>
      <c r="EZ22" s="287">
        <v>4339</v>
      </c>
      <c r="FA22" s="287">
        <v>627</v>
      </c>
      <c r="FB22" s="287">
        <v>35</v>
      </c>
      <c r="FC22" s="287">
        <v>2123</v>
      </c>
      <c r="FD22" s="287">
        <v>65</v>
      </c>
      <c r="FE22" s="287">
        <v>0</v>
      </c>
      <c r="FF22" s="287">
        <v>0</v>
      </c>
      <c r="FG22" s="287">
        <v>0</v>
      </c>
      <c r="FH22" s="287" t="s">
        <v>792</v>
      </c>
      <c r="FI22" s="287" t="s">
        <v>792</v>
      </c>
      <c r="FJ22" s="287" t="s">
        <v>792</v>
      </c>
      <c r="FK22" s="287">
        <v>0</v>
      </c>
      <c r="FL22" s="287">
        <v>0</v>
      </c>
      <c r="FM22" s="287">
        <v>0</v>
      </c>
      <c r="FN22" s="287">
        <v>0</v>
      </c>
      <c r="FO22" s="287">
        <v>1281</v>
      </c>
    </row>
    <row r="23" spans="1:171" s="291" customFormat="1" ht="12" customHeight="1">
      <c r="A23" s="285" t="s">
        <v>604</v>
      </c>
      <c r="B23" s="286" t="s">
        <v>605</v>
      </c>
      <c r="C23" s="305" t="s">
        <v>542</v>
      </c>
      <c r="D23" s="287">
        <f t="shared" si="0"/>
        <v>32005</v>
      </c>
      <c r="E23" s="287">
        <f t="shared" si="1"/>
        <v>3917</v>
      </c>
      <c r="F23" s="287">
        <f t="shared" si="2"/>
        <v>46</v>
      </c>
      <c r="G23" s="287">
        <f t="shared" si="3"/>
        <v>463</v>
      </c>
      <c r="H23" s="287">
        <f t="shared" si="4"/>
        <v>5387</v>
      </c>
      <c r="I23" s="287">
        <f t="shared" si="5"/>
        <v>4181</v>
      </c>
      <c r="J23" s="287">
        <f t="shared" si="6"/>
        <v>1543</v>
      </c>
      <c r="K23" s="287">
        <f t="shared" si="7"/>
        <v>0</v>
      </c>
      <c r="L23" s="287">
        <f t="shared" si="8"/>
        <v>4814</v>
      </c>
      <c r="M23" s="287">
        <f t="shared" si="9"/>
        <v>0</v>
      </c>
      <c r="N23" s="287">
        <f t="shared" si="10"/>
        <v>0</v>
      </c>
      <c r="O23" s="287">
        <f t="shared" si="11"/>
        <v>1000</v>
      </c>
      <c r="P23" s="287">
        <f t="shared" si="12"/>
        <v>0</v>
      </c>
      <c r="Q23" s="287">
        <f t="shared" si="13"/>
        <v>2797</v>
      </c>
      <c r="R23" s="287">
        <f t="shared" si="14"/>
        <v>0</v>
      </c>
      <c r="S23" s="287">
        <f t="shared" si="15"/>
        <v>0</v>
      </c>
      <c r="T23" s="287">
        <f t="shared" si="16"/>
        <v>4581</v>
      </c>
      <c r="U23" s="287">
        <f t="shared" si="17"/>
        <v>0</v>
      </c>
      <c r="V23" s="287">
        <f t="shared" si="18"/>
        <v>0</v>
      </c>
      <c r="W23" s="287">
        <f t="shared" si="19"/>
        <v>27</v>
      </c>
      <c r="X23" s="287">
        <f t="shared" si="20"/>
        <v>3249</v>
      </c>
      <c r="Y23" s="287">
        <f t="shared" si="21"/>
        <v>7405</v>
      </c>
      <c r="Z23" s="287">
        <v>0</v>
      </c>
      <c r="AA23" s="287">
        <v>0</v>
      </c>
      <c r="AB23" s="287">
        <v>0</v>
      </c>
      <c r="AC23" s="287">
        <v>27</v>
      </c>
      <c r="AD23" s="287">
        <v>0</v>
      </c>
      <c r="AE23" s="287">
        <v>0</v>
      </c>
      <c r="AF23" s="287">
        <v>0</v>
      </c>
      <c r="AG23" s="287">
        <v>0</v>
      </c>
      <c r="AH23" s="287">
        <v>0</v>
      </c>
      <c r="AI23" s="287">
        <v>0</v>
      </c>
      <c r="AJ23" s="287" t="s">
        <v>792</v>
      </c>
      <c r="AK23" s="287" t="s">
        <v>792</v>
      </c>
      <c r="AL23" s="287">
        <v>2797</v>
      </c>
      <c r="AM23" s="287" t="s">
        <v>792</v>
      </c>
      <c r="AN23" s="287" t="s">
        <v>792</v>
      </c>
      <c r="AO23" s="287">
        <v>4581</v>
      </c>
      <c r="AP23" s="287" t="s">
        <v>792</v>
      </c>
      <c r="AQ23" s="287">
        <v>0</v>
      </c>
      <c r="AR23" s="287" t="s">
        <v>792</v>
      </c>
      <c r="AS23" s="287">
        <v>0</v>
      </c>
      <c r="AT23" s="287">
        <f t="shared" si="22"/>
        <v>722</v>
      </c>
      <c r="AU23" s="287">
        <v>0</v>
      </c>
      <c r="AV23" s="287">
        <v>0</v>
      </c>
      <c r="AW23" s="287">
        <v>0</v>
      </c>
      <c r="AX23" s="287">
        <v>722</v>
      </c>
      <c r="AY23" s="287">
        <v>0</v>
      </c>
      <c r="AZ23" s="287">
        <v>0</v>
      </c>
      <c r="BA23" s="287">
        <v>0</v>
      </c>
      <c r="BB23" s="287">
        <v>0</v>
      </c>
      <c r="BC23" s="287">
        <v>0</v>
      </c>
      <c r="BD23" s="287">
        <v>0</v>
      </c>
      <c r="BE23" s="287" t="s">
        <v>792</v>
      </c>
      <c r="BF23" s="287" t="s">
        <v>792</v>
      </c>
      <c r="BG23" s="287" t="s">
        <v>792</v>
      </c>
      <c r="BH23" s="287" t="s">
        <v>792</v>
      </c>
      <c r="BI23" s="287" t="s">
        <v>792</v>
      </c>
      <c r="BJ23" s="287" t="s">
        <v>792</v>
      </c>
      <c r="BK23" s="287" t="s">
        <v>792</v>
      </c>
      <c r="BL23" s="287" t="s">
        <v>792</v>
      </c>
      <c r="BM23" s="287" t="s">
        <v>792</v>
      </c>
      <c r="BN23" s="287">
        <v>0</v>
      </c>
      <c r="BO23" s="287">
        <f t="shared" si="23"/>
        <v>1237</v>
      </c>
      <c r="BP23" s="287">
        <v>0</v>
      </c>
      <c r="BQ23" s="287">
        <v>0</v>
      </c>
      <c r="BR23" s="287">
        <v>0</v>
      </c>
      <c r="BS23" s="287">
        <v>0</v>
      </c>
      <c r="BT23" s="287">
        <v>0</v>
      </c>
      <c r="BU23" s="287">
        <v>0</v>
      </c>
      <c r="BV23" s="287">
        <v>0</v>
      </c>
      <c r="BW23" s="287">
        <v>0</v>
      </c>
      <c r="BX23" s="287">
        <v>0</v>
      </c>
      <c r="BY23" s="287">
        <v>0</v>
      </c>
      <c r="BZ23" s="287">
        <v>912</v>
      </c>
      <c r="CA23" s="287">
        <v>0</v>
      </c>
      <c r="CB23" s="287" t="s">
        <v>792</v>
      </c>
      <c r="CC23" s="287" t="s">
        <v>792</v>
      </c>
      <c r="CD23" s="287" t="s">
        <v>792</v>
      </c>
      <c r="CE23" s="287" t="s">
        <v>792</v>
      </c>
      <c r="CF23" s="287" t="s">
        <v>792</v>
      </c>
      <c r="CG23" s="287" t="s">
        <v>792</v>
      </c>
      <c r="CH23" s="287" t="s">
        <v>792</v>
      </c>
      <c r="CI23" s="287">
        <v>325</v>
      </c>
      <c r="CJ23" s="287">
        <f t="shared" si="24"/>
        <v>0</v>
      </c>
      <c r="CK23" s="287">
        <v>0</v>
      </c>
      <c r="CL23" s="287">
        <v>0</v>
      </c>
      <c r="CM23" s="287">
        <v>0</v>
      </c>
      <c r="CN23" s="287">
        <v>0</v>
      </c>
      <c r="CO23" s="287">
        <v>0</v>
      </c>
      <c r="CP23" s="287">
        <v>0</v>
      </c>
      <c r="CQ23" s="287">
        <v>0</v>
      </c>
      <c r="CR23" s="287">
        <v>0</v>
      </c>
      <c r="CS23" s="287">
        <v>0</v>
      </c>
      <c r="CT23" s="287">
        <v>0</v>
      </c>
      <c r="CU23" s="287">
        <v>0</v>
      </c>
      <c r="CV23" s="287">
        <v>0</v>
      </c>
      <c r="CW23" s="287" t="s">
        <v>792</v>
      </c>
      <c r="CX23" s="287" t="s">
        <v>792</v>
      </c>
      <c r="CY23" s="287" t="s">
        <v>792</v>
      </c>
      <c r="CZ23" s="287" t="s">
        <v>792</v>
      </c>
      <c r="DA23" s="287" t="s">
        <v>792</v>
      </c>
      <c r="DB23" s="287" t="s">
        <v>792</v>
      </c>
      <c r="DC23" s="287" t="s">
        <v>792</v>
      </c>
      <c r="DD23" s="287">
        <v>0</v>
      </c>
      <c r="DE23" s="287">
        <f t="shared" si="25"/>
        <v>88</v>
      </c>
      <c r="DF23" s="287">
        <v>0</v>
      </c>
      <c r="DG23" s="287">
        <v>0</v>
      </c>
      <c r="DH23" s="287">
        <v>0</v>
      </c>
      <c r="DI23" s="287">
        <v>0</v>
      </c>
      <c r="DJ23" s="287">
        <v>0</v>
      </c>
      <c r="DK23" s="287">
        <v>0</v>
      </c>
      <c r="DL23" s="287">
        <v>0</v>
      </c>
      <c r="DM23" s="287">
        <v>0</v>
      </c>
      <c r="DN23" s="287">
        <v>0</v>
      </c>
      <c r="DO23" s="287">
        <v>0</v>
      </c>
      <c r="DP23" s="287">
        <v>88</v>
      </c>
      <c r="DQ23" s="287">
        <v>0</v>
      </c>
      <c r="DR23" s="287" t="s">
        <v>792</v>
      </c>
      <c r="DS23" s="287" t="s">
        <v>792</v>
      </c>
      <c r="DT23" s="287">
        <v>0</v>
      </c>
      <c r="DU23" s="287" t="s">
        <v>792</v>
      </c>
      <c r="DV23" s="287" t="s">
        <v>792</v>
      </c>
      <c r="DW23" s="287" t="s">
        <v>792</v>
      </c>
      <c r="DX23" s="287" t="s">
        <v>792</v>
      </c>
      <c r="DY23" s="287">
        <v>0</v>
      </c>
      <c r="DZ23" s="287">
        <f t="shared" si="26"/>
        <v>1541</v>
      </c>
      <c r="EA23" s="287">
        <v>37</v>
      </c>
      <c r="EB23" s="287">
        <v>0</v>
      </c>
      <c r="EC23" s="287">
        <v>0</v>
      </c>
      <c r="ED23" s="287">
        <v>286</v>
      </c>
      <c r="EE23" s="287">
        <v>0</v>
      </c>
      <c r="EF23" s="287">
        <v>0</v>
      </c>
      <c r="EG23" s="287">
        <v>0</v>
      </c>
      <c r="EH23" s="287">
        <v>793</v>
      </c>
      <c r="EI23" s="287">
        <v>0</v>
      </c>
      <c r="EJ23" s="287">
        <v>0</v>
      </c>
      <c r="EK23" s="287" t="s">
        <v>792</v>
      </c>
      <c r="EL23" s="287" t="s">
        <v>792</v>
      </c>
      <c r="EM23" s="287" t="s">
        <v>792</v>
      </c>
      <c r="EN23" s="287">
        <v>0</v>
      </c>
      <c r="EO23" s="287">
        <v>0</v>
      </c>
      <c r="EP23" s="287" t="s">
        <v>792</v>
      </c>
      <c r="EQ23" s="287" t="s">
        <v>792</v>
      </c>
      <c r="ER23" s="287" t="s">
        <v>792</v>
      </c>
      <c r="ES23" s="287">
        <v>12</v>
      </c>
      <c r="ET23" s="287">
        <v>413</v>
      </c>
      <c r="EU23" s="287">
        <f t="shared" si="27"/>
        <v>21012</v>
      </c>
      <c r="EV23" s="287">
        <v>3880</v>
      </c>
      <c r="EW23" s="287">
        <v>46</v>
      </c>
      <c r="EX23" s="287">
        <v>463</v>
      </c>
      <c r="EY23" s="287">
        <v>4352</v>
      </c>
      <c r="EZ23" s="287">
        <v>4181</v>
      </c>
      <c r="FA23" s="287">
        <v>1543</v>
      </c>
      <c r="FB23" s="287">
        <v>0</v>
      </c>
      <c r="FC23" s="287">
        <v>4021</v>
      </c>
      <c r="FD23" s="287">
        <v>0</v>
      </c>
      <c r="FE23" s="287">
        <v>0</v>
      </c>
      <c r="FF23" s="287">
        <v>0</v>
      </c>
      <c r="FG23" s="287">
        <v>0</v>
      </c>
      <c r="FH23" s="287" t="s">
        <v>792</v>
      </c>
      <c r="FI23" s="287" t="s">
        <v>792</v>
      </c>
      <c r="FJ23" s="287" t="s">
        <v>792</v>
      </c>
      <c r="FK23" s="287">
        <v>0</v>
      </c>
      <c r="FL23" s="287">
        <v>0</v>
      </c>
      <c r="FM23" s="287">
        <v>0</v>
      </c>
      <c r="FN23" s="287">
        <v>15</v>
      </c>
      <c r="FO23" s="287">
        <v>2511</v>
      </c>
    </row>
    <row r="24" spans="1:171" s="291" customFormat="1" ht="12" customHeight="1">
      <c r="A24" s="285" t="s">
        <v>584</v>
      </c>
      <c r="B24" s="286" t="s">
        <v>585</v>
      </c>
      <c r="C24" s="305" t="s">
        <v>542</v>
      </c>
      <c r="D24" s="287">
        <f t="shared" si="0"/>
        <v>21803</v>
      </c>
      <c r="E24" s="287">
        <f t="shared" si="1"/>
        <v>3333</v>
      </c>
      <c r="F24" s="287">
        <f t="shared" si="2"/>
        <v>10</v>
      </c>
      <c r="G24" s="287">
        <f t="shared" si="3"/>
        <v>283</v>
      </c>
      <c r="H24" s="287">
        <f t="shared" si="4"/>
        <v>6384</v>
      </c>
      <c r="I24" s="287">
        <f t="shared" si="5"/>
        <v>3895</v>
      </c>
      <c r="J24" s="287">
        <f t="shared" si="6"/>
        <v>937</v>
      </c>
      <c r="K24" s="287">
        <f t="shared" si="7"/>
        <v>29</v>
      </c>
      <c r="L24" s="287">
        <f t="shared" si="8"/>
        <v>3923</v>
      </c>
      <c r="M24" s="287">
        <f t="shared" si="9"/>
        <v>1273</v>
      </c>
      <c r="N24" s="287">
        <f t="shared" si="10"/>
        <v>83</v>
      </c>
      <c r="O24" s="287">
        <f t="shared" si="11"/>
        <v>206</v>
      </c>
      <c r="P24" s="287">
        <f t="shared" si="12"/>
        <v>0</v>
      </c>
      <c r="Q24" s="287">
        <f t="shared" si="13"/>
        <v>1090</v>
      </c>
      <c r="R24" s="287">
        <f t="shared" si="14"/>
        <v>0</v>
      </c>
      <c r="S24" s="287">
        <f t="shared" si="15"/>
        <v>0</v>
      </c>
      <c r="T24" s="287">
        <f t="shared" si="16"/>
        <v>0</v>
      </c>
      <c r="U24" s="287">
        <f t="shared" si="17"/>
        <v>0</v>
      </c>
      <c r="V24" s="287">
        <f t="shared" si="18"/>
        <v>0</v>
      </c>
      <c r="W24" s="287">
        <f t="shared" si="19"/>
        <v>11</v>
      </c>
      <c r="X24" s="287">
        <f t="shared" si="20"/>
        <v>346</v>
      </c>
      <c r="Y24" s="287">
        <f t="shared" si="21"/>
        <v>1878</v>
      </c>
      <c r="Z24" s="287">
        <v>170</v>
      </c>
      <c r="AA24" s="287">
        <v>0</v>
      </c>
      <c r="AB24" s="287">
        <v>0</v>
      </c>
      <c r="AC24" s="287">
        <v>618</v>
      </c>
      <c r="AD24" s="287">
        <v>0</v>
      </c>
      <c r="AE24" s="287">
        <v>0</v>
      </c>
      <c r="AF24" s="287">
        <v>0</v>
      </c>
      <c r="AG24" s="287">
        <v>0</v>
      </c>
      <c r="AH24" s="287">
        <v>0</v>
      </c>
      <c r="AI24" s="287">
        <v>0</v>
      </c>
      <c r="AJ24" s="287" t="s">
        <v>792</v>
      </c>
      <c r="AK24" s="287" t="s">
        <v>792</v>
      </c>
      <c r="AL24" s="287">
        <v>1090</v>
      </c>
      <c r="AM24" s="287" t="s">
        <v>792</v>
      </c>
      <c r="AN24" s="287" t="s">
        <v>792</v>
      </c>
      <c r="AO24" s="287">
        <v>0</v>
      </c>
      <c r="AP24" s="287" t="s">
        <v>792</v>
      </c>
      <c r="AQ24" s="287">
        <v>0</v>
      </c>
      <c r="AR24" s="287" t="s">
        <v>792</v>
      </c>
      <c r="AS24" s="287">
        <v>0</v>
      </c>
      <c r="AT24" s="287">
        <f t="shared" si="22"/>
        <v>5686</v>
      </c>
      <c r="AU24" s="287">
        <v>0</v>
      </c>
      <c r="AV24" s="287">
        <v>0</v>
      </c>
      <c r="AW24" s="287">
        <v>0</v>
      </c>
      <c r="AX24" s="287">
        <v>3656</v>
      </c>
      <c r="AY24" s="287">
        <v>627</v>
      </c>
      <c r="AZ24" s="287">
        <v>0</v>
      </c>
      <c r="BA24" s="287">
        <v>0</v>
      </c>
      <c r="BB24" s="287">
        <v>0</v>
      </c>
      <c r="BC24" s="287">
        <v>1239</v>
      </c>
      <c r="BD24" s="287">
        <v>0</v>
      </c>
      <c r="BE24" s="287" t="s">
        <v>792</v>
      </c>
      <c r="BF24" s="287" t="s">
        <v>792</v>
      </c>
      <c r="BG24" s="287" t="s">
        <v>792</v>
      </c>
      <c r="BH24" s="287" t="s">
        <v>792</v>
      </c>
      <c r="BI24" s="287" t="s">
        <v>792</v>
      </c>
      <c r="BJ24" s="287" t="s">
        <v>792</v>
      </c>
      <c r="BK24" s="287" t="s">
        <v>792</v>
      </c>
      <c r="BL24" s="287" t="s">
        <v>792</v>
      </c>
      <c r="BM24" s="287" t="s">
        <v>792</v>
      </c>
      <c r="BN24" s="287">
        <v>164</v>
      </c>
      <c r="BO24" s="287">
        <f t="shared" si="23"/>
        <v>206</v>
      </c>
      <c r="BP24" s="287">
        <v>0</v>
      </c>
      <c r="BQ24" s="287">
        <v>0</v>
      </c>
      <c r="BR24" s="287">
        <v>0</v>
      </c>
      <c r="BS24" s="287">
        <v>0</v>
      </c>
      <c r="BT24" s="287">
        <v>0</v>
      </c>
      <c r="BU24" s="287">
        <v>0</v>
      </c>
      <c r="BV24" s="287">
        <v>0</v>
      </c>
      <c r="BW24" s="287">
        <v>0</v>
      </c>
      <c r="BX24" s="287">
        <v>0</v>
      </c>
      <c r="BY24" s="287">
        <v>0</v>
      </c>
      <c r="BZ24" s="287">
        <v>206</v>
      </c>
      <c r="CA24" s="287">
        <v>0</v>
      </c>
      <c r="CB24" s="287" t="s">
        <v>792</v>
      </c>
      <c r="CC24" s="287" t="s">
        <v>792</v>
      </c>
      <c r="CD24" s="287" t="s">
        <v>792</v>
      </c>
      <c r="CE24" s="287" t="s">
        <v>792</v>
      </c>
      <c r="CF24" s="287" t="s">
        <v>792</v>
      </c>
      <c r="CG24" s="287" t="s">
        <v>792</v>
      </c>
      <c r="CH24" s="287" t="s">
        <v>792</v>
      </c>
      <c r="CI24" s="287">
        <v>0</v>
      </c>
      <c r="CJ24" s="287">
        <f t="shared" si="24"/>
        <v>0</v>
      </c>
      <c r="CK24" s="287">
        <v>0</v>
      </c>
      <c r="CL24" s="287">
        <v>0</v>
      </c>
      <c r="CM24" s="287">
        <v>0</v>
      </c>
      <c r="CN24" s="287">
        <v>0</v>
      </c>
      <c r="CO24" s="287">
        <v>0</v>
      </c>
      <c r="CP24" s="287">
        <v>0</v>
      </c>
      <c r="CQ24" s="287">
        <v>0</v>
      </c>
      <c r="CR24" s="287">
        <v>0</v>
      </c>
      <c r="CS24" s="287">
        <v>0</v>
      </c>
      <c r="CT24" s="287">
        <v>0</v>
      </c>
      <c r="CU24" s="287">
        <v>0</v>
      </c>
      <c r="CV24" s="287">
        <v>0</v>
      </c>
      <c r="CW24" s="287" t="s">
        <v>792</v>
      </c>
      <c r="CX24" s="287" t="s">
        <v>792</v>
      </c>
      <c r="CY24" s="287" t="s">
        <v>792</v>
      </c>
      <c r="CZ24" s="287" t="s">
        <v>792</v>
      </c>
      <c r="DA24" s="287" t="s">
        <v>792</v>
      </c>
      <c r="DB24" s="287" t="s">
        <v>792</v>
      </c>
      <c r="DC24" s="287" t="s">
        <v>792</v>
      </c>
      <c r="DD24" s="287">
        <v>0</v>
      </c>
      <c r="DE24" s="287">
        <f t="shared" si="25"/>
        <v>0</v>
      </c>
      <c r="DF24" s="287">
        <v>0</v>
      </c>
      <c r="DG24" s="287">
        <v>0</v>
      </c>
      <c r="DH24" s="287">
        <v>0</v>
      </c>
      <c r="DI24" s="287">
        <v>0</v>
      </c>
      <c r="DJ24" s="287">
        <v>0</v>
      </c>
      <c r="DK24" s="287">
        <v>0</v>
      </c>
      <c r="DL24" s="287">
        <v>0</v>
      </c>
      <c r="DM24" s="287">
        <v>0</v>
      </c>
      <c r="DN24" s="287">
        <v>0</v>
      </c>
      <c r="DO24" s="287">
        <v>0</v>
      </c>
      <c r="DP24" s="287">
        <v>0</v>
      </c>
      <c r="DQ24" s="287">
        <v>0</v>
      </c>
      <c r="DR24" s="287" t="s">
        <v>792</v>
      </c>
      <c r="DS24" s="287" t="s">
        <v>792</v>
      </c>
      <c r="DT24" s="287">
        <v>0</v>
      </c>
      <c r="DU24" s="287" t="s">
        <v>792</v>
      </c>
      <c r="DV24" s="287" t="s">
        <v>792</v>
      </c>
      <c r="DW24" s="287" t="s">
        <v>792</v>
      </c>
      <c r="DX24" s="287" t="s">
        <v>792</v>
      </c>
      <c r="DY24" s="287">
        <v>0</v>
      </c>
      <c r="DZ24" s="287">
        <f t="shared" si="26"/>
        <v>0</v>
      </c>
      <c r="EA24" s="287">
        <v>0</v>
      </c>
      <c r="EB24" s="287">
        <v>0</v>
      </c>
      <c r="EC24" s="287">
        <v>0</v>
      </c>
      <c r="ED24" s="287">
        <v>0</v>
      </c>
      <c r="EE24" s="287">
        <v>0</v>
      </c>
      <c r="EF24" s="287">
        <v>0</v>
      </c>
      <c r="EG24" s="287">
        <v>0</v>
      </c>
      <c r="EH24" s="287">
        <v>0</v>
      </c>
      <c r="EI24" s="287">
        <v>0</v>
      </c>
      <c r="EJ24" s="287">
        <v>0</v>
      </c>
      <c r="EK24" s="287" t="s">
        <v>792</v>
      </c>
      <c r="EL24" s="287" t="s">
        <v>792</v>
      </c>
      <c r="EM24" s="287" t="s">
        <v>792</v>
      </c>
      <c r="EN24" s="287">
        <v>0</v>
      </c>
      <c r="EO24" s="287">
        <v>0</v>
      </c>
      <c r="EP24" s="287" t="s">
        <v>792</v>
      </c>
      <c r="EQ24" s="287" t="s">
        <v>792</v>
      </c>
      <c r="ER24" s="287" t="s">
        <v>792</v>
      </c>
      <c r="ES24" s="287">
        <v>0</v>
      </c>
      <c r="ET24" s="287">
        <v>0</v>
      </c>
      <c r="EU24" s="287">
        <f t="shared" si="27"/>
        <v>14033</v>
      </c>
      <c r="EV24" s="287">
        <v>3163</v>
      </c>
      <c r="EW24" s="287">
        <v>10</v>
      </c>
      <c r="EX24" s="287">
        <v>283</v>
      </c>
      <c r="EY24" s="287">
        <v>2110</v>
      </c>
      <c r="EZ24" s="287">
        <v>3268</v>
      </c>
      <c r="FA24" s="287">
        <v>937</v>
      </c>
      <c r="FB24" s="287">
        <v>29</v>
      </c>
      <c r="FC24" s="287">
        <v>3923</v>
      </c>
      <c r="FD24" s="287">
        <v>34</v>
      </c>
      <c r="FE24" s="287">
        <v>83</v>
      </c>
      <c r="FF24" s="287">
        <v>0</v>
      </c>
      <c r="FG24" s="287">
        <v>0</v>
      </c>
      <c r="FH24" s="287" t="s">
        <v>792</v>
      </c>
      <c r="FI24" s="287" t="s">
        <v>792</v>
      </c>
      <c r="FJ24" s="287" t="s">
        <v>792</v>
      </c>
      <c r="FK24" s="287">
        <v>0</v>
      </c>
      <c r="FL24" s="287">
        <v>0</v>
      </c>
      <c r="FM24" s="287">
        <v>0</v>
      </c>
      <c r="FN24" s="287">
        <v>11</v>
      </c>
      <c r="FO24" s="287">
        <v>182</v>
      </c>
    </row>
    <row r="25" spans="1:171" s="291" customFormat="1" ht="12" customHeight="1">
      <c r="A25" s="285" t="s">
        <v>569</v>
      </c>
      <c r="B25" s="286" t="s">
        <v>562</v>
      </c>
      <c r="C25" s="305" t="s">
        <v>542</v>
      </c>
      <c r="D25" s="287">
        <f t="shared" si="0"/>
        <v>30831</v>
      </c>
      <c r="E25" s="287">
        <f t="shared" si="1"/>
        <v>12807</v>
      </c>
      <c r="F25" s="287">
        <f t="shared" si="2"/>
        <v>55</v>
      </c>
      <c r="G25" s="287">
        <f t="shared" si="3"/>
        <v>726</v>
      </c>
      <c r="H25" s="287">
        <f t="shared" si="4"/>
        <v>6022</v>
      </c>
      <c r="I25" s="287">
        <f t="shared" si="5"/>
        <v>3637</v>
      </c>
      <c r="J25" s="287">
        <f t="shared" si="6"/>
        <v>812</v>
      </c>
      <c r="K25" s="287">
        <f t="shared" si="7"/>
        <v>17</v>
      </c>
      <c r="L25" s="287">
        <f t="shared" si="8"/>
        <v>868</v>
      </c>
      <c r="M25" s="287">
        <f t="shared" si="9"/>
        <v>1</v>
      </c>
      <c r="N25" s="287">
        <f t="shared" si="10"/>
        <v>117</v>
      </c>
      <c r="O25" s="287">
        <f t="shared" si="11"/>
        <v>410</v>
      </c>
      <c r="P25" s="287">
        <f t="shared" si="12"/>
        <v>0</v>
      </c>
      <c r="Q25" s="287">
        <f t="shared" si="13"/>
        <v>2466</v>
      </c>
      <c r="R25" s="287">
        <f t="shared" si="14"/>
        <v>0</v>
      </c>
      <c r="S25" s="287">
        <f t="shared" si="15"/>
        <v>0</v>
      </c>
      <c r="T25" s="287">
        <f t="shared" si="16"/>
        <v>0</v>
      </c>
      <c r="U25" s="287">
        <f t="shared" si="17"/>
        <v>0</v>
      </c>
      <c r="V25" s="287">
        <f t="shared" si="18"/>
        <v>0</v>
      </c>
      <c r="W25" s="287">
        <f t="shared" si="19"/>
        <v>5</v>
      </c>
      <c r="X25" s="287">
        <f t="shared" si="20"/>
        <v>2888</v>
      </c>
      <c r="Y25" s="287">
        <f t="shared" si="21"/>
        <v>6006</v>
      </c>
      <c r="Z25" s="287">
        <v>0</v>
      </c>
      <c r="AA25" s="287">
        <v>0</v>
      </c>
      <c r="AB25" s="287">
        <v>0</v>
      </c>
      <c r="AC25" s="287">
        <v>708</v>
      </c>
      <c r="AD25" s="287">
        <v>50</v>
      </c>
      <c r="AE25" s="287">
        <v>47</v>
      </c>
      <c r="AF25" s="287">
        <v>1</v>
      </c>
      <c r="AG25" s="287">
        <v>44</v>
      </c>
      <c r="AH25" s="287">
        <v>0</v>
      </c>
      <c r="AI25" s="287">
        <v>0</v>
      </c>
      <c r="AJ25" s="287" t="s">
        <v>792</v>
      </c>
      <c r="AK25" s="287" t="s">
        <v>792</v>
      </c>
      <c r="AL25" s="287">
        <v>2466</v>
      </c>
      <c r="AM25" s="287" t="s">
        <v>792</v>
      </c>
      <c r="AN25" s="287" t="s">
        <v>792</v>
      </c>
      <c r="AO25" s="287">
        <v>0</v>
      </c>
      <c r="AP25" s="287" t="s">
        <v>792</v>
      </c>
      <c r="AQ25" s="287">
        <v>0</v>
      </c>
      <c r="AR25" s="287" t="s">
        <v>792</v>
      </c>
      <c r="AS25" s="287">
        <v>2690</v>
      </c>
      <c r="AT25" s="287">
        <f t="shared" si="22"/>
        <v>6270</v>
      </c>
      <c r="AU25" s="287">
        <v>2501</v>
      </c>
      <c r="AV25" s="287">
        <v>4</v>
      </c>
      <c r="AW25" s="287">
        <v>14</v>
      </c>
      <c r="AX25" s="287">
        <v>2810</v>
      </c>
      <c r="AY25" s="287">
        <v>764</v>
      </c>
      <c r="AZ25" s="287">
        <v>116</v>
      </c>
      <c r="BA25" s="287">
        <v>1</v>
      </c>
      <c r="BB25" s="287">
        <v>0</v>
      </c>
      <c r="BC25" s="287">
        <v>0</v>
      </c>
      <c r="BD25" s="287">
        <v>0</v>
      </c>
      <c r="BE25" s="287" t="s">
        <v>792</v>
      </c>
      <c r="BF25" s="287" t="s">
        <v>792</v>
      </c>
      <c r="BG25" s="287" t="s">
        <v>792</v>
      </c>
      <c r="BH25" s="287" t="s">
        <v>792</v>
      </c>
      <c r="BI25" s="287" t="s">
        <v>792</v>
      </c>
      <c r="BJ25" s="287" t="s">
        <v>792</v>
      </c>
      <c r="BK25" s="287" t="s">
        <v>792</v>
      </c>
      <c r="BL25" s="287" t="s">
        <v>792</v>
      </c>
      <c r="BM25" s="287" t="s">
        <v>792</v>
      </c>
      <c r="BN25" s="287">
        <v>60</v>
      </c>
      <c r="BO25" s="287">
        <f t="shared" si="23"/>
        <v>440</v>
      </c>
      <c r="BP25" s="287">
        <v>0</v>
      </c>
      <c r="BQ25" s="287">
        <v>0</v>
      </c>
      <c r="BR25" s="287">
        <v>0</v>
      </c>
      <c r="BS25" s="287">
        <v>0</v>
      </c>
      <c r="BT25" s="287">
        <v>0</v>
      </c>
      <c r="BU25" s="287">
        <v>0</v>
      </c>
      <c r="BV25" s="287">
        <v>0</v>
      </c>
      <c r="BW25" s="287">
        <v>0</v>
      </c>
      <c r="BX25" s="287">
        <v>0</v>
      </c>
      <c r="BY25" s="287">
        <v>0</v>
      </c>
      <c r="BZ25" s="287">
        <v>408</v>
      </c>
      <c r="CA25" s="287">
        <v>0</v>
      </c>
      <c r="CB25" s="287" t="s">
        <v>792</v>
      </c>
      <c r="CC25" s="287" t="s">
        <v>792</v>
      </c>
      <c r="CD25" s="287" t="s">
        <v>792</v>
      </c>
      <c r="CE25" s="287" t="s">
        <v>792</v>
      </c>
      <c r="CF25" s="287" t="s">
        <v>792</v>
      </c>
      <c r="CG25" s="287" t="s">
        <v>792</v>
      </c>
      <c r="CH25" s="287" t="s">
        <v>792</v>
      </c>
      <c r="CI25" s="287">
        <v>32</v>
      </c>
      <c r="CJ25" s="287">
        <f t="shared" si="24"/>
        <v>0</v>
      </c>
      <c r="CK25" s="287">
        <v>0</v>
      </c>
      <c r="CL25" s="287">
        <v>0</v>
      </c>
      <c r="CM25" s="287">
        <v>0</v>
      </c>
      <c r="CN25" s="287">
        <v>0</v>
      </c>
      <c r="CO25" s="287">
        <v>0</v>
      </c>
      <c r="CP25" s="287">
        <v>0</v>
      </c>
      <c r="CQ25" s="287">
        <v>0</v>
      </c>
      <c r="CR25" s="287">
        <v>0</v>
      </c>
      <c r="CS25" s="287">
        <v>0</v>
      </c>
      <c r="CT25" s="287">
        <v>0</v>
      </c>
      <c r="CU25" s="287">
        <v>0</v>
      </c>
      <c r="CV25" s="287">
        <v>0</v>
      </c>
      <c r="CW25" s="287" t="s">
        <v>792</v>
      </c>
      <c r="CX25" s="287" t="s">
        <v>792</v>
      </c>
      <c r="CY25" s="287" t="s">
        <v>792</v>
      </c>
      <c r="CZ25" s="287" t="s">
        <v>792</v>
      </c>
      <c r="DA25" s="287" t="s">
        <v>792</v>
      </c>
      <c r="DB25" s="287" t="s">
        <v>792</v>
      </c>
      <c r="DC25" s="287" t="s">
        <v>792</v>
      </c>
      <c r="DD25" s="287">
        <v>0</v>
      </c>
      <c r="DE25" s="287">
        <f t="shared" si="25"/>
        <v>0</v>
      </c>
      <c r="DF25" s="287">
        <v>0</v>
      </c>
      <c r="DG25" s="287">
        <v>0</v>
      </c>
      <c r="DH25" s="287">
        <v>0</v>
      </c>
      <c r="DI25" s="287">
        <v>0</v>
      </c>
      <c r="DJ25" s="287">
        <v>0</v>
      </c>
      <c r="DK25" s="287">
        <v>0</v>
      </c>
      <c r="DL25" s="287">
        <v>0</v>
      </c>
      <c r="DM25" s="287">
        <v>0</v>
      </c>
      <c r="DN25" s="287">
        <v>0</v>
      </c>
      <c r="DO25" s="287">
        <v>0</v>
      </c>
      <c r="DP25" s="287">
        <v>0</v>
      </c>
      <c r="DQ25" s="287">
        <v>0</v>
      </c>
      <c r="DR25" s="287" t="s">
        <v>792</v>
      </c>
      <c r="DS25" s="287" t="s">
        <v>792</v>
      </c>
      <c r="DT25" s="287">
        <v>0</v>
      </c>
      <c r="DU25" s="287" t="s">
        <v>792</v>
      </c>
      <c r="DV25" s="287" t="s">
        <v>792</v>
      </c>
      <c r="DW25" s="287" t="s">
        <v>792</v>
      </c>
      <c r="DX25" s="287" t="s">
        <v>792</v>
      </c>
      <c r="DY25" s="287">
        <v>0</v>
      </c>
      <c r="DZ25" s="287">
        <f t="shared" si="26"/>
        <v>0</v>
      </c>
      <c r="EA25" s="287">
        <v>0</v>
      </c>
      <c r="EB25" s="287">
        <v>0</v>
      </c>
      <c r="EC25" s="287">
        <v>0</v>
      </c>
      <c r="ED25" s="287">
        <v>0</v>
      </c>
      <c r="EE25" s="287">
        <v>0</v>
      </c>
      <c r="EF25" s="287">
        <v>0</v>
      </c>
      <c r="EG25" s="287">
        <v>0</v>
      </c>
      <c r="EH25" s="287">
        <v>0</v>
      </c>
      <c r="EI25" s="287">
        <v>0</v>
      </c>
      <c r="EJ25" s="287">
        <v>0</v>
      </c>
      <c r="EK25" s="287" t="s">
        <v>792</v>
      </c>
      <c r="EL25" s="287" t="s">
        <v>792</v>
      </c>
      <c r="EM25" s="287" t="s">
        <v>792</v>
      </c>
      <c r="EN25" s="287">
        <v>0</v>
      </c>
      <c r="EO25" s="287">
        <v>0</v>
      </c>
      <c r="EP25" s="287" t="s">
        <v>792</v>
      </c>
      <c r="EQ25" s="287" t="s">
        <v>792</v>
      </c>
      <c r="ER25" s="287" t="s">
        <v>792</v>
      </c>
      <c r="ES25" s="287">
        <v>0</v>
      </c>
      <c r="ET25" s="287">
        <v>0</v>
      </c>
      <c r="EU25" s="287">
        <f t="shared" si="27"/>
        <v>18115</v>
      </c>
      <c r="EV25" s="287">
        <v>10306</v>
      </c>
      <c r="EW25" s="287">
        <v>51</v>
      </c>
      <c r="EX25" s="287">
        <v>712</v>
      </c>
      <c r="EY25" s="287">
        <v>2504</v>
      </c>
      <c r="EZ25" s="287">
        <v>2823</v>
      </c>
      <c r="FA25" s="287">
        <v>649</v>
      </c>
      <c r="FB25" s="287">
        <v>15</v>
      </c>
      <c r="FC25" s="287">
        <v>824</v>
      </c>
      <c r="FD25" s="287">
        <v>1</v>
      </c>
      <c r="FE25" s="287">
        <v>117</v>
      </c>
      <c r="FF25" s="287">
        <v>2</v>
      </c>
      <c r="FG25" s="287">
        <v>0</v>
      </c>
      <c r="FH25" s="287" t="s">
        <v>792</v>
      </c>
      <c r="FI25" s="287" t="s">
        <v>792</v>
      </c>
      <c r="FJ25" s="287" t="s">
        <v>792</v>
      </c>
      <c r="FK25" s="287">
        <v>0</v>
      </c>
      <c r="FL25" s="287">
        <v>0</v>
      </c>
      <c r="FM25" s="287">
        <v>0</v>
      </c>
      <c r="FN25" s="287">
        <v>5</v>
      </c>
      <c r="FO25" s="287">
        <v>106</v>
      </c>
    </row>
    <row r="26" spans="1:171" s="291" customFormat="1" ht="12" customHeight="1">
      <c r="A26" s="285" t="s">
        <v>567</v>
      </c>
      <c r="B26" s="286" t="s">
        <v>593</v>
      </c>
      <c r="C26" s="305" t="s">
        <v>542</v>
      </c>
      <c r="D26" s="287">
        <f t="shared" si="0"/>
        <v>54247</v>
      </c>
      <c r="E26" s="287">
        <f t="shared" si="1"/>
        <v>8082</v>
      </c>
      <c r="F26" s="287">
        <f t="shared" si="2"/>
        <v>43</v>
      </c>
      <c r="G26" s="287">
        <f t="shared" si="3"/>
        <v>1396</v>
      </c>
      <c r="H26" s="287">
        <f t="shared" si="4"/>
        <v>6539</v>
      </c>
      <c r="I26" s="287">
        <f t="shared" si="5"/>
        <v>4754</v>
      </c>
      <c r="J26" s="287">
        <f t="shared" si="6"/>
        <v>1313</v>
      </c>
      <c r="K26" s="287">
        <f t="shared" si="7"/>
        <v>53</v>
      </c>
      <c r="L26" s="287">
        <f t="shared" si="8"/>
        <v>10564</v>
      </c>
      <c r="M26" s="287">
        <f t="shared" si="9"/>
        <v>2083</v>
      </c>
      <c r="N26" s="287">
        <f t="shared" si="10"/>
        <v>295</v>
      </c>
      <c r="O26" s="287">
        <f t="shared" si="11"/>
        <v>5913</v>
      </c>
      <c r="P26" s="287">
        <f t="shared" si="12"/>
        <v>46</v>
      </c>
      <c r="Q26" s="287">
        <f t="shared" si="13"/>
        <v>1116</v>
      </c>
      <c r="R26" s="287">
        <f t="shared" si="14"/>
        <v>0</v>
      </c>
      <c r="S26" s="287">
        <f t="shared" si="15"/>
        <v>0</v>
      </c>
      <c r="T26" s="287">
        <f t="shared" si="16"/>
        <v>4032</v>
      </c>
      <c r="U26" s="287">
        <f t="shared" si="17"/>
        <v>0</v>
      </c>
      <c r="V26" s="287">
        <f t="shared" si="18"/>
        <v>500</v>
      </c>
      <c r="W26" s="287">
        <f t="shared" si="19"/>
        <v>32</v>
      </c>
      <c r="X26" s="287">
        <f t="shared" si="20"/>
        <v>7486</v>
      </c>
      <c r="Y26" s="287">
        <f t="shared" si="21"/>
        <v>9436</v>
      </c>
      <c r="Z26" s="287">
        <v>61</v>
      </c>
      <c r="AA26" s="287">
        <v>0</v>
      </c>
      <c r="AB26" s="287">
        <v>0</v>
      </c>
      <c r="AC26" s="287">
        <v>138</v>
      </c>
      <c r="AD26" s="287">
        <v>0</v>
      </c>
      <c r="AE26" s="287">
        <v>0</v>
      </c>
      <c r="AF26" s="287">
        <v>0</v>
      </c>
      <c r="AG26" s="287">
        <v>0</v>
      </c>
      <c r="AH26" s="287">
        <v>10</v>
      </c>
      <c r="AI26" s="287">
        <v>0</v>
      </c>
      <c r="AJ26" s="287" t="s">
        <v>792</v>
      </c>
      <c r="AK26" s="287" t="s">
        <v>792</v>
      </c>
      <c r="AL26" s="287">
        <v>1116</v>
      </c>
      <c r="AM26" s="287" t="s">
        <v>792</v>
      </c>
      <c r="AN26" s="287" t="s">
        <v>792</v>
      </c>
      <c r="AO26" s="287">
        <v>4032</v>
      </c>
      <c r="AP26" s="287" t="s">
        <v>792</v>
      </c>
      <c r="AQ26" s="287">
        <v>500</v>
      </c>
      <c r="AR26" s="287" t="s">
        <v>792</v>
      </c>
      <c r="AS26" s="287">
        <v>3579</v>
      </c>
      <c r="AT26" s="287">
        <f t="shared" si="22"/>
        <v>4391</v>
      </c>
      <c r="AU26" s="287">
        <v>0</v>
      </c>
      <c r="AV26" s="287">
        <v>0</v>
      </c>
      <c r="AW26" s="287">
        <v>0</v>
      </c>
      <c r="AX26" s="287">
        <v>3687</v>
      </c>
      <c r="AY26" s="287">
        <v>204</v>
      </c>
      <c r="AZ26" s="287">
        <v>6</v>
      </c>
      <c r="BA26" s="287">
        <v>0</v>
      </c>
      <c r="BB26" s="287">
        <v>0</v>
      </c>
      <c r="BC26" s="287">
        <v>97</v>
      </c>
      <c r="BD26" s="287">
        <v>0</v>
      </c>
      <c r="BE26" s="287" t="s">
        <v>792</v>
      </c>
      <c r="BF26" s="287" t="s">
        <v>792</v>
      </c>
      <c r="BG26" s="287" t="s">
        <v>792</v>
      </c>
      <c r="BH26" s="287" t="s">
        <v>792</v>
      </c>
      <c r="BI26" s="287" t="s">
        <v>792</v>
      </c>
      <c r="BJ26" s="287" t="s">
        <v>792</v>
      </c>
      <c r="BK26" s="287" t="s">
        <v>792</v>
      </c>
      <c r="BL26" s="287" t="s">
        <v>792</v>
      </c>
      <c r="BM26" s="287" t="s">
        <v>792</v>
      </c>
      <c r="BN26" s="287">
        <v>397</v>
      </c>
      <c r="BO26" s="287">
        <f t="shared" si="23"/>
        <v>5812</v>
      </c>
      <c r="BP26" s="287">
        <v>0</v>
      </c>
      <c r="BQ26" s="287">
        <v>0</v>
      </c>
      <c r="BR26" s="287">
        <v>0</v>
      </c>
      <c r="BS26" s="287">
        <v>0</v>
      </c>
      <c r="BT26" s="287">
        <v>0</v>
      </c>
      <c r="BU26" s="287">
        <v>0</v>
      </c>
      <c r="BV26" s="287">
        <v>0</v>
      </c>
      <c r="BW26" s="287">
        <v>0</v>
      </c>
      <c r="BX26" s="287">
        <v>0</v>
      </c>
      <c r="BY26" s="287">
        <v>0</v>
      </c>
      <c r="BZ26" s="287">
        <v>5512</v>
      </c>
      <c r="CA26" s="287">
        <v>0</v>
      </c>
      <c r="CB26" s="287" t="s">
        <v>792</v>
      </c>
      <c r="CC26" s="287" t="s">
        <v>792</v>
      </c>
      <c r="CD26" s="287" t="s">
        <v>792</v>
      </c>
      <c r="CE26" s="287" t="s">
        <v>792</v>
      </c>
      <c r="CF26" s="287" t="s">
        <v>792</v>
      </c>
      <c r="CG26" s="287" t="s">
        <v>792</v>
      </c>
      <c r="CH26" s="287" t="s">
        <v>792</v>
      </c>
      <c r="CI26" s="287">
        <v>300</v>
      </c>
      <c r="CJ26" s="287">
        <f t="shared" si="24"/>
        <v>7</v>
      </c>
      <c r="CK26" s="287">
        <v>0</v>
      </c>
      <c r="CL26" s="287">
        <v>0</v>
      </c>
      <c r="CM26" s="287">
        <v>0</v>
      </c>
      <c r="CN26" s="287">
        <v>0</v>
      </c>
      <c r="CO26" s="287">
        <v>0</v>
      </c>
      <c r="CP26" s="287">
        <v>0</v>
      </c>
      <c r="CQ26" s="287">
        <v>0</v>
      </c>
      <c r="CR26" s="287">
        <v>0</v>
      </c>
      <c r="CS26" s="287">
        <v>0</v>
      </c>
      <c r="CT26" s="287">
        <v>0</v>
      </c>
      <c r="CU26" s="287">
        <v>0</v>
      </c>
      <c r="CV26" s="287">
        <v>7</v>
      </c>
      <c r="CW26" s="287" t="s">
        <v>792</v>
      </c>
      <c r="CX26" s="287" t="s">
        <v>792</v>
      </c>
      <c r="CY26" s="287" t="s">
        <v>792</v>
      </c>
      <c r="CZ26" s="287" t="s">
        <v>792</v>
      </c>
      <c r="DA26" s="287" t="s">
        <v>792</v>
      </c>
      <c r="DB26" s="287" t="s">
        <v>792</v>
      </c>
      <c r="DC26" s="287" t="s">
        <v>792</v>
      </c>
      <c r="DD26" s="287">
        <v>0</v>
      </c>
      <c r="DE26" s="287">
        <f t="shared" si="25"/>
        <v>0</v>
      </c>
      <c r="DF26" s="287">
        <v>0</v>
      </c>
      <c r="DG26" s="287">
        <v>0</v>
      </c>
      <c r="DH26" s="287">
        <v>0</v>
      </c>
      <c r="DI26" s="287">
        <v>0</v>
      </c>
      <c r="DJ26" s="287">
        <v>0</v>
      </c>
      <c r="DK26" s="287">
        <v>0</v>
      </c>
      <c r="DL26" s="287">
        <v>0</v>
      </c>
      <c r="DM26" s="287">
        <v>0</v>
      </c>
      <c r="DN26" s="287">
        <v>0</v>
      </c>
      <c r="DO26" s="287">
        <v>0</v>
      </c>
      <c r="DP26" s="287">
        <v>0</v>
      </c>
      <c r="DQ26" s="287">
        <v>0</v>
      </c>
      <c r="DR26" s="287" t="s">
        <v>792</v>
      </c>
      <c r="DS26" s="287" t="s">
        <v>792</v>
      </c>
      <c r="DT26" s="287">
        <v>0</v>
      </c>
      <c r="DU26" s="287" t="s">
        <v>792</v>
      </c>
      <c r="DV26" s="287" t="s">
        <v>792</v>
      </c>
      <c r="DW26" s="287" t="s">
        <v>792</v>
      </c>
      <c r="DX26" s="287" t="s">
        <v>792</v>
      </c>
      <c r="DY26" s="287">
        <v>0</v>
      </c>
      <c r="DZ26" s="287">
        <f t="shared" si="26"/>
        <v>7</v>
      </c>
      <c r="EA26" s="287">
        <v>0</v>
      </c>
      <c r="EB26" s="287">
        <v>0</v>
      </c>
      <c r="EC26" s="287">
        <v>0</v>
      </c>
      <c r="ED26" s="287">
        <v>0</v>
      </c>
      <c r="EE26" s="287">
        <v>0</v>
      </c>
      <c r="EF26" s="287">
        <v>0</v>
      </c>
      <c r="EG26" s="287">
        <v>0</v>
      </c>
      <c r="EH26" s="287">
        <v>0</v>
      </c>
      <c r="EI26" s="287">
        <v>2</v>
      </c>
      <c r="EJ26" s="287">
        <v>0</v>
      </c>
      <c r="EK26" s="287" t="s">
        <v>792</v>
      </c>
      <c r="EL26" s="287" t="s">
        <v>792</v>
      </c>
      <c r="EM26" s="287" t="s">
        <v>792</v>
      </c>
      <c r="EN26" s="287">
        <v>0</v>
      </c>
      <c r="EO26" s="287">
        <v>0</v>
      </c>
      <c r="EP26" s="287" t="s">
        <v>792</v>
      </c>
      <c r="EQ26" s="287" t="s">
        <v>792</v>
      </c>
      <c r="ER26" s="287" t="s">
        <v>792</v>
      </c>
      <c r="ES26" s="287">
        <v>5</v>
      </c>
      <c r="ET26" s="287">
        <v>0</v>
      </c>
      <c r="EU26" s="287">
        <f t="shared" si="27"/>
        <v>34594</v>
      </c>
      <c r="EV26" s="287">
        <v>8021</v>
      </c>
      <c r="EW26" s="287">
        <v>43</v>
      </c>
      <c r="EX26" s="287">
        <v>1396</v>
      </c>
      <c r="EY26" s="287">
        <v>2714</v>
      </c>
      <c r="EZ26" s="287">
        <v>4550</v>
      </c>
      <c r="FA26" s="287">
        <v>1307</v>
      </c>
      <c r="FB26" s="287">
        <v>53</v>
      </c>
      <c r="FC26" s="287">
        <v>10564</v>
      </c>
      <c r="FD26" s="287">
        <v>1974</v>
      </c>
      <c r="FE26" s="287">
        <v>295</v>
      </c>
      <c r="FF26" s="287">
        <v>401</v>
      </c>
      <c r="FG26" s="287">
        <v>39</v>
      </c>
      <c r="FH26" s="287" t="s">
        <v>792</v>
      </c>
      <c r="FI26" s="287" t="s">
        <v>792</v>
      </c>
      <c r="FJ26" s="287" t="s">
        <v>792</v>
      </c>
      <c r="FK26" s="287">
        <v>0</v>
      </c>
      <c r="FL26" s="287">
        <v>0</v>
      </c>
      <c r="FM26" s="287">
        <v>0</v>
      </c>
      <c r="FN26" s="287">
        <v>27</v>
      </c>
      <c r="FO26" s="287">
        <v>3210</v>
      </c>
    </row>
    <row r="27" spans="1:171" s="291" customFormat="1" ht="12" customHeight="1">
      <c r="A27" s="285" t="s">
        <v>615</v>
      </c>
      <c r="B27" s="286" t="s">
        <v>616</v>
      </c>
      <c r="C27" s="305" t="s">
        <v>542</v>
      </c>
      <c r="D27" s="287">
        <f t="shared" si="0"/>
        <v>62715</v>
      </c>
      <c r="E27" s="287">
        <f t="shared" si="1"/>
        <v>2424</v>
      </c>
      <c r="F27" s="287">
        <f t="shared" si="2"/>
        <v>21</v>
      </c>
      <c r="G27" s="287">
        <f t="shared" si="3"/>
        <v>932</v>
      </c>
      <c r="H27" s="287">
        <f t="shared" si="4"/>
        <v>9640</v>
      </c>
      <c r="I27" s="287">
        <f t="shared" si="5"/>
        <v>10366</v>
      </c>
      <c r="J27" s="287">
        <f t="shared" si="6"/>
        <v>2793</v>
      </c>
      <c r="K27" s="287">
        <f t="shared" si="7"/>
        <v>129</v>
      </c>
      <c r="L27" s="287">
        <f t="shared" si="8"/>
        <v>2297</v>
      </c>
      <c r="M27" s="287">
        <f t="shared" si="9"/>
        <v>351</v>
      </c>
      <c r="N27" s="287">
        <f t="shared" si="10"/>
        <v>443</v>
      </c>
      <c r="O27" s="287">
        <f t="shared" si="11"/>
        <v>207</v>
      </c>
      <c r="P27" s="287">
        <f t="shared" si="12"/>
        <v>0</v>
      </c>
      <c r="Q27" s="287">
        <f t="shared" si="13"/>
        <v>11360</v>
      </c>
      <c r="R27" s="287">
        <f t="shared" si="14"/>
        <v>7295</v>
      </c>
      <c r="S27" s="287">
        <f t="shared" si="15"/>
        <v>3880</v>
      </c>
      <c r="T27" s="287">
        <f t="shared" si="16"/>
        <v>0</v>
      </c>
      <c r="U27" s="287">
        <f t="shared" si="17"/>
        <v>0</v>
      </c>
      <c r="V27" s="287">
        <f t="shared" si="18"/>
        <v>2140</v>
      </c>
      <c r="W27" s="287">
        <f t="shared" si="19"/>
        <v>93</v>
      </c>
      <c r="X27" s="287">
        <f t="shared" si="20"/>
        <v>8344</v>
      </c>
      <c r="Y27" s="287">
        <f t="shared" si="21"/>
        <v>19581</v>
      </c>
      <c r="Z27" s="287">
        <v>173</v>
      </c>
      <c r="AA27" s="287">
        <v>0</v>
      </c>
      <c r="AB27" s="287">
        <v>0</v>
      </c>
      <c r="AC27" s="287">
        <v>1279</v>
      </c>
      <c r="AD27" s="287">
        <v>0</v>
      </c>
      <c r="AE27" s="287">
        <v>0</v>
      </c>
      <c r="AF27" s="287">
        <v>0</v>
      </c>
      <c r="AG27" s="287">
        <v>0</v>
      </c>
      <c r="AH27" s="287">
        <v>0</v>
      </c>
      <c r="AI27" s="287">
        <v>0</v>
      </c>
      <c r="AJ27" s="287" t="s">
        <v>792</v>
      </c>
      <c r="AK27" s="287" t="s">
        <v>792</v>
      </c>
      <c r="AL27" s="287">
        <v>11360</v>
      </c>
      <c r="AM27" s="287" t="s">
        <v>792</v>
      </c>
      <c r="AN27" s="287" t="s">
        <v>792</v>
      </c>
      <c r="AO27" s="287">
        <v>0</v>
      </c>
      <c r="AP27" s="287" t="s">
        <v>792</v>
      </c>
      <c r="AQ27" s="287">
        <v>2140</v>
      </c>
      <c r="AR27" s="287" t="s">
        <v>792</v>
      </c>
      <c r="AS27" s="287">
        <v>4629</v>
      </c>
      <c r="AT27" s="287">
        <f t="shared" si="22"/>
        <v>4304</v>
      </c>
      <c r="AU27" s="287">
        <v>0</v>
      </c>
      <c r="AV27" s="287">
        <v>0</v>
      </c>
      <c r="AW27" s="287">
        <v>0</v>
      </c>
      <c r="AX27" s="287">
        <v>3332</v>
      </c>
      <c r="AY27" s="287">
        <v>113</v>
      </c>
      <c r="AZ27" s="287">
        <v>0</v>
      </c>
      <c r="BA27" s="287">
        <v>0</v>
      </c>
      <c r="BB27" s="287">
        <v>0</v>
      </c>
      <c r="BC27" s="287">
        <v>0</v>
      </c>
      <c r="BD27" s="287">
        <v>54</v>
      </c>
      <c r="BE27" s="287" t="s">
        <v>792</v>
      </c>
      <c r="BF27" s="287" t="s">
        <v>792</v>
      </c>
      <c r="BG27" s="287" t="s">
        <v>792</v>
      </c>
      <c r="BH27" s="287" t="s">
        <v>792</v>
      </c>
      <c r="BI27" s="287" t="s">
        <v>792</v>
      </c>
      <c r="BJ27" s="287" t="s">
        <v>792</v>
      </c>
      <c r="BK27" s="287" t="s">
        <v>792</v>
      </c>
      <c r="BL27" s="287" t="s">
        <v>792</v>
      </c>
      <c r="BM27" s="287" t="s">
        <v>792</v>
      </c>
      <c r="BN27" s="287">
        <v>805</v>
      </c>
      <c r="BO27" s="287">
        <f t="shared" si="23"/>
        <v>1440</v>
      </c>
      <c r="BP27" s="287">
        <v>0</v>
      </c>
      <c r="BQ27" s="287">
        <v>0</v>
      </c>
      <c r="BR27" s="287">
        <v>0</v>
      </c>
      <c r="BS27" s="287">
        <v>0</v>
      </c>
      <c r="BT27" s="287">
        <v>0</v>
      </c>
      <c r="BU27" s="287">
        <v>0</v>
      </c>
      <c r="BV27" s="287">
        <v>0</v>
      </c>
      <c r="BW27" s="287">
        <v>0</v>
      </c>
      <c r="BX27" s="287">
        <v>0</v>
      </c>
      <c r="BY27" s="287">
        <v>0</v>
      </c>
      <c r="BZ27" s="287">
        <v>207</v>
      </c>
      <c r="CA27" s="287">
        <v>0</v>
      </c>
      <c r="CB27" s="287" t="s">
        <v>792</v>
      </c>
      <c r="CC27" s="287" t="s">
        <v>792</v>
      </c>
      <c r="CD27" s="287" t="s">
        <v>792</v>
      </c>
      <c r="CE27" s="287" t="s">
        <v>792</v>
      </c>
      <c r="CF27" s="287" t="s">
        <v>792</v>
      </c>
      <c r="CG27" s="287" t="s">
        <v>792</v>
      </c>
      <c r="CH27" s="287" t="s">
        <v>792</v>
      </c>
      <c r="CI27" s="287">
        <v>1233</v>
      </c>
      <c r="CJ27" s="287">
        <f t="shared" si="24"/>
        <v>0</v>
      </c>
      <c r="CK27" s="287">
        <v>0</v>
      </c>
      <c r="CL27" s="287">
        <v>0</v>
      </c>
      <c r="CM27" s="287">
        <v>0</v>
      </c>
      <c r="CN27" s="287">
        <v>0</v>
      </c>
      <c r="CO27" s="287">
        <v>0</v>
      </c>
      <c r="CP27" s="287">
        <v>0</v>
      </c>
      <c r="CQ27" s="287">
        <v>0</v>
      </c>
      <c r="CR27" s="287">
        <v>0</v>
      </c>
      <c r="CS27" s="287">
        <v>0</v>
      </c>
      <c r="CT27" s="287">
        <v>0</v>
      </c>
      <c r="CU27" s="287">
        <v>0</v>
      </c>
      <c r="CV27" s="287">
        <v>0</v>
      </c>
      <c r="CW27" s="287" t="s">
        <v>792</v>
      </c>
      <c r="CX27" s="287" t="s">
        <v>792</v>
      </c>
      <c r="CY27" s="287" t="s">
        <v>792</v>
      </c>
      <c r="CZ27" s="287" t="s">
        <v>792</v>
      </c>
      <c r="DA27" s="287" t="s">
        <v>792</v>
      </c>
      <c r="DB27" s="287" t="s">
        <v>792</v>
      </c>
      <c r="DC27" s="287" t="s">
        <v>792</v>
      </c>
      <c r="DD27" s="287">
        <v>0</v>
      </c>
      <c r="DE27" s="287">
        <f t="shared" si="25"/>
        <v>0</v>
      </c>
      <c r="DF27" s="287">
        <v>0</v>
      </c>
      <c r="DG27" s="287">
        <v>0</v>
      </c>
      <c r="DH27" s="287">
        <v>0</v>
      </c>
      <c r="DI27" s="287">
        <v>0</v>
      </c>
      <c r="DJ27" s="287">
        <v>0</v>
      </c>
      <c r="DK27" s="287">
        <v>0</v>
      </c>
      <c r="DL27" s="287">
        <v>0</v>
      </c>
      <c r="DM27" s="287">
        <v>0</v>
      </c>
      <c r="DN27" s="287">
        <v>0</v>
      </c>
      <c r="DO27" s="287">
        <v>0</v>
      </c>
      <c r="DP27" s="287">
        <v>0</v>
      </c>
      <c r="DQ27" s="287">
        <v>0</v>
      </c>
      <c r="DR27" s="287" t="s">
        <v>792</v>
      </c>
      <c r="DS27" s="287" t="s">
        <v>792</v>
      </c>
      <c r="DT27" s="287">
        <v>0</v>
      </c>
      <c r="DU27" s="287" t="s">
        <v>792</v>
      </c>
      <c r="DV27" s="287" t="s">
        <v>792</v>
      </c>
      <c r="DW27" s="287" t="s">
        <v>792</v>
      </c>
      <c r="DX27" s="287" t="s">
        <v>792</v>
      </c>
      <c r="DY27" s="287">
        <v>0</v>
      </c>
      <c r="DZ27" s="287">
        <f t="shared" si="26"/>
        <v>11322</v>
      </c>
      <c r="EA27" s="287">
        <v>0</v>
      </c>
      <c r="EB27" s="287">
        <v>0</v>
      </c>
      <c r="EC27" s="287">
        <v>0</v>
      </c>
      <c r="ED27" s="287">
        <v>0</v>
      </c>
      <c r="EE27" s="287">
        <v>0</v>
      </c>
      <c r="EF27" s="287">
        <v>0</v>
      </c>
      <c r="EG27" s="287">
        <v>0</v>
      </c>
      <c r="EH27" s="287">
        <v>0</v>
      </c>
      <c r="EI27" s="287">
        <v>51</v>
      </c>
      <c r="EJ27" s="287">
        <v>0</v>
      </c>
      <c r="EK27" s="287" t="s">
        <v>792</v>
      </c>
      <c r="EL27" s="287" t="s">
        <v>792</v>
      </c>
      <c r="EM27" s="287" t="s">
        <v>792</v>
      </c>
      <c r="EN27" s="287">
        <v>7295</v>
      </c>
      <c r="EO27" s="287">
        <v>3880</v>
      </c>
      <c r="EP27" s="287" t="s">
        <v>792</v>
      </c>
      <c r="EQ27" s="287" t="s">
        <v>792</v>
      </c>
      <c r="ER27" s="287" t="s">
        <v>792</v>
      </c>
      <c r="ES27" s="287">
        <v>54</v>
      </c>
      <c r="ET27" s="287">
        <v>42</v>
      </c>
      <c r="EU27" s="287">
        <f t="shared" si="27"/>
        <v>26068</v>
      </c>
      <c r="EV27" s="287">
        <v>2251</v>
      </c>
      <c r="EW27" s="287">
        <v>21</v>
      </c>
      <c r="EX27" s="287">
        <v>932</v>
      </c>
      <c r="EY27" s="287">
        <v>5029</v>
      </c>
      <c r="EZ27" s="287">
        <v>10253</v>
      </c>
      <c r="FA27" s="287">
        <v>2793</v>
      </c>
      <c r="FB27" s="287">
        <v>129</v>
      </c>
      <c r="FC27" s="287">
        <v>2297</v>
      </c>
      <c r="FD27" s="287">
        <v>300</v>
      </c>
      <c r="FE27" s="287">
        <v>389</v>
      </c>
      <c r="FF27" s="287">
        <v>0</v>
      </c>
      <c r="FG27" s="287">
        <v>0</v>
      </c>
      <c r="FH27" s="287" t="s">
        <v>792</v>
      </c>
      <c r="FI27" s="287" t="s">
        <v>792</v>
      </c>
      <c r="FJ27" s="287" t="s">
        <v>792</v>
      </c>
      <c r="FK27" s="287">
        <v>0</v>
      </c>
      <c r="FL27" s="287">
        <v>0</v>
      </c>
      <c r="FM27" s="287">
        <v>0</v>
      </c>
      <c r="FN27" s="287">
        <v>39</v>
      </c>
      <c r="FO27" s="287">
        <v>1635</v>
      </c>
    </row>
    <row r="28" spans="1:171" s="291" customFormat="1" ht="12" customHeight="1">
      <c r="A28" s="285" t="s">
        <v>617</v>
      </c>
      <c r="B28" s="286" t="s">
        <v>618</v>
      </c>
      <c r="C28" s="305" t="s">
        <v>542</v>
      </c>
      <c r="D28" s="287">
        <f t="shared" si="0"/>
        <v>135700</v>
      </c>
      <c r="E28" s="287">
        <f t="shared" si="1"/>
        <v>4593</v>
      </c>
      <c r="F28" s="287">
        <f t="shared" si="2"/>
        <v>25</v>
      </c>
      <c r="G28" s="287">
        <f t="shared" si="3"/>
        <v>57</v>
      </c>
      <c r="H28" s="287">
        <f t="shared" si="4"/>
        <v>20630</v>
      </c>
      <c r="I28" s="287">
        <f t="shared" si="5"/>
        <v>14229</v>
      </c>
      <c r="J28" s="287">
        <f t="shared" si="6"/>
        <v>4491</v>
      </c>
      <c r="K28" s="287">
        <f t="shared" si="7"/>
        <v>276</v>
      </c>
      <c r="L28" s="287">
        <f t="shared" si="8"/>
        <v>20042</v>
      </c>
      <c r="M28" s="287">
        <f t="shared" si="9"/>
        <v>881</v>
      </c>
      <c r="N28" s="287">
        <f t="shared" si="10"/>
        <v>398</v>
      </c>
      <c r="O28" s="287">
        <f t="shared" si="11"/>
        <v>3164</v>
      </c>
      <c r="P28" s="287">
        <f t="shared" si="12"/>
        <v>0</v>
      </c>
      <c r="Q28" s="287">
        <f t="shared" si="13"/>
        <v>36612</v>
      </c>
      <c r="R28" s="287">
        <f t="shared" si="14"/>
        <v>0</v>
      </c>
      <c r="S28" s="287">
        <f t="shared" si="15"/>
        <v>0</v>
      </c>
      <c r="T28" s="287">
        <f t="shared" si="16"/>
        <v>9866</v>
      </c>
      <c r="U28" s="287">
        <f t="shared" si="17"/>
        <v>0</v>
      </c>
      <c r="V28" s="287">
        <f t="shared" si="18"/>
        <v>0</v>
      </c>
      <c r="W28" s="287">
        <f t="shared" si="19"/>
        <v>111</v>
      </c>
      <c r="X28" s="287">
        <f t="shared" si="20"/>
        <v>20325</v>
      </c>
      <c r="Y28" s="287">
        <f t="shared" si="21"/>
        <v>58296</v>
      </c>
      <c r="Z28" s="287">
        <v>65</v>
      </c>
      <c r="AA28" s="287">
        <v>0</v>
      </c>
      <c r="AB28" s="287">
        <v>0</v>
      </c>
      <c r="AC28" s="287">
        <v>2122</v>
      </c>
      <c r="AD28" s="287">
        <v>0</v>
      </c>
      <c r="AE28" s="287">
        <v>0</v>
      </c>
      <c r="AF28" s="287">
        <v>0</v>
      </c>
      <c r="AG28" s="287">
        <v>0</v>
      </c>
      <c r="AH28" s="287">
        <v>0</v>
      </c>
      <c r="AI28" s="287">
        <v>0</v>
      </c>
      <c r="AJ28" s="287" t="s">
        <v>792</v>
      </c>
      <c r="AK28" s="287" t="s">
        <v>792</v>
      </c>
      <c r="AL28" s="287">
        <v>36612</v>
      </c>
      <c r="AM28" s="287" t="s">
        <v>792</v>
      </c>
      <c r="AN28" s="287" t="s">
        <v>792</v>
      </c>
      <c r="AO28" s="287">
        <v>9452</v>
      </c>
      <c r="AP28" s="287" t="s">
        <v>792</v>
      </c>
      <c r="AQ28" s="287">
        <v>0</v>
      </c>
      <c r="AR28" s="287" t="s">
        <v>792</v>
      </c>
      <c r="AS28" s="287">
        <v>10045</v>
      </c>
      <c r="AT28" s="287">
        <f t="shared" si="22"/>
        <v>13054</v>
      </c>
      <c r="AU28" s="287">
        <v>24</v>
      </c>
      <c r="AV28" s="287">
        <v>0</v>
      </c>
      <c r="AW28" s="287">
        <v>0</v>
      </c>
      <c r="AX28" s="287">
        <v>12403</v>
      </c>
      <c r="AY28" s="287">
        <v>0</v>
      </c>
      <c r="AZ28" s="287">
        <v>0</v>
      </c>
      <c r="BA28" s="287">
        <v>0</v>
      </c>
      <c r="BB28" s="287">
        <v>0</v>
      </c>
      <c r="BC28" s="287">
        <v>0</v>
      </c>
      <c r="BD28" s="287">
        <v>0</v>
      </c>
      <c r="BE28" s="287" t="s">
        <v>792</v>
      </c>
      <c r="BF28" s="287" t="s">
        <v>792</v>
      </c>
      <c r="BG28" s="287" t="s">
        <v>792</v>
      </c>
      <c r="BH28" s="287" t="s">
        <v>792</v>
      </c>
      <c r="BI28" s="287" t="s">
        <v>792</v>
      </c>
      <c r="BJ28" s="287" t="s">
        <v>792</v>
      </c>
      <c r="BK28" s="287" t="s">
        <v>792</v>
      </c>
      <c r="BL28" s="287" t="s">
        <v>792</v>
      </c>
      <c r="BM28" s="287" t="s">
        <v>792</v>
      </c>
      <c r="BN28" s="287">
        <v>627</v>
      </c>
      <c r="BO28" s="287">
        <f t="shared" si="23"/>
        <v>1928</v>
      </c>
      <c r="BP28" s="287">
        <v>0</v>
      </c>
      <c r="BQ28" s="287">
        <v>0</v>
      </c>
      <c r="BR28" s="287">
        <v>0</v>
      </c>
      <c r="BS28" s="287">
        <v>0</v>
      </c>
      <c r="BT28" s="287">
        <v>0</v>
      </c>
      <c r="BU28" s="287">
        <v>0</v>
      </c>
      <c r="BV28" s="287">
        <v>0</v>
      </c>
      <c r="BW28" s="287">
        <v>0</v>
      </c>
      <c r="BX28" s="287">
        <v>0</v>
      </c>
      <c r="BY28" s="287">
        <v>0</v>
      </c>
      <c r="BZ28" s="287">
        <v>1928</v>
      </c>
      <c r="CA28" s="287">
        <v>0</v>
      </c>
      <c r="CB28" s="287" t="s">
        <v>792</v>
      </c>
      <c r="CC28" s="287" t="s">
        <v>792</v>
      </c>
      <c r="CD28" s="287" t="s">
        <v>792</v>
      </c>
      <c r="CE28" s="287" t="s">
        <v>792</v>
      </c>
      <c r="CF28" s="287" t="s">
        <v>792</v>
      </c>
      <c r="CG28" s="287" t="s">
        <v>792</v>
      </c>
      <c r="CH28" s="287" t="s">
        <v>792</v>
      </c>
      <c r="CI28" s="287">
        <v>0</v>
      </c>
      <c r="CJ28" s="287">
        <f t="shared" si="24"/>
        <v>0</v>
      </c>
      <c r="CK28" s="287">
        <v>0</v>
      </c>
      <c r="CL28" s="287">
        <v>0</v>
      </c>
      <c r="CM28" s="287">
        <v>0</v>
      </c>
      <c r="CN28" s="287">
        <v>0</v>
      </c>
      <c r="CO28" s="287">
        <v>0</v>
      </c>
      <c r="CP28" s="287">
        <v>0</v>
      </c>
      <c r="CQ28" s="287">
        <v>0</v>
      </c>
      <c r="CR28" s="287">
        <v>0</v>
      </c>
      <c r="CS28" s="287">
        <v>0</v>
      </c>
      <c r="CT28" s="287">
        <v>0</v>
      </c>
      <c r="CU28" s="287">
        <v>0</v>
      </c>
      <c r="CV28" s="287">
        <v>0</v>
      </c>
      <c r="CW28" s="287" t="s">
        <v>792</v>
      </c>
      <c r="CX28" s="287" t="s">
        <v>792</v>
      </c>
      <c r="CY28" s="287" t="s">
        <v>792</v>
      </c>
      <c r="CZ28" s="287" t="s">
        <v>792</v>
      </c>
      <c r="DA28" s="287" t="s">
        <v>792</v>
      </c>
      <c r="DB28" s="287" t="s">
        <v>792</v>
      </c>
      <c r="DC28" s="287" t="s">
        <v>792</v>
      </c>
      <c r="DD28" s="287">
        <v>0</v>
      </c>
      <c r="DE28" s="287">
        <f t="shared" si="25"/>
        <v>0</v>
      </c>
      <c r="DF28" s="287">
        <v>0</v>
      </c>
      <c r="DG28" s="287">
        <v>0</v>
      </c>
      <c r="DH28" s="287">
        <v>0</v>
      </c>
      <c r="DI28" s="287">
        <v>0</v>
      </c>
      <c r="DJ28" s="287">
        <v>0</v>
      </c>
      <c r="DK28" s="287">
        <v>0</v>
      </c>
      <c r="DL28" s="287">
        <v>0</v>
      </c>
      <c r="DM28" s="287">
        <v>0</v>
      </c>
      <c r="DN28" s="287">
        <v>0</v>
      </c>
      <c r="DO28" s="287">
        <v>0</v>
      </c>
      <c r="DP28" s="287">
        <v>0</v>
      </c>
      <c r="DQ28" s="287">
        <v>0</v>
      </c>
      <c r="DR28" s="287" t="s">
        <v>792</v>
      </c>
      <c r="DS28" s="287" t="s">
        <v>792</v>
      </c>
      <c r="DT28" s="287">
        <v>0</v>
      </c>
      <c r="DU28" s="287" t="s">
        <v>792</v>
      </c>
      <c r="DV28" s="287" t="s">
        <v>792</v>
      </c>
      <c r="DW28" s="287" t="s">
        <v>792</v>
      </c>
      <c r="DX28" s="287" t="s">
        <v>792</v>
      </c>
      <c r="DY28" s="287">
        <v>0</v>
      </c>
      <c r="DZ28" s="287">
        <f t="shared" si="26"/>
        <v>5</v>
      </c>
      <c r="EA28" s="287">
        <v>0</v>
      </c>
      <c r="EB28" s="287">
        <v>0</v>
      </c>
      <c r="EC28" s="287">
        <v>0</v>
      </c>
      <c r="ED28" s="287">
        <v>0</v>
      </c>
      <c r="EE28" s="287">
        <v>0</v>
      </c>
      <c r="EF28" s="287">
        <v>0</v>
      </c>
      <c r="EG28" s="287">
        <v>0</v>
      </c>
      <c r="EH28" s="287">
        <v>0</v>
      </c>
      <c r="EI28" s="287">
        <v>0</v>
      </c>
      <c r="EJ28" s="287">
        <v>0</v>
      </c>
      <c r="EK28" s="287" t="s">
        <v>792</v>
      </c>
      <c r="EL28" s="287" t="s">
        <v>792</v>
      </c>
      <c r="EM28" s="287" t="s">
        <v>792</v>
      </c>
      <c r="EN28" s="287">
        <v>0</v>
      </c>
      <c r="EO28" s="287">
        <v>0</v>
      </c>
      <c r="EP28" s="287" t="s">
        <v>792</v>
      </c>
      <c r="EQ28" s="287" t="s">
        <v>792</v>
      </c>
      <c r="ER28" s="287" t="s">
        <v>792</v>
      </c>
      <c r="ES28" s="287">
        <v>5</v>
      </c>
      <c r="ET28" s="287">
        <v>0</v>
      </c>
      <c r="EU28" s="287">
        <f t="shared" si="27"/>
        <v>62417</v>
      </c>
      <c r="EV28" s="287">
        <v>4504</v>
      </c>
      <c r="EW28" s="287">
        <v>25</v>
      </c>
      <c r="EX28" s="287">
        <v>57</v>
      </c>
      <c r="EY28" s="287">
        <v>6105</v>
      </c>
      <c r="EZ28" s="287">
        <v>14229</v>
      </c>
      <c r="FA28" s="287">
        <v>4491</v>
      </c>
      <c r="FB28" s="287">
        <v>276</v>
      </c>
      <c r="FC28" s="287">
        <v>20042</v>
      </c>
      <c r="FD28" s="287">
        <v>881</v>
      </c>
      <c r="FE28" s="287">
        <v>398</v>
      </c>
      <c r="FF28" s="287">
        <v>1236</v>
      </c>
      <c r="FG28" s="287">
        <v>0</v>
      </c>
      <c r="FH28" s="287" t="s">
        <v>792</v>
      </c>
      <c r="FI28" s="287" t="s">
        <v>792</v>
      </c>
      <c r="FJ28" s="287" t="s">
        <v>792</v>
      </c>
      <c r="FK28" s="287">
        <v>414</v>
      </c>
      <c r="FL28" s="287">
        <v>0</v>
      </c>
      <c r="FM28" s="287">
        <v>0</v>
      </c>
      <c r="FN28" s="287">
        <v>106</v>
      </c>
      <c r="FO28" s="287">
        <v>9653</v>
      </c>
    </row>
    <row r="29" spans="1:171" s="291" customFormat="1" ht="12" customHeight="1">
      <c r="A29" s="285" t="s">
        <v>713</v>
      </c>
      <c r="B29" s="286" t="s">
        <v>714</v>
      </c>
      <c r="C29" s="305" t="s">
        <v>644</v>
      </c>
      <c r="D29" s="287">
        <f t="shared" si="0"/>
        <v>274301.5</v>
      </c>
      <c r="E29" s="287">
        <f t="shared" si="1"/>
        <v>21379</v>
      </c>
      <c r="F29" s="287">
        <f t="shared" si="2"/>
        <v>221</v>
      </c>
      <c r="G29" s="287">
        <f t="shared" si="3"/>
        <v>11313</v>
      </c>
      <c r="H29" s="287">
        <f t="shared" si="4"/>
        <v>35736</v>
      </c>
      <c r="I29" s="287">
        <f t="shared" si="5"/>
        <v>33735</v>
      </c>
      <c r="J29" s="287">
        <f t="shared" si="6"/>
        <v>14851</v>
      </c>
      <c r="K29" s="287">
        <f t="shared" si="7"/>
        <v>179</v>
      </c>
      <c r="L29" s="287">
        <f t="shared" si="8"/>
        <v>49840</v>
      </c>
      <c r="M29" s="287">
        <f t="shared" si="9"/>
        <v>1372</v>
      </c>
      <c r="N29" s="287">
        <f t="shared" si="10"/>
        <v>1661</v>
      </c>
      <c r="O29" s="287">
        <f t="shared" si="11"/>
        <v>5258</v>
      </c>
      <c r="P29" s="287">
        <f t="shared" si="12"/>
        <v>792</v>
      </c>
      <c r="Q29" s="287">
        <f t="shared" si="13"/>
        <v>67146</v>
      </c>
      <c r="R29" s="287">
        <f t="shared" si="14"/>
        <v>464</v>
      </c>
      <c r="S29" s="287">
        <f t="shared" si="15"/>
        <v>15</v>
      </c>
      <c r="T29" s="287">
        <f t="shared" si="16"/>
        <v>8286</v>
      </c>
      <c r="U29" s="287">
        <f t="shared" si="17"/>
        <v>0</v>
      </c>
      <c r="V29" s="287">
        <f t="shared" si="18"/>
        <v>747</v>
      </c>
      <c r="W29" s="287">
        <f t="shared" si="19"/>
        <v>66.5</v>
      </c>
      <c r="X29" s="287">
        <f t="shared" si="20"/>
        <v>21240</v>
      </c>
      <c r="Y29" s="287">
        <f t="shared" si="21"/>
        <v>88254</v>
      </c>
      <c r="Z29" s="287">
        <v>293</v>
      </c>
      <c r="AA29" s="287">
        <v>0</v>
      </c>
      <c r="AB29" s="287">
        <v>0</v>
      </c>
      <c r="AC29" s="287">
        <v>6919</v>
      </c>
      <c r="AD29" s="287">
        <v>0</v>
      </c>
      <c r="AE29" s="287">
        <v>0</v>
      </c>
      <c r="AF29" s="287">
        <v>0</v>
      </c>
      <c r="AG29" s="287">
        <v>497</v>
      </c>
      <c r="AH29" s="287">
        <v>0</v>
      </c>
      <c r="AI29" s="287">
        <v>0</v>
      </c>
      <c r="AJ29" s="287" t="s">
        <v>792</v>
      </c>
      <c r="AK29" s="287" t="s">
        <v>792</v>
      </c>
      <c r="AL29" s="287">
        <v>67146</v>
      </c>
      <c r="AM29" s="287" t="s">
        <v>792</v>
      </c>
      <c r="AN29" s="287" t="s">
        <v>792</v>
      </c>
      <c r="AO29" s="287">
        <v>8286</v>
      </c>
      <c r="AP29" s="287" t="s">
        <v>792</v>
      </c>
      <c r="AQ29" s="287">
        <v>747</v>
      </c>
      <c r="AR29" s="287" t="s">
        <v>792</v>
      </c>
      <c r="AS29" s="287">
        <v>4366</v>
      </c>
      <c r="AT29" s="287">
        <f t="shared" si="22"/>
        <v>15989</v>
      </c>
      <c r="AU29" s="287">
        <v>26</v>
      </c>
      <c r="AV29" s="287">
        <v>0</v>
      </c>
      <c r="AW29" s="287">
        <v>2</v>
      </c>
      <c r="AX29" s="287">
        <v>13278</v>
      </c>
      <c r="AY29" s="287">
        <v>0</v>
      </c>
      <c r="AZ29" s="287">
        <v>0</v>
      </c>
      <c r="BA29" s="287">
        <v>0</v>
      </c>
      <c r="BB29" s="287">
        <v>0</v>
      </c>
      <c r="BC29" s="287">
        <v>1156</v>
      </c>
      <c r="BD29" s="287">
        <v>5</v>
      </c>
      <c r="BE29" s="287" t="s">
        <v>792</v>
      </c>
      <c r="BF29" s="287" t="s">
        <v>792</v>
      </c>
      <c r="BG29" s="287" t="s">
        <v>792</v>
      </c>
      <c r="BH29" s="287" t="s">
        <v>792</v>
      </c>
      <c r="BI29" s="287" t="s">
        <v>792</v>
      </c>
      <c r="BJ29" s="287" t="s">
        <v>792</v>
      </c>
      <c r="BK29" s="287" t="s">
        <v>792</v>
      </c>
      <c r="BL29" s="287" t="s">
        <v>792</v>
      </c>
      <c r="BM29" s="287" t="s">
        <v>792</v>
      </c>
      <c r="BN29" s="287">
        <v>1522</v>
      </c>
      <c r="BO29" s="287">
        <f t="shared" si="23"/>
        <v>8433</v>
      </c>
      <c r="BP29" s="287">
        <v>0</v>
      </c>
      <c r="BQ29" s="287">
        <v>0</v>
      </c>
      <c r="BR29" s="287">
        <v>0</v>
      </c>
      <c r="BS29" s="287">
        <v>0</v>
      </c>
      <c r="BT29" s="287">
        <v>0</v>
      </c>
      <c r="BU29" s="287">
        <v>0</v>
      </c>
      <c r="BV29" s="287">
        <v>0</v>
      </c>
      <c r="BW29" s="287">
        <v>0</v>
      </c>
      <c r="BX29" s="287">
        <v>0</v>
      </c>
      <c r="BY29" s="287">
        <v>0</v>
      </c>
      <c r="BZ29" s="287">
        <v>3978</v>
      </c>
      <c r="CA29" s="287">
        <v>322</v>
      </c>
      <c r="CB29" s="287" t="s">
        <v>792</v>
      </c>
      <c r="CC29" s="287" t="s">
        <v>792</v>
      </c>
      <c r="CD29" s="287" t="s">
        <v>792</v>
      </c>
      <c r="CE29" s="287" t="s">
        <v>792</v>
      </c>
      <c r="CF29" s="287" t="s">
        <v>792</v>
      </c>
      <c r="CG29" s="287" t="s">
        <v>792</v>
      </c>
      <c r="CH29" s="287" t="s">
        <v>792</v>
      </c>
      <c r="CI29" s="287">
        <v>4133</v>
      </c>
      <c r="CJ29" s="287">
        <f t="shared" si="24"/>
        <v>461</v>
      </c>
      <c r="CK29" s="287">
        <v>0</v>
      </c>
      <c r="CL29" s="287">
        <v>0</v>
      </c>
      <c r="CM29" s="287">
        <v>0</v>
      </c>
      <c r="CN29" s="287">
        <v>0</v>
      </c>
      <c r="CO29" s="287">
        <v>0</v>
      </c>
      <c r="CP29" s="287">
        <v>0</v>
      </c>
      <c r="CQ29" s="287">
        <v>0</v>
      </c>
      <c r="CR29" s="287">
        <v>0</v>
      </c>
      <c r="CS29" s="287">
        <v>0</v>
      </c>
      <c r="CT29" s="287">
        <v>0</v>
      </c>
      <c r="CU29" s="287">
        <v>0</v>
      </c>
      <c r="CV29" s="287">
        <v>461</v>
      </c>
      <c r="CW29" s="287" t="s">
        <v>792</v>
      </c>
      <c r="CX29" s="287" t="s">
        <v>792</v>
      </c>
      <c r="CY29" s="287" t="s">
        <v>792</v>
      </c>
      <c r="CZ29" s="287" t="s">
        <v>792</v>
      </c>
      <c r="DA29" s="287" t="s">
        <v>792</v>
      </c>
      <c r="DB29" s="287" t="s">
        <v>792</v>
      </c>
      <c r="DC29" s="287" t="s">
        <v>792</v>
      </c>
      <c r="DD29" s="287">
        <v>0</v>
      </c>
      <c r="DE29" s="287">
        <f t="shared" si="25"/>
        <v>584</v>
      </c>
      <c r="DF29" s="287">
        <v>0</v>
      </c>
      <c r="DG29" s="287">
        <v>0</v>
      </c>
      <c r="DH29" s="287">
        <v>0</v>
      </c>
      <c r="DI29" s="287">
        <v>0</v>
      </c>
      <c r="DJ29" s="287">
        <v>0</v>
      </c>
      <c r="DK29" s="287">
        <v>0</v>
      </c>
      <c r="DL29" s="287">
        <v>0</v>
      </c>
      <c r="DM29" s="287">
        <v>0</v>
      </c>
      <c r="DN29" s="287">
        <v>0</v>
      </c>
      <c r="DO29" s="287">
        <v>0</v>
      </c>
      <c r="DP29" s="287">
        <v>0</v>
      </c>
      <c r="DQ29" s="287">
        <v>0</v>
      </c>
      <c r="DR29" s="287" t="s">
        <v>792</v>
      </c>
      <c r="DS29" s="287" t="s">
        <v>792</v>
      </c>
      <c r="DT29" s="287">
        <v>0</v>
      </c>
      <c r="DU29" s="287" t="s">
        <v>792</v>
      </c>
      <c r="DV29" s="287" t="s">
        <v>792</v>
      </c>
      <c r="DW29" s="287" t="s">
        <v>792</v>
      </c>
      <c r="DX29" s="287" t="s">
        <v>792</v>
      </c>
      <c r="DY29" s="287">
        <v>584</v>
      </c>
      <c r="DZ29" s="287">
        <f t="shared" si="26"/>
        <v>506</v>
      </c>
      <c r="EA29" s="287">
        <v>0</v>
      </c>
      <c r="EB29" s="287">
        <v>0</v>
      </c>
      <c r="EC29" s="287">
        <v>0</v>
      </c>
      <c r="ED29" s="287">
        <v>0</v>
      </c>
      <c r="EE29" s="287">
        <v>0</v>
      </c>
      <c r="EF29" s="287">
        <v>0</v>
      </c>
      <c r="EG29" s="287">
        <v>0</v>
      </c>
      <c r="EH29" s="287">
        <v>0</v>
      </c>
      <c r="EI29" s="287">
        <v>0</v>
      </c>
      <c r="EJ29" s="287">
        <v>0</v>
      </c>
      <c r="EK29" s="287" t="s">
        <v>792</v>
      </c>
      <c r="EL29" s="287" t="s">
        <v>792</v>
      </c>
      <c r="EM29" s="287" t="s">
        <v>792</v>
      </c>
      <c r="EN29" s="287">
        <v>464</v>
      </c>
      <c r="EO29" s="287">
        <v>15</v>
      </c>
      <c r="EP29" s="287" t="s">
        <v>792</v>
      </c>
      <c r="EQ29" s="287" t="s">
        <v>792</v>
      </c>
      <c r="ER29" s="287" t="s">
        <v>792</v>
      </c>
      <c r="ES29" s="287">
        <v>27</v>
      </c>
      <c r="ET29" s="287">
        <v>0</v>
      </c>
      <c r="EU29" s="287">
        <f t="shared" si="27"/>
        <v>160074.5</v>
      </c>
      <c r="EV29" s="287">
        <v>21060</v>
      </c>
      <c r="EW29" s="287">
        <v>221</v>
      </c>
      <c r="EX29" s="287">
        <v>11311</v>
      </c>
      <c r="EY29" s="287">
        <v>15539</v>
      </c>
      <c r="EZ29" s="287">
        <v>33735</v>
      </c>
      <c r="FA29" s="287">
        <v>14851</v>
      </c>
      <c r="FB29" s="287">
        <v>179</v>
      </c>
      <c r="FC29" s="287">
        <v>49343</v>
      </c>
      <c r="FD29" s="287">
        <v>216</v>
      </c>
      <c r="FE29" s="287">
        <v>1656</v>
      </c>
      <c r="FF29" s="287">
        <v>1280</v>
      </c>
      <c r="FG29" s="287">
        <v>9</v>
      </c>
      <c r="FH29" s="287" t="s">
        <v>792</v>
      </c>
      <c r="FI29" s="287" t="s">
        <v>792</v>
      </c>
      <c r="FJ29" s="287" t="s">
        <v>792</v>
      </c>
      <c r="FK29" s="287">
        <v>0</v>
      </c>
      <c r="FL29" s="287">
        <v>0</v>
      </c>
      <c r="FM29" s="287">
        <v>0</v>
      </c>
      <c r="FN29" s="287">
        <v>39.5</v>
      </c>
      <c r="FO29" s="287">
        <v>10635</v>
      </c>
    </row>
    <row r="30" spans="1:171" s="291" customFormat="1" ht="12" customHeight="1">
      <c r="A30" s="285" t="s">
        <v>554</v>
      </c>
      <c r="B30" s="286" t="s">
        <v>563</v>
      </c>
      <c r="C30" s="305" t="s">
        <v>542</v>
      </c>
      <c r="D30" s="287">
        <f t="shared" si="0"/>
        <v>130108</v>
      </c>
      <c r="E30" s="287">
        <f t="shared" si="1"/>
        <v>3358</v>
      </c>
      <c r="F30" s="287">
        <f t="shared" si="2"/>
        <v>26</v>
      </c>
      <c r="G30" s="287">
        <f t="shared" si="3"/>
        <v>174</v>
      </c>
      <c r="H30" s="287">
        <f t="shared" si="4"/>
        <v>9401</v>
      </c>
      <c r="I30" s="287">
        <f t="shared" si="5"/>
        <v>6372</v>
      </c>
      <c r="J30" s="287">
        <f t="shared" si="6"/>
        <v>2080</v>
      </c>
      <c r="K30" s="287">
        <f t="shared" si="7"/>
        <v>42</v>
      </c>
      <c r="L30" s="287">
        <f t="shared" si="8"/>
        <v>10384</v>
      </c>
      <c r="M30" s="287">
        <f t="shared" si="9"/>
        <v>100</v>
      </c>
      <c r="N30" s="287">
        <f t="shared" si="10"/>
        <v>234</v>
      </c>
      <c r="O30" s="287">
        <f t="shared" si="11"/>
        <v>1350</v>
      </c>
      <c r="P30" s="287">
        <f t="shared" si="12"/>
        <v>65</v>
      </c>
      <c r="Q30" s="287">
        <f t="shared" si="13"/>
        <v>15561</v>
      </c>
      <c r="R30" s="287">
        <f t="shared" si="14"/>
        <v>46176</v>
      </c>
      <c r="S30" s="287">
        <f t="shared" si="15"/>
        <v>0</v>
      </c>
      <c r="T30" s="287">
        <f t="shared" si="16"/>
        <v>10739</v>
      </c>
      <c r="U30" s="287">
        <f t="shared" si="17"/>
        <v>0</v>
      </c>
      <c r="V30" s="287">
        <f t="shared" si="18"/>
        <v>4126</v>
      </c>
      <c r="W30" s="287">
        <f t="shared" si="19"/>
        <v>14</v>
      </c>
      <c r="X30" s="287">
        <f t="shared" si="20"/>
        <v>19906</v>
      </c>
      <c r="Y30" s="287">
        <f t="shared" si="21"/>
        <v>43892</v>
      </c>
      <c r="Z30" s="287">
        <v>0</v>
      </c>
      <c r="AA30" s="287">
        <v>0</v>
      </c>
      <c r="AB30" s="287">
        <v>0</v>
      </c>
      <c r="AC30" s="287">
        <v>588</v>
      </c>
      <c r="AD30" s="287">
        <v>0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 t="s">
        <v>792</v>
      </c>
      <c r="AK30" s="287" t="s">
        <v>792</v>
      </c>
      <c r="AL30" s="287">
        <v>15561</v>
      </c>
      <c r="AM30" s="287" t="s">
        <v>792</v>
      </c>
      <c r="AN30" s="287" t="s">
        <v>792</v>
      </c>
      <c r="AO30" s="287">
        <v>10739</v>
      </c>
      <c r="AP30" s="287" t="s">
        <v>792</v>
      </c>
      <c r="AQ30" s="287">
        <v>4126</v>
      </c>
      <c r="AR30" s="287" t="s">
        <v>792</v>
      </c>
      <c r="AS30" s="287">
        <v>12878</v>
      </c>
      <c r="AT30" s="287">
        <f t="shared" si="22"/>
        <v>5935</v>
      </c>
      <c r="AU30" s="287">
        <v>0</v>
      </c>
      <c r="AV30" s="287">
        <v>0</v>
      </c>
      <c r="AW30" s="287">
        <v>0</v>
      </c>
      <c r="AX30" s="287">
        <v>5721</v>
      </c>
      <c r="AY30" s="287">
        <v>0</v>
      </c>
      <c r="AZ30" s="287">
        <v>0</v>
      </c>
      <c r="BA30" s="287">
        <v>0</v>
      </c>
      <c r="BB30" s="287">
        <v>0</v>
      </c>
      <c r="BC30" s="287">
        <v>0</v>
      </c>
      <c r="BD30" s="287">
        <v>0</v>
      </c>
      <c r="BE30" s="287" t="s">
        <v>792</v>
      </c>
      <c r="BF30" s="287" t="s">
        <v>792</v>
      </c>
      <c r="BG30" s="287" t="s">
        <v>792</v>
      </c>
      <c r="BH30" s="287" t="s">
        <v>792</v>
      </c>
      <c r="BI30" s="287" t="s">
        <v>792</v>
      </c>
      <c r="BJ30" s="287" t="s">
        <v>792</v>
      </c>
      <c r="BK30" s="287" t="s">
        <v>792</v>
      </c>
      <c r="BL30" s="287" t="s">
        <v>792</v>
      </c>
      <c r="BM30" s="287" t="s">
        <v>792</v>
      </c>
      <c r="BN30" s="287">
        <v>214</v>
      </c>
      <c r="BO30" s="287">
        <f t="shared" si="23"/>
        <v>1350</v>
      </c>
      <c r="BP30" s="287">
        <v>0</v>
      </c>
      <c r="BQ30" s="287">
        <v>0</v>
      </c>
      <c r="BR30" s="287">
        <v>0</v>
      </c>
      <c r="BS30" s="287">
        <v>0</v>
      </c>
      <c r="BT30" s="287">
        <v>0</v>
      </c>
      <c r="BU30" s="287">
        <v>0</v>
      </c>
      <c r="BV30" s="287">
        <v>0</v>
      </c>
      <c r="BW30" s="287">
        <v>0</v>
      </c>
      <c r="BX30" s="287">
        <v>0</v>
      </c>
      <c r="BY30" s="287">
        <v>0</v>
      </c>
      <c r="BZ30" s="287">
        <v>1350</v>
      </c>
      <c r="CA30" s="287">
        <v>0</v>
      </c>
      <c r="CB30" s="287" t="s">
        <v>792</v>
      </c>
      <c r="CC30" s="287" t="s">
        <v>792</v>
      </c>
      <c r="CD30" s="287" t="s">
        <v>792</v>
      </c>
      <c r="CE30" s="287" t="s">
        <v>792</v>
      </c>
      <c r="CF30" s="287" t="s">
        <v>792</v>
      </c>
      <c r="CG30" s="287" t="s">
        <v>792</v>
      </c>
      <c r="CH30" s="287" t="s">
        <v>792</v>
      </c>
      <c r="CI30" s="287">
        <v>0</v>
      </c>
      <c r="CJ30" s="287">
        <f t="shared" si="24"/>
        <v>65</v>
      </c>
      <c r="CK30" s="287">
        <v>0</v>
      </c>
      <c r="CL30" s="287">
        <v>0</v>
      </c>
      <c r="CM30" s="287">
        <v>0</v>
      </c>
      <c r="CN30" s="287">
        <v>0</v>
      </c>
      <c r="CO30" s="287">
        <v>0</v>
      </c>
      <c r="CP30" s="287">
        <v>0</v>
      </c>
      <c r="CQ30" s="287">
        <v>0</v>
      </c>
      <c r="CR30" s="287">
        <v>0</v>
      </c>
      <c r="CS30" s="287">
        <v>0</v>
      </c>
      <c r="CT30" s="287">
        <v>0</v>
      </c>
      <c r="CU30" s="287">
        <v>0</v>
      </c>
      <c r="CV30" s="287">
        <v>65</v>
      </c>
      <c r="CW30" s="287" t="s">
        <v>792</v>
      </c>
      <c r="CX30" s="287" t="s">
        <v>792</v>
      </c>
      <c r="CY30" s="287" t="s">
        <v>792</v>
      </c>
      <c r="CZ30" s="287" t="s">
        <v>792</v>
      </c>
      <c r="DA30" s="287" t="s">
        <v>792</v>
      </c>
      <c r="DB30" s="287" t="s">
        <v>792</v>
      </c>
      <c r="DC30" s="287" t="s">
        <v>792</v>
      </c>
      <c r="DD30" s="287">
        <v>0</v>
      </c>
      <c r="DE30" s="287">
        <f t="shared" si="25"/>
        <v>0</v>
      </c>
      <c r="DF30" s="287">
        <v>0</v>
      </c>
      <c r="DG30" s="287">
        <v>0</v>
      </c>
      <c r="DH30" s="287">
        <v>0</v>
      </c>
      <c r="DI30" s="287">
        <v>0</v>
      </c>
      <c r="DJ30" s="287">
        <v>0</v>
      </c>
      <c r="DK30" s="287">
        <v>0</v>
      </c>
      <c r="DL30" s="287">
        <v>0</v>
      </c>
      <c r="DM30" s="287">
        <v>0</v>
      </c>
      <c r="DN30" s="287">
        <v>0</v>
      </c>
      <c r="DO30" s="287">
        <v>0</v>
      </c>
      <c r="DP30" s="287">
        <v>0</v>
      </c>
      <c r="DQ30" s="287">
        <v>0</v>
      </c>
      <c r="DR30" s="287" t="s">
        <v>792</v>
      </c>
      <c r="DS30" s="287" t="s">
        <v>792</v>
      </c>
      <c r="DT30" s="287">
        <v>0</v>
      </c>
      <c r="DU30" s="287" t="s">
        <v>792</v>
      </c>
      <c r="DV30" s="287" t="s">
        <v>792</v>
      </c>
      <c r="DW30" s="287" t="s">
        <v>792</v>
      </c>
      <c r="DX30" s="287" t="s">
        <v>792</v>
      </c>
      <c r="DY30" s="287">
        <v>0</v>
      </c>
      <c r="DZ30" s="287">
        <f t="shared" si="26"/>
        <v>46221</v>
      </c>
      <c r="EA30" s="287">
        <v>0</v>
      </c>
      <c r="EB30" s="287">
        <v>0</v>
      </c>
      <c r="EC30" s="287">
        <v>0</v>
      </c>
      <c r="ED30" s="287">
        <v>0</v>
      </c>
      <c r="EE30" s="287">
        <v>0</v>
      </c>
      <c r="EF30" s="287">
        <v>0</v>
      </c>
      <c r="EG30" s="287">
        <v>0</v>
      </c>
      <c r="EH30" s="287">
        <v>0</v>
      </c>
      <c r="EI30" s="287">
        <v>33</v>
      </c>
      <c r="EJ30" s="287">
        <v>0</v>
      </c>
      <c r="EK30" s="287" t="s">
        <v>792</v>
      </c>
      <c r="EL30" s="287" t="s">
        <v>792</v>
      </c>
      <c r="EM30" s="287" t="s">
        <v>792</v>
      </c>
      <c r="EN30" s="287">
        <v>46176</v>
      </c>
      <c r="EO30" s="287">
        <v>0</v>
      </c>
      <c r="EP30" s="287" t="s">
        <v>792</v>
      </c>
      <c r="EQ30" s="287" t="s">
        <v>792</v>
      </c>
      <c r="ER30" s="287" t="s">
        <v>792</v>
      </c>
      <c r="ES30" s="287">
        <v>12</v>
      </c>
      <c r="ET30" s="287">
        <v>0</v>
      </c>
      <c r="EU30" s="287">
        <f t="shared" si="27"/>
        <v>32645</v>
      </c>
      <c r="EV30" s="287">
        <v>3358</v>
      </c>
      <c r="EW30" s="287">
        <v>26</v>
      </c>
      <c r="EX30" s="287">
        <v>174</v>
      </c>
      <c r="EY30" s="287">
        <v>3092</v>
      </c>
      <c r="EZ30" s="287">
        <v>6372</v>
      </c>
      <c r="FA30" s="287">
        <v>2080</v>
      </c>
      <c r="FB30" s="287">
        <v>42</v>
      </c>
      <c r="FC30" s="287">
        <v>10384</v>
      </c>
      <c r="FD30" s="287">
        <v>67</v>
      </c>
      <c r="FE30" s="287">
        <v>234</v>
      </c>
      <c r="FF30" s="287">
        <v>0</v>
      </c>
      <c r="FG30" s="287">
        <v>0</v>
      </c>
      <c r="FH30" s="287" t="s">
        <v>792</v>
      </c>
      <c r="FI30" s="287" t="s">
        <v>792</v>
      </c>
      <c r="FJ30" s="287" t="s">
        <v>792</v>
      </c>
      <c r="FK30" s="287">
        <v>0</v>
      </c>
      <c r="FL30" s="287">
        <v>0</v>
      </c>
      <c r="FM30" s="287">
        <v>0</v>
      </c>
      <c r="FN30" s="287">
        <v>2</v>
      </c>
      <c r="FO30" s="287">
        <v>6814</v>
      </c>
    </row>
    <row r="31" spans="1:171" s="291" customFormat="1" ht="12" customHeight="1">
      <c r="A31" s="285" t="s">
        <v>579</v>
      </c>
      <c r="B31" s="286" t="s">
        <v>591</v>
      </c>
      <c r="C31" s="305" t="s">
        <v>542</v>
      </c>
      <c r="D31" s="287">
        <f t="shared" si="0"/>
        <v>43605</v>
      </c>
      <c r="E31" s="287">
        <f t="shared" si="1"/>
        <v>1547</v>
      </c>
      <c r="F31" s="287">
        <f t="shared" si="2"/>
        <v>26</v>
      </c>
      <c r="G31" s="287">
        <f t="shared" si="3"/>
        <v>18</v>
      </c>
      <c r="H31" s="287">
        <f t="shared" si="4"/>
        <v>5704</v>
      </c>
      <c r="I31" s="287">
        <f t="shared" si="5"/>
        <v>3844</v>
      </c>
      <c r="J31" s="287">
        <f t="shared" si="6"/>
        <v>2514</v>
      </c>
      <c r="K31" s="287">
        <f t="shared" si="7"/>
        <v>126</v>
      </c>
      <c r="L31" s="287">
        <f t="shared" si="8"/>
        <v>6030</v>
      </c>
      <c r="M31" s="287">
        <f t="shared" si="9"/>
        <v>403</v>
      </c>
      <c r="N31" s="287">
        <f t="shared" si="10"/>
        <v>36</v>
      </c>
      <c r="O31" s="287">
        <f t="shared" si="11"/>
        <v>3488</v>
      </c>
      <c r="P31" s="287">
        <f t="shared" si="12"/>
        <v>0</v>
      </c>
      <c r="Q31" s="287">
        <f t="shared" si="13"/>
        <v>2939</v>
      </c>
      <c r="R31" s="287">
        <f t="shared" si="14"/>
        <v>9592</v>
      </c>
      <c r="S31" s="287">
        <f t="shared" si="15"/>
        <v>0</v>
      </c>
      <c r="T31" s="287">
        <f t="shared" si="16"/>
        <v>0</v>
      </c>
      <c r="U31" s="287">
        <f t="shared" si="17"/>
        <v>0</v>
      </c>
      <c r="V31" s="287">
        <f t="shared" si="18"/>
        <v>0</v>
      </c>
      <c r="W31" s="287">
        <f t="shared" si="19"/>
        <v>47</v>
      </c>
      <c r="X31" s="287">
        <f t="shared" si="20"/>
        <v>7291</v>
      </c>
      <c r="Y31" s="287">
        <f t="shared" si="21"/>
        <v>8682</v>
      </c>
      <c r="Z31" s="287">
        <v>74</v>
      </c>
      <c r="AA31" s="287">
        <v>0</v>
      </c>
      <c r="AB31" s="287">
        <v>0</v>
      </c>
      <c r="AC31" s="287">
        <v>276</v>
      </c>
      <c r="AD31" s="287">
        <v>0</v>
      </c>
      <c r="AE31" s="287">
        <v>0</v>
      </c>
      <c r="AF31" s="287">
        <v>0</v>
      </c>
      <c r="AG31" s="287">
        <v>0</v>
      </c>
      <c r="AH31" s="287">
        <v>0</v>
      </c>
      <c r="AI31" s="287">
        <v>0</v>
      </c>
      <c r="AJ31" s="287" t="s">
        <v>792</v>
      </c>
      <c r="AK31" s="287" t="s">
        <v>792</v>
      </c>
      <c r="AL31" s="287">
        <v>2939</v>
      </c>
      <c r="AM31" s="287" t="s">
        <v>792</v>
      </c>
      <c r="AN31" s="287" t="s">
        <v>792</v>
      </c>
      <c r="AO31" s="287">
        <v>0</v>
      </c>
      <c r="AP31" s="287" t="s">
        <v>792</v>
      </c>
      <c r="AQ31" s="287">
        <v>0</v>
      </c>
      <c r="AR31" s="287" t="s">
        <v>792</v>
      </c>
      <c r="AS31" s="287">
        <v>5393</v>
      </c>
      <c r="AT31" s="287">
        <f t="shared" si="22"/>
        <v>4619</v>
      </c>
      <c r="AU31" s="287">
        <v>8</v>
      </c>
      <c r="AV31" s="287">
        <v>0</v>
      </c>
      <c r="AW31" s="287">
        <v>0</v>
      </c>
      <c r="AX31" s="287">
        <v>3909</v>
      </c>
      <c r="AY31" s="287">
        <v>0</v>
      </c>
      <c r="AZ31" s="287">
        <v>4</v>
      </c>
      <c r="BA31" s="287">
        <v>0</v>
      </c>
      <c r="BB31" s="287">
        <v>0</v>
      </c>
      <c r="BC31" s="287">
        <v>8</v>
      </c>
      <c r="BD31" s="287">
        <v>0</v>
      </c>
      <c r="BE31" s="287" t="s">
        <v>792</v>
      </c>
      <c r="BF31" s="287" t="s">
        <v>792</v>
      </c>
      <c r="BG31" s="287" t="s">
        <v>792</v>
      </c>
      <c r="BH31" s="287" t="s">
        <v>792</v>
      </c>
      <c r="BI31" s="287" t="s">
        <v>792</v>
      </c>
      <c r="BJ31" s="287" t="s">
        <v>792</v>
      </c>
      <c r="BK31" s="287" t="s">
        <v>792</v>
      </c>
      <c r="BL31" s="287" t="s">
        <v>792</v>
      </c>
      <c r="BM31" s="287" t="s">
        <v>792</v>
      </c>
      <c r="BN31" s="287">
        <v>690</v>
      </c>
      <c r="BO31" s="287">
        <f t="shared" si="23"/>
        <v>1777</v>
      </c>
      <c r="BP31" s="287">
        <v>0</v>
      </c>
      <c r="BQ31" s="287">
        <v>0</v>
      </c>
      <c r="BR31" s="287">
        <v>0</v>
      </c>
      <c r="BS31" s="287">
        <v>0</v>
      </c>
      <c r="BT31" s="287">
        <v>0</v>
      </c>
      <c r="BU31" s="287">
        <v>0</v>
      </c>
      <c r="BV31" s="287">
        <v>0</v>
      </c>
      <c r="BW31" s="287">
        <v>0</v>
      </c>
      <c r="BX31" s="287">
        <v>0</v>
      </c>
      <c r="BY31" s="287">
        <v>0</v>
      </c>
      <c r="BZ31" s="287">
        <v>1777</v>
      </c>
      <c r="CA31" s="287">
        <v>0</v>
      </c>
      <c r="CB31" s="287" t="s">
        <v>792</v>
      </c>
      <c r="CC31" s="287" t="s">
        <v>792</v>
      </c>
      <c r="CD31" s="287" t="s">
        <v>792</v>
      </c>
      <c r="CE31" s="287" t="s">
        <v>792</v>
      </c>
      <c r="CF31" s="287" t="s">
        <v>792</v>
      </c>
      <c r="CG31" s="287" t="s">
        <v>792</v>
      </c>
      <c r="CH31" s="287" t="s">
        <v>792</v>
      </c>
      <c r="CI31" s="287">
        <v>0</v>
      </c>
      <c r="CJ31" s="287">
        <f t="shared" si="24"/>
        <v>0</v>
      </c>
      <c r="CK31" s="287">
        <v>0</v>
      </c>
      <c r="CL31" s="287">
        <v>0</v>
      </c>
      <c r="CM31" s="287">
        <v>0</v>
      </c>
      <c r="CN31" s="287">
        <v>0</v>
      </c>
      <c r="CO31" s="287">
        <v>0</v>
      </c>
      <c r="CP31" s="287">
        <v>0</v>
      </c>
      <c r="CQ31" s="287">
        <v>0</v>
      </c>
      <c r="CR31" s="287">
        <v>0</v>
      </c>
      <c r="CS31" s="287">
        <v>0</v>
      </c>
      <c r="CT31" s="287">
        <v>0</v>
      </c>
      <c r="CU31" s="287">
        <v>0</v>
      </c>
      <c r="CV31" s="287">
        <v>0</v>
      </c>
      <c r="CW31" s="287" t="s">
        <v>792</v>
      </c>
      <c r="CX31" s="287" t="s">
        <v>792</v>
      </c>
      <c r="CY31" s="287" t="s">
        <v>792</v>
      </c>
      <c r="CZ31" s="287" t="s">
        <v>792</v>
      </c>
      <c r="DA31" s="287" t="s">
        <v>792</v>
      </c>
      <c r="DB31" s="287" t="s">
        <v>792</v>
      </c>
      <c r="DC31" s="287" t="s">
        <v>792</v>
      </c>
      <c r="DD31" s="287">
        <v>0</v>
      </c>
      <c r="DE31" s="287">
        <f t="shared" si="25"/>
        <v>0</v>
      </c>
      <c r="DF31" s="287">
        <v>0</v>
      </c>
      <c r="DG31" s="287">
        <v>0</v>
      </c>
      <c r="DH31" s="287">
        <v>0</v>
      </c>
      <c r="DI31" s="287">
        <v>0</v>
      </c>
      <c r="DJ31" s="287">
        <v>0</v>
      </c>
      <c r="DK31" s="287">
        <v>0</v>
      </c>
      <c r="DL31" s="287">
        <v>0</v>
      </c>
      <c r="DM31" s="287">
        <v>0</v>
      </c>
      <c r="DN31" s="287">
        <v>0</v>
      </c>
      <c r="DO31" s="287">
        <v>0</v>
      </c>
      <c r="DP31" s="287">
        <v>0</v>
      </c>
      <c r="DQ31" s="287">
        <v>0</v>
      </c>
      <c r="DR31" s="287" t="s">
        <v>792</v>
      </c>
      <c r="DS31" s="287" t="s">
        <v>792</v>
      </c>
      <c r="DT31" s="287">
        <v>0</v>
      </c>
      <c r="DU31" s="287" t="s">
        <v>792</v>
      </c>
      <c r="DV31" s="287" t="s">
        <v>792</v>
      </c>
      <c r="DW31" s="287" t="s">
        <v>792</v>
      </c>
      <c r="DX31" s="287" t="s">
        <v>792</v>
      </c>
      <c r="DY31" s="287">
        <v>0</v>
      </c>
      <c r="DZ31" s="287">
        <f t="shared" si="26"/>
        <v>9631</v>
      </c>
      <c r="EA31" s="287">
        <v>0</v>
      </c>
      <c r="EB31" s="287">
        <v>0</v>
      </c>
      <c r="EC31" s="287">
        <v>0</v>
      </c>
      <c r="ED31" s="287">
        <v>0</v>
      </c>
      <c r="EE31" s="287">
        <v>0</v>
      </c>
      <c r="EF31" s="287">
        <v>1</v>
      </c>
      <c r="EG31" s="287">
        <v>0</v>
      </c>
      <c r="EH31" s="287">
        <v>0</v>
      </c>
      <c r="EI31" s="287">
        <v>0</v>
      </c>
      <c r="EJ31" s="287">
        <v>0</v>
      </c>
      <c r="EK31" s="287" t="s">
        <v>792</v>
      </c>
      <c r="EL31" s="287" t="s">
        <v>792</v>
      </c>
      <c r="EM31" s="287" t="s">
        <v>792</v>
      </c>
      <c r="EN31" s="287">
        <v>9592</v>
      </c>
      <c r="EO31" s="287">
        <v>0</v>
      </c>
      <c r="EP31" s="287" t="s">
        <v>792</v>
      </c>
      <c r="EQ31" s="287" t="s">
        <v>792</v>
      </c>
      <c r="ER31" s="287" t="s">
        <v>792</v>
      </c>
      <c r="ES31" s="287">
        <v>34</v>
      </c>
      <c r="ET31" s="287">
        <v>4</v>
      </c>
      <c r="EU31" s="287">
        <f t="shared" si="27"/>
        <v>18896</v>
      </c>
      <c r="EV31" s="287">
        <v>1465</v>
      </c>
      <c r="EW31" s="287">
        <v>26</v>
      </c>
      <c r="EX31" s="287">
        <v>18</v>
      </c>
      <c r="EY31" s="287">
        <v>1519</v>
      </c>
      <c r="EZ31" s="287">
        <v>3844</v>
      </c>
      <c r="FA31" s="287">
        <v>2509</v>
      </c>
      <c r="FB31" s="287">
        <v>126</v>
      </c>
      <c r="FC31" s="287">
        <v>6030</v>
      </c>
      <c r="FD31" s="287">
        <v>395</v>
      </c>
      <c r="FE31" s="287">
        <v>36</v>
      </c>
      <c r="FF31" s="287">
        <v>1711</v>
      </c>
      <c r="FG31" s="287">
        <v>0</v>
      </c>
      <c r="FH31" s="287" t="s">
        <v>792</v>
      </c>
      <c r="FI31" s="287" t="s">
        <v>792</v>
      </c>
      <c r="FJ31" s="287" t="s">
        <v>792</v>
      </c>
      <c r="FK31" s="287">
        <v>0</v>
      </c>
      <c r="FL31" s="287">
        <v>0</v>
      </c>
      <c r="FM31" s="287">
        <v>0</v>
      </c>
      <c r="FN31" s="287">
        <v>13</v>
      </c>
      <c r="FO31" s="287">
        <v>1204</v>
      </c>
    </row>
    <row r="32" spans="1:171" s="291" customFormat="1" ht="12" customHeight="1">
      <c r="A32" s="285" t="s">
        <v>588</v>
      </c>
      <c r="B32" s="286" t="s">
        <v>589</v>
      </c>
      <c r="C32" s="305" t="s">
        <v>542</v>
      </c>
      <c r="D32" s="287">
        <f t="shared" si="0"/>
        <v>50939</v>
      </c>
      <c r="E32" s="287">
        <f t="shared" si="1"/>
        <v>810</v>
      </c>
      <c r="F32" s="287">
        <f t="shared" si="2"/>
        <v>106</v>
      </c>
      <c r="G32" s="287">
        <f t="shared" si="3"/>
        <v>290</v>
      </c>
      <c r="H32" s="287">
        <f t="shared" si="4"/>
        <v>8051</v>
      </c>
      <c r="I32" s="287">
        <f t="shared" si="5"/>
        <v>10752</v>
      </c>
      <c r="J32" s="287">
        <f t="shared" si="6"/>
        <v>4561</v>
      </c>
      <c r="K32" s="287">
        <f t="shared" si="7"/>
        <v>28</v>
      </c>
      <c r="L32" s="287">
        <f t="shared" si="8"/>
        <v>16895</v>
      </c>
      <c r="M32" s="287">
        <f t="shared" si="9"/>
        <v>778</v>
      </c>
      <c r="N32" s="287">
        <f t="shared" si="10"/>
        <v>8</v>
      </c>
      <c r="O32" s="287">
        <f t="shared" si="11"/>
        <v>151</v>
      </c>
      <c r="P32" s="287">
        <f t="shared" si="12"/>
        <v>1168</v>
      </c>
      <c r="Q32" s="287">
        <f t="shared" si="13"/>
        <v>0</v>
      </c>
      <c r="R32" s="287">
        <f t="shared" si="14"/>
        <v>4657</v>
      </c>
      <c r="S32" s="287">
        <f t="shared" si="15"/>
        <v>0</v>
      </c>
      <c r="T32" s="287">
        <f t="shared" si="16"/>
        <v>0</v>
      </c>
      <c r="U32" s="287">
        <f t="shared" si="17"/>
        <v>0</v>
      </c>
      <c r="V32" s="287">
        <f t="shared" si="18"/>
        <v>0</v>
      </c>
      <c r="W32" s="287">
        <f t="shared" si="19"/>
        <v>0</v>
      </c>
      <c r="X32" s="287">
        <f t="shared" si="20"/>
        <v>2684</v>
      </c>
      <c r="Y32" s="287">
        <f t="shared" si="21"/>
        <v>1109</v>
      </c>
      <c r="Z32" s="287">
        <v>680</v>
      </c>
      <c r="AA32" s="287">
        <v>0</v>
      </c>
      <c r="AB32" s="287">
        <v>0</v>
      </c>
      <c r="AC32" s="287">
        <v>429</v>
      </c>
      <c r="AD32" s="287">
        <v>0</v>
      </c>
      <c r="AE32" s="287">
        <v>0</v>
      </c>
      <c r="AF32" s="287">
        <v>0</v>
      </c>
      <c r="AG32" s="287">
        <v>0</v>
      </c>
      <c r="AH32" s="287">
        <v>0</v>
      </c>
      <c r="AI32" s="287">
        <v>0</v>
      </c>
      <c r="AJ32" s="287" t="s">
        <v>792</v>
      </c>
      <c r="AK32" s="287" t="s">
        <v>792</v>
      </c>
      <c r="AL32" s="287">
        <v>0</v>
      </c>
      <c r="AM32" s="287" t="s">
        <v>792</v>
      </c>
      <c r="AN32" s="287" t="s">
        <v>792</v>
      </c>
      <c r="AO32" s="287">
        <v>0</v>
      </c>
      <c r="AP32" s="287" t="s">
        <v>792</v>
      </c>
      <c r="AQ32" s="287">
        <v>0</v>
      </c>
      <c r="AR32" s="287" t="s">
        <v>792</v>
      </c>
      <c r="AS32" s="287">
        <v>0</v>
      </c>
      <c r="AT32" s="287">
        <f t="shared" si="22"/>
        <v>3804</v>
      </c>
      <c r="AU32" s="287">
        <v>13</v>
      </c>
      <c r="AV32" s="287">
        <v>4</v>
      </c>
      <c r="AW32" s="287">
        <v>0</v>
      </c>
      <c r="AX32" s="287">
        <v>2182</v>
      </c>
      <c r="AY32" s="287">
        <v>336</v>
      </c>
      <c r="AZ32" s="287">
        <v>60</v>
      </c>
      <c r="BA32" s="287">
        <v>0</v>
      </c>
      <c r="BB32" s="287">
        <v>504</v>
      </c>
      <c r="BC32" s="287">
        <v>0</v>
      </c>
      <c r="BD32" s="287">
        <v>0</v>
      </c>
      <c r="BE32" s="287" t="s">
        <v>792</v>
      </c>
      <c r="BF32" s="287" t="s">
        <v>792</v>
      </c>
      <c r="BG32" s="287" t="s">
        <v>792</v>
      </c>
      <c r="BH32" s="287" t="s">
        <v>792</v>
      </c>
      <c r="BI32" s="287" t="s">
        <v>792</v>
      </c>
      <c r="BJ32" s="287" t="s">
        <v>792</v>
      </c>
      <c r="BK32" s="287" t="s">
        <v>792</v>
      </c>
      <c r="BL32" s="287" t="s">
        <v>792</v>
      </c>
      <c r="BM32" s="287" t="s">
        <v>792</v>
      </c>
      <c r="BN32" s="287">
        <v>705</v>
      </c>
      <c r="BO32" s="287">
        <f t="shared" si="23"/>
        <v>0</v>
      </c>
      <c r="BP32" s="287">
        <v>0</v>
      </c>
      <c r="BQ32" s="287">
        <v>0</v>
      </c>
      <c r="BR32" s="287">
        <v>0</v>
      </c>
      <c r="BS32" s="287">
        <v>0</v>
      </c>
      <c r="BT32" s="287">
        <v>0</v>
      </c>
      <c r="BU32" s="287">
        <v>0</v>
      </c>
      <c r="BV32" s="287">
        <v>0</v>
      </c>
      <c r="BW32" s="287">
        <v>0</v>
      </c>
      <c r="BX32" s="287">
        <v>0</v>
      </c>
      <c r="BY32" s="287">
        <v>0</v>
      </c>
      <c r="BZ32" s="287">
        <v>0</v>
      </c>
      <c r="CA32" s="287">
        <v>0</v>
      </c>
      <c r="CB32" s="287" t="s">
        <v>792</v>
      </c>
      <c r="CC32" s="287" t="s">
        <v>792</v>
      </c>
      <c r="CD32" s="287" t="s">
        <v>792</v>
      </c>
      <c r="CE32" s="287" t="s">
        <v>792</v>
      </c>
      <c r="CF32" s="287" t="s">
        <v>792</v>
      </c>
      <c r="CG32" s="287" t="s">
        <v>792</v>
      </c>
      <c r="CH32" s="287" t="s">
        <v>792</v>
      </c>
      <c r="CI32" s="287">
        <v>0</v>
      </c>
      <c r="CJ32" s="287">
        <f t="shared" si="24"/>
        <v>1168</v>
      </c>
      <c r="CK32" s="287">
        <v>0</v>
      </c>
      <c r="CL32" s="287">
        <v>0</v>
      </c>
      <c r="CM32" s="287">
        <v>0</v>
      </c>
      <c r="CN32" s="287">
        <v>0</v>
      </c>
      <c r="CO32" s="287">
        <v>0</v>
      </c>
      <c r="CP32" s="287">
        <v>0</v>
      </c>
      <c r="CQ32" s="287">
        <v>0</v>
      </c>
      <c r="CR32" s="287">
        <v>0</v>
      </c>
      <c r="CS32" s="287">
        <v>0</v>
      </c>
      <c r="CT32" s="287">
        <v>0</v>
      </c>
      <c r="CU32" s="287">
        <v>0</v>
      </c>
      <c r="CV32" s="287">
        <v>1168</v>
      </c>
      <c r="CW32" s="287" t="s">
        <v>792</v>
      </c>
      <c r="CX32" s="287" t="s">
        <v>792</v>
      </c>
      <c r="CY32" s="287" t="s">
        <v>792</v>
      </c>
      <c r="CZ32" s="287" t="s">
        <v>792</v>
      </c>
      <c r="DA32" s="287" t="s">
        <v>792</v>
      </c>
      <c r="DB32" s="287" t="s">
        <v>792</v>
      </c>
      <c r="DC32" s="287" t="s">
        <v>792</v>
      </c>
      <c r="DD32" s="287">
        <v>0</v>
      </c>
      <c r="DE32" s="287">
        <f t="shared" si="25"/>
        <v>112</v>
      </c>
      <c r="DF32" s="287">
        <v>0</v>
      </c>
      <c r="DG32" s="287">
        <v>0</v>
      </c>
      <c r="DH32" s="287">
        <v>0</v>
      </c>
      <c r="DI32" s="287">
        <v>0</v>
      </c>
      <c r="DJ32" s="287">
        <v>0</v>
      </c>
      <c r="DK32" s="287">
        <v>0</v>
      </c>
      <c r="DL32" s="287">
        <v>0</v>
      </c>
      <c r="DM32" s="287">
        <v>0</v>
      </c>
      <c r="DN32" s="287">
        <v>0</v>
      </c>
      <c r="DO32" s="287">
        <v>0</v>
      </c>
      <c r="DP32" s="287">
        <v>0</v>
      </c>
      <c r="DQ32" s="287">
        <v>0</v>
      </c>
      <c r="DR32" s="287" t="s">
        <v>792</v>
      </c>
      <c r="DS32" s="287" t="s">
        <v>792</v>
      </c>
      <c r="DT32" s="287">
        <v>0</v>
      </c>
      <c r="DU32" s="287" t="s">
        <v>792</v>
      </c>
      <c r="DV32" s="287" t="s">
        <v>792</v>
      </c>
      <c r="DW32" s="287" t="s">
        <v>792</v>
      </c>
      <c r="DX32" s="287" t="s">
        <v>792</v>
      </c>
      <c r="DY32" s="287">
        <v>112</v>
      </c>
      <c r="DZ32" s="287">
        <f t="shared" si="26"/>
        <v>5779</v>
      </c>
      <c r="EA32" s="287">
        <v>0</v>
      </c>
      <c r="EB32" s="287">
        <v>0</v>
      </c>
      <c r="EC32" s="287">
        <v>0</v>
      </c>
      <c r="ED32" s="287">
        <v>0</v>
      </c>
      <c r="EE32" s="287">
        <v>0</v>
      </c>
      <c r="EF32" s="287">
        <v>0</v>
      </c>
      <c r="EG32" s="287">
        <v>0</v>
      </c>
      <c r="EH32" s="287">
        <v>478</v>
      </c>
      <c r="EI32" s="287">
        <v>478</v>
      </c>
      <c r="EJ32" s="287">
        <v>0</v>
      </c>
      <c r="EK32" s="287" t="s">
        <v>792</v>
      </c>
      <c r="EL32" s="287" t="s">
        <v>792</v>
      </c>
      <c r="EM32" s="287" t="s">
        <v>792</v>
      </c>
      <c r="EN32" s="287">
        <v>4657</v>
      </c>
      <c r="EO32" s="287">
        <v>0</v>
      </c>
      <c r="EP32" s="287" t="s">
        <v>792</v>
      </c>
      <c r="EQ32" s="287" t="s">
        <v>792</v>
      </c>
      <c r="ER32" s="287" t="s">
        <v>792</v>
      </c>
      <c r="ES32" s="287">
        <v>0</v>
      </c>
      <c r="ET32" s="287">
        <v>166</v>
      </c>
      <c r="EU32" s="287">
        <f t="shared" si="27"/>
        <v>38967</v>
      </c>
      <c r="EV32" s="287">
        <v>117</v>
      </c>
      <c r="EW32" s="287">
        <v>102</v>
      </c>
      <c r="EX32" s="287">
        <v>290</v>
      </c>
      <c r="EY32" s="287">
        <v>5440</v>
      </c>
      <c r="EZ32" s="287">
        <v>10416</v>
      </c>
      <c r="FA32" s="287">
        <v>4501</v>
      </c>
      <c r="FB32" s="287">
        <v>28</v>
      </c>
      <c r="FC32" s="287">
        <v>15913</v>
      </c>
      <c r="FD32" s="287">
        <v>300</v>
      </c>
      <c r="FE32" s="287">
        <v>8</v>
      </c>
      <c r="FF32" s="287">
        <v>151</v>
      </c>
      <c r="FG32" s="287">
        <v>0</v>
      </c>
      <c r="FH32" s="287" t="s">
        <v>792</v>
      </c>
      <c r="FI32" s="287" t="s">
        <v>792</v>
      </c>
      <c r="FJ32" s="287" t="s">
        <v>792</v>
      </c>
      <c r="FK32" s="287">
        <v>0</v>
      </c>
      <c r="FL32" s="287">
        <v>0</v>
      </c>
      <c r="FM32" s="287">
        <v>0</v>
      </c>
      <c r="FN32" s="287">
        <v>0</v>
      </c>
      <c r="FO32" s="287">
        <v>1701</v>
      </c>
    </row>
    <row r="33" spans="1:171" s="291" customFormat="1" ht="12" customHeight="1">
      <c r="A33" s="285" t="s">
        <v>609</v>
      </c>
      <c r="B33" s="286" t="s">
        <v>610</v>
      </c>
      <c r="C33" s="305" t="s">
        <v>542</v>
      </c>
      <c r="D33" s="287">
        <f t="shared" si="0"/>
        <v>174206.69</v>
      </c>
      <c r="E33" s="287">
        <f t="shared" si="1"/>
        <v>10591</v>
      </c>
      <c r="F33" s="287">
        <f t="shared" si="2"/>
        <v>58</v>
      </c>
      <c r="G33" s="287">
        <f t="shared" si="3"/>
        <v>515</v>
      </c>
      <c r="H33" s="287">
        <f t="shared" si="4"/>
        <v>31839.69</v>
      </c>
      <c r="I33" s="287">
        <f t="shared" si="5"/>
        <v>38951</v>
      </c>
      <c r="J33" s="287">
        <f t="shared" si="6"/>
        <v>15243</v>
      </c>
      <c r="K33" s="287">
        <f t="shared" si="7"/>
        <v>85</v>
      </c>
      <c r="L33" s="287">
        <f t="shared" si="8"/>
        <v>48682</v>
      </c>
      <c r="M33" s="287">
        <f t="shared" si="9"/>
        <v>433</v>
      </c>
      <c r="N33" s="287">
        <f t="shared" si="10"/>
        <v>1037</v>
      </c>
      <c r="O33" s="287">
        <f t="shared" si="11"/>
        <v>0</v>
      </c>
      <c r="P33" s="287">
        <f t="shared" si="12"/>
        <v>0</v>
      </c>
      <c r="Q33" s="287">
        <f t="shared" si="13"/>
        <v>24194</v>
      </c>
      <c r="R33" s="287">
        <f t="shared" si="14"/>
        <v>0</v>
      </c>
      <c r="S33" s="287">
        <f t="shared" si="15"/>
        <v>0</v>
      </c>
      <c r="T33" s="287">
        <f t="shared" si="16"/>
        <v>0</v>
      </c>
      <c r="U33" s="287">
        <f t="shared" si="17"/>
        <v>0</v>
      </c>
      <c r="V33" s="287">
        <f t="shared" si="18"/>
        <v>653</v>
      </c>
      <c r="W33" s="287">
        <f t="shared" si="19"/>
        <v>0</v>
      </c>
      <c r="X33" s="287">
        <f t="shared" si="20"/>
        <v>1925</v>
      </c>
      <c r="Y33" s="287">
        <f t="shared" si="21"/>
        <v>32786</v>
      </c>
      <c r="Z33" s="287">
        <v>48</v>
      </c>
      <c r="AA33" s="287">
        <v>0</v>
      </c>
      <c r="AB33" s="287">
        <v>8</v>
      </c>
      <c r="AC33" s="287">
        <v>7313</v>
      </c>
      <c r="AD33" s="287">
        <v>0</v>
      </c>
      <c r="AE33" s="287">
        <v>0</v>
      </c>
      <c r="AF33" s="287">
        <v>0</v>
      </c>
      <c r="AG33" s="287">
        <v>0</v>
      </c>
      <c r="AH33" s="287">
        <v>0</v>
      </c>
      <c r="AI33" s="287">
        <v>10</v>
      </c>
      <c r="AJ33" s="287" t="s">
        <v>792</v>
      </c>
      <c r="AK33" s="287" t="s">
        <v>792</v>
      </c>
      <c r="AL33" s="287">
        <v>24194</v>
      </c>
      <c r="AM33" s="287" t="s">
        <v>792</v>
      </c>
      <c r="AN33" s="287" t="s">
        <v>792</v>
      </c>
      <c r="AO33" s="287">
        <v>0</v>
      </c>
      <c r="AP33" s="287" t="s">
        <v>792</v>
      </c>
      <c r="AQ33" s="287">
        <v>653</v>
      </c>
      <c r="AR33" s="287" t="s">
        <v>792</v>
      </c>
      <c r="AS33" s="287">
        <v>560</v>
      </c>
      <c r="AT33" s="287">
        <f t="shared" si="22"/>
        <v>24993.69</v>
      </c>
      <c r="AU33" s="287">
        <v>4249</v>
      </c>
      <c r="AV33" s="287">
        <v>14</v>
      </c>
      <c r="AW33" s="287">
        <v>48</v>
      </c>
      <c r="AX33" s="287">
        <v>10503.689999999999</v>
      </c>
      <c r="AY33" s="287">
        <v>4889</v>
      </c>
      <c r="AZ33" s="287">
        <v>847</v>
      </c>
      <c r="BA33" s="287">
        <v>0</v>
      </c>
      <c r="BB33" s="287">
        <v>3073</v>
      </c>
      <c r="BC33" s="287">
        <v>0</v>
      </c>
      <c r="BD33" s="287">
        <v>480</v>
      </c>
      <c r="BE33" s="287" t="s">
        <v>792</v>
      </c>
      <c r="BF33" s="287" t="s">
        <v>792</v>
      </c>
      <c r="BG33" s="287" t="s">
        <v>792</v>
      </c>
      <c r="BH33" s="287" t="s">
        <v>792</v>
      </c>
      <c r="BI33" s="287" t="s">
        <v>792</v>
      </c>
      <c r="BJ33" s="287" t="s">
        <v>792</v>
      </c>
      <c r="BK33" s="287" t="s">
        <v>792</v>
      </c>
      <c r="BL33" s="287" t="s">
        <v>792</v>
      </c>
      <c r="BM33" s="287" t="s">
        <v>792</v>
      </c>
      <c r="BN33" s="287">
        <v>890</v>
      </c>
      <c r="BO33" s="287">
        <f t="shared" si="23"/>
        <v>0</v>
      </c>
      <c r="BP33" s="287">
        <v>0</v>
      </c>
      <c r="BQ33" s="287">
        <v>0</v>
      </c>
      <c r="BR33" s="287">
        <v>0</v>
      </c>
      <c r="BS33" s="287">
        <v>0</v>
      </c>
      <c r="BT33" s="287">
        <v>0</v>
      </c>
      <c r="BU33" s="287">
        <v>0</v>
      </c>
      <c r="BV33" s="287">
        <v>0</v>
      </c>
      <c r="BW33" s="287">
        <v>0</v>
      </c>
      <c r="BX33" s="287">
        <v>0</v>
      </c>
      <c r="BY33" s="287">
        <v>0</v>
      </c>
      <c r="BZ33" s="287">
        <v>0</v>
      </c>
      <c r="CA33" s="287">
        <v>0</v>
      </c>
      <c r="CB33" s="287" t="s">
        <v>792</v>
      </c>
      <c r="CC33" s="287" t="s">
        <v>792</v>
      </c>
      <c r="CD33" s="287" t="s">
        <v>792</v>
      </c>
      <c r="CE33" s="287" t="s">
        <v>792</v>
      </c>
      <c r="CF33" s="287" t="s">
        <v>792</v>
      </c>
      <c r="CG33" s="287" t="s">
        <v>792</v>
      </c>
      <c r="CH33" s="287" t="s">
        <v>792</v>
      </c>
      <c r="CI33" s="287">
        <v>0</v>
      </c>
      <c r="CJ33" s="287">
        <f t="shared" si="24"/>
        <v>0</v>
      </c>
      <c r="CK33" s="287">
        <v>0</v>
      </c>
      <c r="CL33" s="287">
        <v>0</v>
      </c>
      <c r="CM33" s="287">
        <v>0</v>
      </c>
      <c r="CN33" s="287">
        <v>0</v>
      </c>
      <c r="CO33" s="287">
        <v>0</v>
      </c>
      <c r="CP33" s="287">
        <v>0</v>
      </c>
      <c r="CQ33" s="287">
        <v>0</v>
      </c>
      <c r="CR33" s="287">
        <v>0</v>
      </c>
      <c r="CS33" s="287">
        <v>0</v>
      </c>
      <c r="CT33" s="287">
        <v>0</v>
      </c>
      <c r="CU33" s="287">
        <v>0</v>
      </c>
      <c r="CV33" s="287">
        <v>0</v>
      </c>
      <c r="CW33" s="287" t="s">
        <v>792</v>
      </c>
      <c r="CX33" s="287" t="s">
        <v>792</v>
      </c>
      <c r="CY33" s="287" t="s">
        <v>792</v>
      </c>
      <c r="CZ33" s="287" t="s">
        <v>792</v>
      </c>
      <c r="DA33" s="287" t="s">
        <v>792</v>
      </c>
      <c r="DB33" s="287" t="s">
        <v>792</v>
      </c>
      <c r="DC33" s="287" t="s">
        <v>792</v>
      </c>
      <c r="DD33" s="287">
        <v>0</v>
      </c>
      <c r="DE33" s="287">
        <f t="shared" si="25"/>
        <v>0</v>
      </c>
      <c r="DF33" s="287">
        <v>0</v>
      </c>
      <c r="DG33" s="287">
        <v>0</v>
      </c>
      <c r="DH33" s="287">
        <v>0</v>
      </c>
      <c r="DI33" s="287">
        <v>0</v>
      </c>
      <c r="DJ33" s="287">
        <v>0</v>
      </c>
      <c r="DK33" s="287">
        <v>0</v>
      </c>
      <c r="DL33" s="287">
        <v>0</v>
      </c>
      <c r="DM33" s="287">
        <v>0</v>
      </c>
      <c r="DN33" s="287">
        <v>0</v>
      </c>
      <c r="DO33" s="287">
        <v>0</v>
      </c>
      <c r="DP33" s="287">
        <v>0</v>
      </c>
      <c r="DQ33" s="287">
        <v>0</v>
      </c>
      <c r="DR33" s="287" t="s">
        <v>792</v>
      </c>
      <c r="DS33" s="287" t="s">
        <v>792</v>
      </c>
      <c r="DT33" s="287">
        <v>0</v>
      </c>
      <c r="DU33" s="287" t="s">
        <v>792</v>
      </c>
      <c r="DV33" s="287" t="s">
        <v>792</v>
      </c>
      <c r="DW33" s="287" t="s">
        <v>792</v>
      </c>
      <c r="DX33" s="287" t="s">
        <v>792</v>
      </c>
      <c r="DY33" s="287">
        <v>0</v>
      </c>
      <c r="DZ33" s="287">
        <f t="shared" si="26"/>
        <v>0</v>
      </c>
      <c r="EA33" s="287">
        <v>0</v>
      </c>
      <c r="EB33" s="287">
        <v>0</v>
      </c>
      <c r="EC33" s="287">
        <v>0</v>
      </c>
      <c r="ED33" s="287">
        <v>0</v>
      </c>
      <c r="EE33" s="287">
        <v>0</v>
      </c>
      <c r="EF33" s="287">
        <v>0</v>
      </c>
      <c r="EG33" s="287">
        <v>0</v>
      </c>
      <c r="EH33" s="287">
        <v>0</v>
      </c>
      <c r="EI33" s="287">
        <v>0</v>
      </c>
      <c r="EJ33" s="287">
        <v>0</v>
      </c>
      <c r="EK33" s="287" t="s">
        <v>792</v>
      </c>
      <c r="EL33" s="287" t="s">
        <v>792</v>
      </c>
      <c r="EM33" s="287" t="s">
        <v>792</v>
      </c>
      <c r="EN33" s="287">
        <v>0</v>
      </c>
      <c r="EO33" s="287">
        <v>0</v>
      </c>
      <c r="EP33" s="287" t="s">
        <v>792</v>
      </c>
      <c r="EQ33" s="287" t="s">
        <v>792</v>
      </c>
      <c r="ER33" s="287" t="s">
        <v>792</v>
      </c>
      <c r="ES33" s="287">
        <v>0</v>
      </c>
      <c r="ET33" s="287">
        <v>0</v>
      </c>
      <c r="EU33" s="287">
        <f t="shared" si="27"/>
        <v>116427</v>
      </c>
      <c r="EV33" s="287">
        <v>6294</v>
      </c>
      <c r="EW33" s="287">
        <v>44</v>
      </c>
      <c r="EX33" s="287">
        <v>459</v>
      </c>
      <c r="EY33" s="287">
        <v>14023</v>
      </c>
      <c r="EZ33" s="287">
        <v>34062</v>
      </c>
      <c r="FA33" s="287">
        <v>14396</v>
      </c>
      <c r="FB33" s="287">
        <v>85</v>
      </c>
      <c r="FC33" s="287">
        <v>45609</v>
      </c>
      <c r="FD33" s="287">
        <v>433</v>
      </c>
      <c r="FE33" s="287">
        <v>547</v>
      </c>
      <c r="FF33" s="287">
        <v>0</v>
      </c>
      <c r="FG33" s="287">
        <v>0</v>
      </c>
      <c r="FH33" s="287" t="s">
        <v>792</v>
      </c>
      <c r="FI33" s="287" t="s">
        <v>792</v>
      </c>
      <c r="FJ33" s="287" t="s">
        <v>792</v>
      </c>
      <c r="FK33" s="287">
        <v>0</v>
      </c>
      <c r="FL33" s="287">
        <v>0</v>
      </c>
      <c r="FM33" s="287">
        <v>0</v>
      </c>
      <c r="FN33" s="287">
        <v>0</v>
      </c>
      <c r="FO33" s="287">
        <v>475</v>
      </c>
    </row>
    <row r="34" spans="1:171" s="291" customFormat="1" ht="12" customHeight="1">
      <c r="A34" s="285" t="s">
        <v>559</v>
      </c>
      <c r="B34" s="286" t="s">
        <v>574</v>
      </c>
      <c r="C34" s="305" t="s">
        <v>542</v>
      </c>
      <c r="D34" s="287">
        <f t="shared" si="0"/>
        <v>116653</v>
      </c>
      <c r="E34" s="287">
        <f t="shared" si="1"/>
        <v>5516</v>
      </c>
      <c r="F34" s="287">
        <f t="shared" si="2"/>
        <v>93</v>
      </c>
      <c r="G34" s="287">
        <f t="shared" si="3"/>
        <v>1024</v>
      </c>
      <c r="H34" s="287">
        <f t="shared" si="4"/>
        <v>24289</v>
      </c>
      <c r="I34" s="287">
        <f t="shared" si="5"/>
        <v>14487</v>
      </c>
      <c r="J34" s="287">
        <f t="shared" si="6"/>
        <v>8553</v>
      </c>
      <c r="K34" s="287">
        <f t="shared" si="7"/>
        <v>21</v>
      </c>
      <c r="L34" s="287">
        <f t="shared" si="8"/>
        <v>17932</v>
      </c>
      <c r="M34" s="287">
        <f t="shared" si="9"/>
        <v>2275</v>
      </c>
      <c r="N34" s="287">
        <f t="shared" si="10"/>
        <v>679</v>
      </c>
      <c r="O34" s="287">
        <f t="shared" si="11"/>
        <v>12347</v>
      </c>
      <c r="P34" s="287">
        <f t="shared" si="12"/>
        <v>0</v>
      </c>
      <c r="Q34" s="287">
        <f t="shared" si="13"/>
        <v>11889</v>
      </c>
      <c r="R34" s="287">
        <f t="shared" si="14"/>
        <v>2658</v>
      </c>
      <c r="S34" s="287">
        <f t="shared" si="15"/>
        <v>457</v>
      </c>
      <c r="T34" s="287">
        <f t="shared" si="16"/>
        <v>12473</v>
      </c>
      <c r="U34" s="287">
        <f t="shared" si="17"/>
        <v>0</v>
      </c>
      <c r="V34" s="287">
        <f t="shared" si="18"/>
        <v>0</v>
      </c>
      <c r="W34" s="287">
        <f t="shared" si="19"/>
        <v>101</v>
      </c>
      <c r="X34" s="287">
        <f t="shared" si="20"/>
        <v>1859</v>
      </c>
      <c r="Y34" s="287">
        <f t="shared" si="21"/>
        <v>27575</v>
      </c>
      <c r="Z34" s="287">
        <v>114</v>
      </c>
      <c r="AA34" s="287">
        <v>0</v>
      </c>
      <c r="AB34" s="287">
        <v>0</v>
      </c>
      <c r="AC34" s="287">
        <v>3083</v>
      </c>
      <c r="AD34" s="287">
        <v>0</v>
      </c>
      <c r="AE34" s="287">
        <v>0</v>
      </c>
      <c r="AF34" s="287">
        <v>0</v>
      </c>
      <c r="AG34" s="287">
        <v>0</v>
      </c>
      <c r="AH34" s="287">
        <v>0</v>
      </c>
      <c r="AI34" s="287">
        <v>12</v>
      </c>
      <c r="AJ34" s="287" t="s">
        <v>792</v>
      </c>
      <c r="AK34" s="287" t="s">
        <v>792</v>
      </c>
      <c r="AL34" s="287">
        <v>11889</v>
      </c>
      <c r="AM34" s="287" t="s">
        <v>792</v>
      </c>
      <c r="AN34" s="287" t="s">
        <v>792</v>
      </c>
      <c r="AO34" s="287">
        <v>12473</v>
      </c>
      <c r="AP34" s="287" t="s">
        <v>792</v>
      </c>
      <c r="AQ34" s="287">
        <v>0</v>
      </c>
      <c r="AR34" s="287" t="s">
        <v>792</v>
      </c>
      <c r="AS34" s="287">
        <v>4</v>
      </c>
      <c r="AT34" s="287">
        <f t="shared" si="22"/>
        <v>15026</v>
      </c>
      <c r="AU34" s="287">
        <v>156</v>
      </c>
      <c r="AV34" s="287">
        <v>3</v>
      </c>
      <c r="AW34" s="287">
        <v>89</v>
      </c>
      <c r="AX34" s="287">
        <v>13165</v>
      </c>
      <c r="AY34" s="287">
        <v>1337</v>
      </c>
      <c r="AZ34" s="287">
        <v>0</v>
      </c>
      <c r="BA34" s="287">
        <v>0</v>
      </c>
      <c r="BB34" s="287">
        <v>4</v>
      </c>
      <c r="BC34" s="287">
        <v>0</v>
      </c>
      <c r="BD34" s="287">
        <v>5</v>
      </c>
      <c r="BE34" s="287" t="s">
        <v>792</v>
      </c>
      <c r="BF34" s="287" t="s">
        <v>792</v>
      </c>
      <c r="BG34" s="287" t="s">
        <v>792</v>
      </c>
      <c r="BH34" s="287" t="s">
        <v>792</v>
      </c>
      <c r="BI34" s="287" t="s">
        <v>792</v>
      </c>
      <c r="BJ34" s="287" t="s">
        <v>792</v>
      </c>
      <c r="BK34" s="287" t="s">
        <v>792</v>
      </c>
      <c r="BL34" s="287" t="s">
        <v>792</v>
      </c>
      <c r="BM34" s="287" t="s">
        <v>792</v>
      </c>
      <c r="BN34" s="287">
        <v>267</v>
      </c>
      <c r="BO34" s="287">
        <f t="shared" si="23"/>
        <v>12193</v>
      </c>
      <c r="BP34" s="287">
        <v>0</v>
      </c>
      <c r="BQ34" s="287">
        <v>0</v>
      </c>
      <c r="BR34" s="287">
        <v>0</v>
      </c>
      <c r="BS34" s="287">
        <v>0</v>
      </c>
      <c r="BT34" s="287">
        <v>0</v>
      </c>
      <c r="BU34" s="287">
        <v>0</v>
      </c>
      <c r="BV34" s="287">
        <v>0</v>
      </c>
      <c r="BW34" s="287">
        <v>0</v>
      </c>
      <c r="BX34" s="287">
        <v>0</v>
      </c>
      <c r="BY34" s="287">
        <v>0</v>
      </c>
      <c r="BZ34" s="287">
        <v>12163</v>
      </c>
      <c r="CA34" s="287">
        <v>0</v>
      </c>
      <c r="CB34" s="287" t="s">
        <v>792</v>
      </c>
      <c r="CC34" s="287" t="s">
        <v>792</v>
      </c>
      <c r="CD34" s="287" t="s">
        <v>792</v>
      </c>
      <c r="CE34" s="287" t="s">
        <v>792</v>
      </c>
      <c r="CF34" s="287" t="s">
        <v>792</v>
      </c>
      <c r="CG34" s="287" t="s">
        <v>792</v>
      </c>
      <c r="CH34" s="287" t="s">
        <v>792</v>
      </c>
      <c r="CI34" s="287">
        <v>30</v>
      </c>
      <c r="CJ34" s="287">
        <f t="shared" si="24"/>
        <v>0</v>
      </c>
      <c r="CK34" s="287">
        <v>0</v>
      </c>
      <c r="CL34" s="287">
        <v>0</v>
      </c>
      <c r="CM34" s="287">
        <v>0</v>
      </c>
      <c r="CN34" s="287">
        <v>0</v>
      </c>
      <c r="CO34" s="287">
        <v>0</v>
      </c>
      <c r="CP34" s="287">
        <v>0</v>
      </c>
      <c r="CQ34" s="287">
        <v>0</v>
      </c>
      <c r="CR34" s="287">
        <v>0</v>
      </c>
      <c r="CS34" s="287">
        <v>0</v>
      </c>
      <c r="CT34" s="287">
        <v>0</v>
      </c>
      <c r="CU34" s="287">
        <v>0</v>
      </c>
      <c r="CV34" s="287">
        <v>0</v>
      </c>
      <c r="CW34" s="287" t="s">
        <v>792</v>
      </c>
      <c r="CX34" s="287" t="s">
        <v>792</v>
      </c>
      <c r="CY34" s="287" t="s">
        <v>792</v>
      </c>
      <c r="CZ34" s="287" t="s">
        <v>792</v>
      </c>
      <c r="DA34" s="287" t="s">
        <v>792</v>
      </c>
      <c r="DB34" s="287" t="s">
        <v>792</v>
      </c>
      <c r="DC34" s="287" t="s">
        <v>792</v>
      </c>
      <c r="DD34" s="287">
        <v>0</v>
      </c>
      <c r="DE34" s="287">
        <f t="shared" si="25"/>
        <v>457</v>
      </c>
      <c r="DF34" s="287">
        <v>0</v>
      </c>
      <c r="DG34" s="287">
        <v>0</v>
      </c>
      <c r="DH34" s="287">
        <v>0</v>
      </c>
      <c r="DI34" s="287">
        <v>0</v>
      </c>
      <c r="DJ34" s="287">
        <v>0</v>
      </c>
      <c r="DK34" s="287">
        <v>0</v>
      </c>
      <c r="DL34" s="287">
        <v>0</v>
      </c>
      <c r="DM34" s="287">
        <v>0</v>
      </c>
      <c r="DN34" s="287">
        <v>0</v>
      </c>
      <c r="DO34" s="287">
        <v>0</v>
      </c>
      <c r="DP34" s="287">
        <v>0</v>
      </c>
      <c r="DQ34" s="287">
        <v>0</v>
      </c>
      <c r="DR34" s="287" t="s">
        <v>792</v>
      </c>
      <c r="DS34" s="287" t="s">
        <v>792</v>
      </c>
      <c r="DT34" s="287">
        <v>457</v>
      </c>
      <c r="DU34" s="287" t="s">
        <v>792</v>
      </c>
      <c r="DV34" s="287" t="s">
        <v>792</v>
      </c>
      <c r="DW34" s="287" t="s">
        <v>792</v>
      </c>
      <c r="DX34" s="287" t="s">
        <v>792</v>
      </c>
      <c r="DY34" s="287">
        <v>0</v>
      </c>
      <c r="DZ34" s="287">
        <f t="shared" si="26"/>
        <v>2759</v>
      </c>
      <c r="EA34" s="287">
        <v>0</v>
      </c>
      <c r="EB34" s="287">
        <v>0</v>
      </c>
      <c r="EC34" s="287">
        <v>0</v>
      </c>
      <c r="ED34" s="287">
        <v>0</v>
      </c>
      <c r="EE34" s="287">
        <v>0</v>
      </c>
      <c r="EF34" s="287">
        <v>0</v>
      </c>
      <c r="EG34" s="287">
        <v>0</v>
      </c>
      <c r="EH34" s="287">
        <v>0</v>
      </c>
      <c r="EI34" s="287">
        <v>26</v>
      </c>
      <c r="EJ34" s="287">
        <v>0</v>
      </c>
      <c r="EK34" s="287" t="s">
        <v>792</v>
      </c>
      <c r="EL34" s="287" t="s">
        <v>792</v>
      </c>
      <c r="EM34" s="287" t="s">
        <v>792</v>
      </c>
      <c r="EN34" s="287">
        <v>2658</v>
      </c>
      <c r="EO34" s="287">
        <v>0</v>
      </c>
      <c r="EP34" s="287" t="s">
        <v>792</v>
      </c>
      <c r="EQ34" s="287" t="s">
        <v>792</v>
      </c>
      <c r="ER34" s="287" t="s">
        <v>792</v>
      </c>
      <c r="ES34" s="287">
        <v>75</v>
      </c>
      <c r="ET34" s="287">
        <v>0</v>
      </c>
      <c r="EU34" s="287">
        <f t="shared" si="27"/>
        <v>58643</v>
      </c>
      <c r="EV34" s="287">
        <v>5246</v>
      </c>
      <c r="EW34" s="287">
        <v>90</v>
      </c>
      <c r="EX34" s="287">
        <v>935</v>
      </c>
      <c r="EY34" s="287">
        <v>8041</v>
      </c>
      <c r="EZ34" s="287">
        <v>13150</v>
      </c>
      <c r="FA34" s="287">
        <v>8553</v>
      </c>
      <c r="FB34" s="287">
        <v>21</v>
      </c>
      <c r="FC34" s="287">
        <v>17928</v>
      </c>
      <c r="FD34" s="287">
        <v>2249</v>
      </c>
      <c r="FE34" s="287">
        <v>662</v>
      </c>
      <c r="FF34" s="287">
        <v>184</v>
      </c>
      <c r="FG34" s="287">
        <v>0</v>
      </c>
      <c r="FH34" s="287" t="s">
        <v>792</v>
      </c>
      <c r="FI34" s="287" t="s">
        <v>792</v>
      </c>
      <c r="FJ34" s="287" t="s">
        <v>792</v>
      </c>
      <c r="FK34" s="287">
        <v>0</v>
      </c>
      <c r="FL34" s="287">
        <v>0</v>
      </c>
      <c r="FM34" s="287">
        <v>0</v>
      </c>
      <c r="FN34" s="287">
        <v>26</v>
      </c>
      <c r="FO34" s="287">
        <v>1558</v>
      </c>
    </row>
    <row r="35" spans="1:171" s="291" customFormat="1" ht="12" customHeight="1">
      <c r="A35" s="285" t="s">
        <v>634</v>
      </c>
      <c r="B35" s="286" t="s">
        <v>635</v>
      </c>
      <c r="C35" s="305" t="s">
        <v>542</v>
      </c>
      <c r="D35" s="287">
        <f t="shared" si="0"/>
        <v>24239</v>
      </c>
      <c r="E35" s="287">
        <f t="shared" si="1"/>
        <v>1618</v>
      </c>
      <c r="F35" s="287">
        <f t="shared" si="2"/>
        <v>24</v>
      </c>
      <c r="G35" s="287">
        <f t="shared" si="3"/>
        <v>329</v>
      </c>
      <c r="H35" s="287">
        <f t="shared" si="4"/>
        <v>6976</v>
      </c>
      <c r="I35" s="287">
        <f t="shared" si="5"/>
        <v>5944</v>
      </c>
      <c r="J35" s="287">
        <f t="shared" si="6"/>
        <v>1156</v>
      </c>
      <c r="K35" s="287">
        <f t="shared" si="7"/>
        <v>888</v>
      </c>
      <c r="L35" s="287">
        <f t="shared" si="8"/>
        <v>504</v>
      </c>
      <c r="M35" s="287">
        <f t="shared" si="9"/>
        <v>785</v>
      </c>
      <c r="N35" s="287">
        <f t="shared" si="10"/>
        <v>694</v>
      </c>
      <c r="O35" s="287">
        <f t="shared" si="11"/>
        <v>123</v>
      </c>
      <c r="P35" s="287">
        <f t="shared" si="12"/>
        <v>0</v>
      </c>
      <c r="Q35" s="287">
        <f t="shared" si="13"/>
        <v>0</v>
      </c>
      <c r="R35" s="287">
        <f t="shared" si="14"/>
        <v>0</v>
      </c>
      <c r="S35" s="287">
        <f t="shared" si="15"/>
        <v>0</v>
      </c>
      <c r="T35" s="287">
        <f t="shared" si="16"/>
        <v>359</v>
      </c>
      <c r="U35" s="287">
        <f t="shared" si="17"/>
        <v>0</v>
      </c>
      <c r="V35" s="287">
        <f t="shared" si="18"/>
        <v>0</v>
      </c>
      <c r="W35" s="287">
        <f t="shared" si="19"/>
        <v>13</v>
      </c>
      <c r="X35" s="287">
        <f t="shared" si="20"/>
        <v>4826</v>
      </c>
      <c r="Y35" s="287">
        <f t="shared" si="21"/>
        <v>2171</v>
      </c>
      <c r="Z35" s="287">
        <v>0</v>
      </c>
      <c r="AA35" s="287">
        <v>0</v>
      </c>
      <c r="AB35" s="287">
        <v>0</v>
      </c>
      <c r="AC35" s="287">
        <v>537</v>
      </c>
      <c r="AD35" s="287">
        <v>0</v>
      </c>
      <c r="AE35" s="287">
        <v>0</v>
      </c>
      <c r="AF35" s="287">
        <v>0</v>
      </c>
      <c r="AG35" s="287">
        <v>0</v>
      </c>
      <c r="AH35" s="287">
        <v>0</v>
      </c>
      <c r="AI35" s="287">
        <v>0</v>
      </c>
      <c r="AJ35" s="287" t="s">
        <v>792</v>
      </c>
      <c r="AK35" s="287" t="s">
        <v>792</v>
      </c>
      <c r="AL35" s="287">
        <v>0</v>
      </c>
      <c r="AM35" s="287" t="s">
        <v>792</v>
      </c>
      <c r="AN35" s="287" t="s">
        <v>792</v>
      </c>
      <c r="AO35" s="287">
        <v>359</v>
      </c>
      <c r="AP35" s="287" t="s">
        <v>792</v>
      </c>
      <c r="AQ35" s="287">
        <v>0</v>
      </c>
      <c r="AR35" s="287" t="s">
        <v>792</v>
      </c>
      <c r="AS35" s="287">
        <v>1275</v>
      </c>
      <c r="AT35" s="287">
        <f t="shared" si="22"/>
        <v>4330</v>
      </c>
      <c r="AU35" s="287">
        <v>0</v>
      </c>
      <c r="AV35" s="287">
        <v>0</v>
      </c>
      <c r="AW35" s="287">
        <v>0</v>
      </c>
      <c r="AX35" s="287">
        <v>3399</v>
      </c>
      <c r="AY35" s="287">
        <v>691</v>
      </c>
      <c r="AZ35" s="287">
        <v>0</v>
      </c>
      <c r="BA35" s="287">
        <v>0</v>
      </c>
      <c r="BB35" s="287">
        <v>0</v>
      </c>
      <c r="BC35" s="287">
        <v>91</v>
      </c>
      <c r="BD35" s="287">
        <v>0</v>
      </c>
      <c r="BE35" s="287" t="s">
        <v>792</v>
      </c>
      <c r="BF35" s="287" t="s">
        <v>792</v>
      </c>
      <c r="BG35" s="287" t="s">
        <v>792</v>
      </c>
      <c r="BH35" s="287" t="s">
        <v>792</v>
      </c>
      <c r="BI35" s="287" t="s">
        <v>792</v>
      </c>
      <c r="BJ35" s="287" t="s">
        <v>792</v>
      </c>
      <c r="BK35" s="287" t="s">
        <v>792</v>
      </c>
      <c r="BL35" s="287" t="s">
        <v>792</v>
      </c>
      <c r="BM35" s="287" t="s">
        <v>792</v>
      </c>
      <c r="BN35" s="287">
        <v>149</v>
      </c>
      <c r="BO35" s="287">
        <f t="shared" si="23"/>
        <v>0</v>
      </c>
      <c r="BP35" s="287">
        <v>0</v>
      </c>
      <c r="BQ35" s="287">
        <v>0</v>
      </c>
      <c r="BR35" s="287">
        <v>0</v>
      </c>
      <c r="BS35" s="287">
        <v>0</v>
      </c>
      <c r="BT35" s="287">
        <v>0</v>
      </c>
      <c r="BU35" s="287">
        <v>0</v>
      </c>
      <c r="BV35" s="287">
        <v>0</v>
      </c>
      <c r="BW35" s="287">
        <v>0</v>
      </c>
      <c r="BX35" s="287">
        <v>0</v>
      </c>
      <c r="BY35" s="287">
        <v>0</v>
      </c>
      <c r="BZ35" s="287">
        <v>0</v>
      </c>
      <c r="CA35" s="287">
        <v>0</v>
      </c>
      <c r="CB35" s="287" t="s">
        <v>792</v>
      </c>
      <c r="CC35" s="287" t="s">
        <v>792</v>
      </c>
      <c r="CD35" s="287" t="s">
        <v>792</v>
      </c>
      <c r="CE35" s="287" t="s">
        <v>792</v>
      </c>
      <c r="CF35" s="287" t="s">
        <v>792</v>
      </c>
      <c r="CG35" s="287" t="s">
        <v>792</v>
      </c>
      <c r="CH35" s="287" t="s">
        <v>792</v>
      </c>
      <c r="CI35" s="287">
        <v>0</v>
      </c>
      <c r="CJ35" s="287">
        <f t="shared" si="24"/>
        <v>0</v>
      </c>
      <c r="CK35" s="287">
        <v>0</v>
      </c>
      <c r="CL35" s="287">
        <v>0</v>
      </c>
      <c r="CM35" s="287">
        <v>0</v>
      </c>
      <c r="CN35" s="287">
        <v>0</v>
      </c>
      <c r="CO35" s="287">
        <v>0</v>
      </c>
      <c r="CP35" s="287">
        <v>0</v>
      </c>
      <c r="CQ35" s="287">
        <v>0</v>
      </c>
      <c r="CR35" s="287">
        <v>0</v>
      </c>
      <c r="CS35" s="287">
        <v>0</v>
      </c>
      <c r="CT35" s="287">
        <v>0</v>
      </c>
      <c r="CU35" s="287">
        <v>0</v>
      </c>
      <c r="CV35" s="287">
        <v>0</v>
      </c>
      <c r="CW35" s="287" t="s">
        <v>792</v>
      </c>
      <c r="CX35" s="287" t="s">
        <v>792</v>
      </c>
      <c r="CY35" s="287" t="s">
        <v>792</v>
      </c>
      <c r="CZ35" s="287" t="s">
        <v>792</v>
      </c>
      <c r="DA35" s="287" t="s">
        <v>792</v>
      </c>
      <c r="DB35" s="287" t="s">
        <v>792</v>
      </c>
      <c r="DC35" s="287" t="s">
        <v>792</v>
      </c>
      <c r="DD35" s="287">
        <v>0</v>
      </c>
      <c r="DE35" s="287">
        <f t="shared" si="25"/>
        <v>0</v>
      </c>
      <c r="DF35" s="287">
        <v>0</v>
      </c>
      <c r="DG35" s="287">
        <v>0</v>
      </c>
      <c r="DH35" s="287">
        <v>0</v>
      </c>
      <c r="DI35" s="287">
        <v>0</v>
      </c>
      <c r="DJ35" s="287">
        <v>0</v>
      </c>
      <c r="DK35" s="287">
        <v>0</v>
      </c>
      <c r="DL35" s="287">
        <v>0</v>
      </c>
      <c r="DM35" s="287">
        <v>0</v>
      </c>
      <c r="DN35" s="287">
        <v>0</v>
      </c>
      <c r="DO35" s="287">
        <v>0</v>
      </c>
      <c r="DP35" s="287">
        <v>0</v>
      </c>
      <c r="DQ35" s="287">
        <v>0</v>
      </c>
      <c r="DR35" s="287" t="s">
        <v>792</v>
      </c>
      <c r="DS35" s="287" t="s">
        <v>792</v>
      </c>
      <c r="DT35" s="287">
        <v>0</v>
      </c>
      <c r="DU35" s="287" t="s">
        <v>792</v>
      </c>
      <c r="DV35" s="287" t="s">
        <v>792</v>
      </c>
      <c r="DW35" s="287" t="s">
        <v>792</v>
      </c>
      <c r="DX35" s="287" t="s">
        <v>792</v>
      </c>
      <c r="DY35" s="287">
        <v>0</v>
      </c>
      <c r="DZ35" s="287">
        <f t="shared" si="26"/>
        <v>0</v>
      </c>
      <c r="EA35" s="287">
        <v>0</v>
      </c>
      <c r="EB35" s="287">
        <v>0</v>
      </c>
      <c r="EC35" s="287">
        <v>0</v>
      </c>
      <c r="ED35" s="287">
        <v>0</v>
      </c>
      <c r="EE35" s="287">
        <v>0</v>
      </c>
      <c r="EF35" s="287">
        <v>0</v>
      </c>
      <c r="EG35" s="287">
        <v>0</v>
      </c>
      <c r="EH35" s="287">
        <v>0</v>
      </c>
      <c r="EI35" s="287">
        <v>0</v>
      </c>
      <c r="EJ35" s="287">
        <v>0</v>
      </c>
      <c r="EK35" s="287" t="s">
        <v>792</v>
      </c>
      <c r="EL35" s="287" t="s">
        <v>792</v>
      </c>
      <c r="EM35" s="287" t="s">
        <v>792</v>
      </c>
      <c r="EN35" s="287">
        <v>0</v>
      </c>
      <c r="EO35" s="287">
        <v>0</v>
      </c>
      <c r="EP35" s="287" t="s">
        <v>792</v>
      </c>
      <c r="EQ35" s="287" t="s">
        <v>792</v>
      </c>
      <c r="ER35" s="287" t="s">
        <v>792</v>
      </c>
      <c r="ES35" s="287">
        <v>0</v>
      </c>
      <c r="ET35" s="287">
        <v>0</v>
      </c>
      <c r="EU35" s="287">
        <f t="shared" si="27"/>
        <v>17738</v>
      </c>
      <c r="EV35" s="287">
        <v>1618</v>
      </c>
      <c r="EW35" s="287">
        <v>24</v>
      </c>
      <c r="EX35" s="287">
        <v>329</v>
      </c>
      <c r="EY35" s="287">
        <v>3040</v>
      </c>
      <c r="EZ35" s="287">
        <v>5253</v>
      </c>
      <c r="FA35" s="287">
        <v>1156</v>
      </c>
      <c r="FB35" s="287">
        <v>888</v>
      </c>
      <c r="FC35" s="287">
        <v>504</v>
      </c>
      <c r="FD35" s="287">
        <v>694</v>
      </c>
      <c r="FE35" s="287">
        <v>694</v>
      </c>
      <c r="FF35" s="287">
        <v>123</v>
      </c>
      <c r="FG35" s="287">
        <v>0</v>
      </c>
      <c r="FH35" s="287" t="s">
        <v>792</v>
      </c>
      <c r="FI35" s="287" t="s">
        <v>792</v>
      </c>
      <c r="FJ35" s="287" t="s">
        <v>792</v>
      </c>
      <c r="FK35" s="287">
        <v>0</v>
      </c>
      <c r="FL35" s="287">
        <v>0</v>
      </c>
      <c r="FM35" s="287">
        <v>0</v>
      </c>
      <c r="FN35" s="287">
        <v>13</v>
      </c>
      <c r="FO35" s="287">
        <v>3402</v>
      </c>
    </row>
    <row r="36" spans="1:171" s="291" customFormat="1" ht="12" customHeight="1">
      <c r="A36" s="285" t="s">
        <v>576</v>
      </c>
      <c r="B36" s="286" t="s">
        <v>611</v>
      </c>
      <c r="C36" s="305" t="s">
        <v>542</v>
      </c>
      <c r="D36" s="287">
        <f t="shared" si="0"/>
        <v>33139</v>
      </c>
      <c r="E36" s="287">
        <f t="shared" si="1"/>
        <v>6207</v>
      </c>
      <c r="F36" s="287">
        <f t="shared" si="2"/>
        <v>13</v>
      </c>
      <c r="G36" s="287">
        <f t="shared" si="3"/>
        <v>565</v>
      </c>
      <c r="H36" s="287">
        <f t="shared" si="4"/>
        <v>6882</v>
      </c>
      <c r="I36" s="287">
        <f t="shared" si="5"/>
        <v>5800</v>
      </c>
      <c r="J36" s="287">
        <f t="shared" si="6"/>
        <v>1712</v>
      </c>
      <c r="K36" s="287">
        <f t="shared" si="7"/>
        <v>34</v>
      </c>
      <c r="L36" s="287">
        <f t="shared" si="8"/>
        <v>5578</v>
      </c>
      <c r="M36" s="287">
        <f t="shared" si="9"/>
        <v>2310</v>
      </c>
      <c r="N36" s="287">
        <f t="shared" si="10"/>
        <v>1156</v>
      </c>
      <c r="O36" s="287">
        <f t="shared" si="11"/>
        <v>0</v>
      </c>
      <c r="P36" s="287">
        <f t="shared" si="12"/>
        <v>0</v>
      </c>
      <c r="Q36" s="287">
        <f t="shared" si="13"/>
        <v>481</v>
      </c>
      <c r="R36" s="287">
        <f t="shared" si="14"/>
        <v>399</v>
      </c>
      <c r="S36" s="287">
        <f t="shared" si="15"/>
        <v>247</v>
      </c>
      <c r="T36" s="287">
        <f t="shared" si="16"/>
        <v>0</v>
      </c>
      <c r="U36" s="287">
        <f t="shared" si="17"/>
        <v>0</v>
      </c>
      <c r="V36" s="287">
        <f t="shared" si="18"/>
        <v>0</v>
      </c>
      <c r="W36" s="287">
        <f t="shared" si="19"/>
        <v>28</v>
      </c>
      <c r="X36" s="287">
        <f t="shared" si="20"/>
        <v>1727</v>
      </c>
      <c r="Y36" s="287">
        <f t="shared" si="21"/>
        <v>994</v>
      </c>
      <c r="Z36" s="287">
        <v>50</v>
      </c>
      <c r="AA36" s="287">
        <v>0</v>
      </c>
      <c r="AB36" s="287">
        <v>0</v>
      </c>
      <c r="AC36" s="287">
        <v>293</v>
      </c>
      <c r="AD36" s="287">
        <v>0</v>
      </c>
      <c r="AE36" s="287">
        <v>0</v>
      </c>
      <c r="AF36" s="287">
        <v>0</v>
      </c>
      <c r="AG36" s="287">
        <v>170</v>
      </c>
      <c r="AH36" s="287">
        <v>0</v>
      </c>
      <c r="AI36" s="287">
        <v>0</v>
      </c>
      <c r="AJ36" s="287" t="s">
        <v>792</v>
      </c>
      <c r="AK36" s="287" t="s">
        <v>792</v>
      </c>
      <c r="AL36" s="287">
        <v>481</v>
      </c>
      <c r="AM36" s="287" t="s">
        <v>792</v>
      </c>
      <c r="AN36" s="287" t="s">
        <v>792</v>
      </c>
      <c r="AO36" s="287">
        <v>0</v>
      </c>
      <c r="AP36" s="287" t="s">
        <v>792</v>
      </c>
      <c r="AQ36" s="287">
        <v>0</v>
      </c>
      <c r="AR36" s="287" t="s">
        <v>792</v>
      </c>
      <c r="AS36" s="287">
        <v>0</v>
      </c>
      <c r="AT36" s="287">
        <f t="shared" si="22"/>
        <v>2432</v>
      </c>
      <c r="AU36" s="287">
        <v>0</v>
      </c>
      <c r="AV36" s="287">
        <v>0</v>
      </c>
      <c r="AW36" s="287">
        <v>0</v>
      </c>
      <c r="AX36" s="287">
        <v>1116</v>
      </c>
      <c r="AY36" s="287">
        <v>0</v>
      </c>
      <c r="AZ36" s="287">
        <v>0</v>
      </c>
      <c r="BA36" s="287">
        <v>0</v>
      </c>
      <c r="BB36" s="287">
        <v>0</v>
      </c>
      <c r="BC36" s="287">
        <v>0</v>
      </c>
      <c r="BD36" s="287">
        <v>0</v>
      </c>
      <c r="BE36" s="287" t="s">
        <v>792</v>
      </c>
      <c r="BF36" s="287" t="s">
        <v>792</v>
      </c>
      <c r="BG36" s="287" t="s">
        <v>792</v>
      </c>
      <c r="BH36" s="287" t="s">
        <v>792</v>
      </c>
      <c r="BI36" s="287" t="s">
        <v>792</v>
      </c>
      <c r="BJ36" s="287" t="s">
        <v>792</v>
      </c>
      <c r="BK36" s="287" t="s">
        <v>792</v>
      </c>
      <c r="BL36" s="287" t="s">
        <v>792</v>
      </c>
      <c r="BM36" s="287" t="s">
        <v>792</v>
      </c>
      <c r="BN36" s="287">
        <v>1316</v>
      </c>
      <c r="BO36" s="287">
        <f t="shared" si="23"/>
        <v>0</v>
      </c>
      <c r="BP36" s="287">
        <v>0</v>
      </c>
      <c r="BQ36" s="287">
        <v>0</v>
      </c>
      <c r="BR36" s="287">
        <v>0</v>
      </c>
      <c r="BS36" s="287">
        <v>0</v>
      </c>
      <c r="BT36" s="287">
        <v>0</v>
      </c>
      <c r="BU36" s="287">
        <v>0</v>
      </c>
      <c r="BV36" s="287">
        <v>0</v>
      </c>
      <c r="BW36" s="287">
        <v>0</v>
      </c>
      <c r="BX36" s="287">
        <v>0</v>
      </c>
      <c r="BY36" s="287">
        <v>0</v>
      </c>
      <c r="BZ36" s="287">
        <v>0</v>
      </c>
      <c r="CA36" s="287">
        <v>0</v>
      </c>
      <c r="CB36" s="287" t="s">
        <v>792</v>
      </c>
      <c r="CC36" s="287" t="s">
        <v>792</v>
      </c>
      <c r="CD36" s="287" t="s">
        <v>792</v>
      </c>
      <c r="CE36" s="287" t="s">
        <v>792</v>
      </c>
      <c r="CF36" s="287" t="s">
        <v>792</v>
      </c>
      <c r="CG36" s="287" t="s">
        <v>792</v>
      </c>
      <c r="CH36" s="287" t="s">
        <v>792</v>
      </c>
      <c r="CI36" s="287">
        <v>0</v>
      </c>
      <c r="CJ36" s="287">
        <f t="shared" si="24"/>
        <v>0</v>
      </c>
      <c r="CK36" s="287">
        <v>0</v>
      </c>
      <c r="CL36" s="287">
        <v>0</v>
      </c>
      <c r="CM36" s="287">
        <v>0</v>
      </c>
      <c r="CN36" s="287">
        <v>0</v>
      </c>
      <c r="CO36" s="287">
        <v>0</v>
      </c>
      <c r="CP36" s="287">
        <v>0</v>
      </c>
      <c r="CQ36" s="287">
        <v>0</v>
      </c>
      <c r="CR36" s="287">
        <v>0</v>
      </c>
      <c r="CS36" s="287">
        <v>0</v>
      </c>
      <c r="CT36" s="287">
        <v>0</v>
      </c>
      <c r="CU36" s="287">
        <v>0</v>
      </c>
      <c r="CV36" s="287">
        <v>0</v>
      </c>
      <c r="CW36" s="287" t="s">
        <v>792</v>
      </c>
      <c r="CX36" s="287" t="s">
        <v>792</v>
      </c>
      <c r="CY36" s="287" t="s">
        <v>792</v>
      </c>
      <c r="CZ36" s="287" t="s">
        <v>792</v>
      </c>
      <c r="DA36" s="287" t="s">
        <v>792</v>
      </c>
      <c r="DB36" s="287" t="s">
        <v>792</v>
      </c>
      <c r="DC36" s="287" t="s">
        <v>792</v>
      </c>
      <c r="DD36" s="287">
        <v>0</v>
      </c>
      <c r="DE36" s="287">
        <f t="shared" si="25"/>
        <v>0</v>
      </c>
      <c r="DF36" s="287">
        <v>0</v>
      </c>
      <c r="DG36" s="287">
        <v>0</v>
      </c>
      <c r="DH36" s="287">
        <v>0</v>
      </c>
      <c r="DI36" s="287">
        <v>0</v>
      </c>
      <c r="DJ36" s="287">
        <v>0</v>
      </c>
      <c r="DK36" s="287">
        <v>0</v>
      </c>
      <c r="DL36" s="287">
        <v>0</v>
      </c>
      <c r="DM36" s="287">
        <v>0</v>
      </c>
      <c r="DN36" s="287">
        <v>0</v>
      </c>
      <c r="DO36" s="287">
        <v>0</v>
      </c>
      <c r="DP36" s="287">
        <v>0</v>
      </c>
      <c r="DQ36" s="287">
        <v>0</v>
      </c>
      <c r="DR36" s="287" t="s">
        <v>792</v>
      </c>
      <c r="DS36" s="287" t="s">
        <v>792</v>
      </c>
      <c r="DT36" s="287">
        <v>0</v>
      </c>
      <c r="DU36" s="287" t="s">
        <v>792</v>
      </c>
      <c r="DV36" s="287" t="s">
        <v>792</v>
      </c>
      <c r="DW36" s="287" t="s">
        <v>792</v>
      </c>
      <c r="DX36" s="287" t="s">
        <v>792</v>
      </c>
      <c r="DY36" s="287">
        <v>0</v>
      </c>
      <c r="DZ36" s="287">
        <f t="shared" si="26"/>
        <v>912</v>
      </c>
      <c r="EA36" s="287">
        <v>0</v>
      </c>
      <c r="EB36" s="287">
        <v>0</v>
      </c>
      <c r="EC36" s="287">
        <v>0</v>
      </c>
      <c r="ED36" s="287">
        <v>0</v>
      </c>
      <c r="EE36" s="287">
        <v>0</v>
      </c>
      <c r="EF36" s="287">
        <v>0</v>
      </c>
      <c r="EG36" s="287">
        <v>0</v>
      </c>
      <c r="EH36" s="287">
        <v>0</v>
      </c>
      <c r="EI36" s="287">
        <v>241</v>
      </c>
      <c r="EJ36" s="287">
        <v>0</v>
      </c>
      <c r="EK36" s="287" t="s">
        <v>792</v>
      </c>
      <c r="EL36" s="287" t="s">
        <v>792</v>
      </c>
      <c r="EM36" s="287" t="s">
        <v>792</v>
      </c>
      <c r="EN36" s="287">
        <v>399</v>
      </c>
      <c r="EO36" s="287">
        <v>247</v>
      </c>
      <c r="EP36" s="287" t="s">
        <v>792</v>
      </c>
      <c r="EQ36" s="287" t="s">
        <v>792</v>
      </c>
      <c r="ER36" s="287" t="s">
        <v>792</v>
      </c>
      <c r="ES36" s="287">
        <v>25</v>
      </c>
      <c r="ET36" s="287">
        <v>0</v>
      </c>
      <c r="EU36" s="287">
        <f t="shared" si="27"/>
        <v>28801</v>
      </c>
      <c r="EV36" s="287">
        <v>6157</v>
      </c>
      <c r="EW36" s="287">
        <v>13</v>
      </c>
      <c r="EX36" s="287">
        <v>565</v>
      </c>
      <c r="EY36" s="287">
        <v>5473</v>
      </c>
      <c r="EZ36" s="287">
        <v>5800</v>
      </c>
      <c r="FA36" s="287">
        <v>1712</v>
      </c>
      <c r="FB36" s="287">
        <v>34</v>
      </c>
      <c r="FC36" s="287">
        <v>5408</v>
      </c>
      <c r="FD36" s="287">
        <v>2069</v>
      </c>
      <c r="FE36" s="287">
        <v>1156</v>
      </c>
      <c r="FF36" s="287">
        <v>0</v>
      </c>
      <c r="FG36" s="287">
        <v>0</v>
      </c>
      <c r="FH36" s="287" t="s">
        <v>792</v>
      </c>
      <c r="FI36" s="287" t="s">
        <v>792</v>
      </c>
      <c r="FJ36" s="287" t="s">
        <v>792</v>
      </c>
      <c r="FK36" s="287">
        <v>0</v>
      </c>
      <c r="FL36" s="287">
        <v>0</v>
      </c>
      <c r="FM36" s="287">
        <v>0</v>
      </c>
      <c r="FN36" s="287">
        <v>3</v>
      </c>
      <c r="FO36" s="287">
        <v>411</v>
      </c>
    </row>
    <row r="37" spans="1:171" s="291" customFormat="1" ht="12" customHeight="1">
      <c r="A37" s="285" t="s">
        <v>582</v>
      </c>
      <c r="B37" s="286" t="s">
        <v>600</v>
      </c>
      <c r="C37" s="305" t="s">
        <v>542</v>
      </c>
      <c r="D37" s="287">
        <f t="shared" si="0"/>
        <v>26722</v>
      </c>
      <c r="E37" s="287">
        <f t="shared" si="1"/>
        <v>6932</v>
      </c>
      <c r="F37" s="287">
        <f t="shared" si="2"/>
        <v>41</v>
      </c>
      <c r="G37" s="287">
        <f t="shared" si="3"/>
        <v>25</v>
      </c>
      <c r="H37" s="287">
        <f t="shared" si="4"/>
        <v>3383</v>
      </c>
      <c r="I37" s="287">
        <f t="shared" si="5"/>
        <v>1894</v>
      </c>
      <c r="J37" s="287">
        <f t="shared" si="6"/>
        <v>659</v>
      </c>
      <c r="K37" s="287">
        <f t="shared" si="7"/>
        <v>85</v>
      </c>
      <c r="L37" s="287">
        <f t="shared" si="8"/>
        <v>2882</v>
      </c>
      <c r="M37" s="287">
        <f t="shared" si="9"/>
        <v>358</v>
      </c>
      <c r="N37" s="287">
        <f t="shared" si="10"/>
        <v>197</v>
      </c>
      <c r="O37" s="287">
        <f t="shared" si="11"/>
        <v>3588</v>
      </c>
      <c r="P37" s="287">
        <f t="shared" si="12"/>
        <v>66</v>
      </c>
      <c r="Q37" s="287">
        <f t="shared" si="13"/>
        <v>3285</v>
      </c>
      <c r="R37" s="287">
        <f t="shared" si="14"/>
        <v>173</v>
      </c>
      <c r="S37" s="287">
        <f t="shared" si="15"/>
        <v>49</v>
      </c>
      <c r="T37" s="287">
        <f t="shared" si="16"/>
        <v>1817</v>
      </c>
      <c r="U37" s="287">
        <f t="shared" si="17"/>
        <v>0</v>
      </c>
      <c r="V37" s="287">
        <f t="shared" si="18"/>
        <v>30</v>
      </c>
      <c r="W37" s="287">
        <f t="shared" si="19"/>
        <v>11</v>
      </c>
      <c r="X37" s="287">
        <f t="shared" si="20"/>
        <v>1247</v>
      </c>
      <c r="Y37" s="287">
        <f t="shared" si="21"/>
        <v>5157</v>
      </c>
      <c r="Z37" s="287">
        <v>0</v>
      </c>
      <c r="AA37" s="287">
        <v>0</v>
      </c>
      <c r="AB37" s="287">
        <v>0</v>
      </c>
      <c r="AC37" s="287">
        <v>0</v>
      </c>
      <c r="AD37" s="287">
        <v>0</v>
      </c>
      <c r="AE37" s="287">
        <v>0</v>
      </c>
      <c r="AF37" s="287">
        <v>8</v>
      </c>
      <c r="AG37" s="287">
        <v>0</v>
      </c>
      <c r="AH37" s="287">
        <v>0</v>
      </c>
      <c r="AI37" s="287">
        <v>0</v>
      </c>
      <c r="AJ37" s="287" t="s">
        <v>792</v>
      </c>
      <c r="AK37" s="287" t="s">
        <v>792</v>
      </c>
      <c r="AL37" s="287">
        <v>3285</v>
      </c>
      <c r="AM37" s="287" t="s">
        <v>792</v>
      </c>
      <c r="AN37" s="287" t="s">
        <v>792</v>
      </c>
      <c r="AO37" s="287">
        <v>1817</v>
      </c>
      <c r="AP37" s="287" t="s">
        <v>792</v>
      </c>
      <c r="AQ37" s="287">
        <v>0</v>
      </c>
      <c r="AR37" s="287" t="s">
        <v>792</v>
      </c>
      <c r="AS37" s="287">
        <v>47</v>
      </c>
      <c r="AT37" s="287">
        <f t="shared" si="22"/>
        <v>561</v>
      </c>
      <c r="AU37" s="287">
        <v>0</v>
      </c>
      <c r="AV37" s="287">
        <v>0</v>
      </c>
      <c r="AW37" s="287">
        <v>0</v>
      </c>
      <c r="AX37" s="287">
        <v>543</v>
      </c>
      <c r="AY37" s="287">
        <v>6</v>
      </c>
      <c r="AZ37" s="287">
        <v>0</v>
      </c>
      <c r="BA37" s="287">
        <v>0</v>
      </c>
      <c r="BB37" s="287">
        <v>0</v>
      </c>
      <c r="BC37" s="287">
        <v>0</v>
      </c>
      <c r="BD37" s="287">
        <v>0</v>
      </c>
      <c r="BE37" s="287" t="s">
        <v>792</v>
      </c>
      <c r="BF37" s="287" t="s">
        <v>792</v>
      </c>
      <c r="BG37" s="287" t="s">
        <v>792</v>
      </c>
      <c r="BH37" s="287" t="s">
        <v>792</v>
      </c>
      <c r="BI37" s="287" t="s">
        <v>792</v>
      </c>
      <c r="BJ37" s="287" t="s">
        <v>792</v>
      </c>
      <c r="BK37" s="287" t="s">
        <v>792</v>
      </c>
      <c r="BL37" s="287" t="s">
        <v>792</v>
      </c>
      <c r="BM37" s="287" t="s">
        <v>792</v>
      </c>
      <c r="BN37" s="287">
        <v>12</v>
      </c>
      <c r="BO37" s="287">
        <f t="shared" si="23"/>
        <v>3505</v>
      </c>
      <c r="BP37" s="287">
        <v>0</v>
      </c>
      <c r="BQ37" s="287">
        <v>0</v>
      </c>
      <c r="BR37" s="287">
        <v>0</v>
      </c>
      <c r="BS37" s="287">
        <v>0</v>
      </c>
      <c r="BT37" s="287">
        <v>0</v>
      </c>
      <c r="BU37" s="287">
        <v>0</v>
      </c>
      <c r="BV37" s="287">
        <v>0</v>
      </c>
      <c r="BW37" s="287">
        <v>0</v>
      </c>
      <c r="BX37" s="287">
        <v>0</v>
      </c>
      <c r="BY37" s="287">
        <v>0</v>
      </c>
      <c r="BZ37" s="287">
        <v>3456</v>
      </c>
      <c r="CA37" s="287">
        <v>49</v>
      </c>
      <c r="CB37" s="287" t="s">
        <v>792</v>
      </c>
      <c r="CC37" s="287" t="s">
        <v>792</v>
      </c>
      <c r="CD37" s="287" t="s">
        <v>792</v>
      </c>
      <c r="CE37" s="287" t="s">
        <v>792</v>
      </c>
      <c r="CF37" s="287" t="s">
        <v>792</v>
      </c>
      <c r="CG37" s="287" t="s">
        <v>792</v>
      </c>
      <c r="CH37" s="287" t="s">
        <v>792</v>
      </c>
      <c r="CI37" s="287">
        <v>0</v>
      </c>
      <c r="CJ37" s="287">
        <f t="shared" si="24"/>
        <v>149</v>
      </c>
      <c r="CK37" s="287">
        <v>0</v>
      </c>
      <c r="CL37" s="287">
        <v>0</v>
      </c>
      <c r="CM37" s="287">
        <v>0</v>
      </c>
      <c r="CN37" s="287">
        <v>0</v>
      </c>
      <c r="CO37" s="287">
        <v>0</v>
      </c>
      <c r="CP37" s="287">
        <v>0</v>
      </c>
      <c r="CQ37" s="287">
        <v>0</v>
      </c>
      <c r="CR37" s="287">
        <v>0</v>
      </c>
      <c r="CS37" s="287">
        <v>0</v>
      </c>
      <c r="CT37" s="287">
        <v>0</v>
      </c>
      <c r="CU37" s="287">
        <v>132</v>
      </c>
      <c r="CV37" s="287">
        <v>17</v>
      </c>
      <c r="CW37" s="287" t="s">
        <v>792</v>
      </c>
      <c r="CX37" s="287" t="s">
        <v>792</v>
      </c>
      <c r="CY37" s="287" t="s">
        <v>792</v>
      </c>
      <c r="CZ37" s="287" t="s">
        <v>792</v>
      </c>
      <c r="DA37" s="287" t="s">
        <v>792</v>
      </c>
      <c r="DB37" s="287" t="s">
        <v>792</v>
      </c>
      <c r="DC37" s="287" t="s">
        <v>792</v>
      </c>
      <c r="DD37" s="287">
        <v>0</v>
      </c>
      <c r="DE37" s="287">
        <f t="shared" si="25"/>
        <v>0</v>
      </c>
      <c r="DF37" s="287">
        <v>0</v>
      </c>
      <c r="DG37" s="287">
        <v>0</v>
      </c>
      <c r="DH37" s="287">
        <v>0</v>
      </c>
      <c r="DI37" s="287">
        <v>0</v>
      </c>
      <c r="DJ37" s="287">
        <v>0</v>
      </c>
      <c r="DK37" s="287">
        <v>0</v>
      </c>
      <c r="DL37" s="287">
        <v>0</v>
      </c>
      <c r="DM37" s="287">
        <v>0</v>
      </c>
      <c r="DN37" s="287">
        <v>0</v>
      </c>
      <c r="DO37" s="287">
        <v>0</v>
      </c>
      <c r="DP37" s="287">
        <v>0</v>
      </c>
      <c r="DQ37" s="287">
        <v>0</v>
      </c>
      <c r="DR37" s="287" t="s">
        <v>792</v>
      </c>
      <c r="DS37" s="287" t="s">
        <v>792</v>
      </c>
      <c r="DT37" s="287">
        <v>0</v>
      </c>
      <c r="DU37" s="287" t="s">
        <v>792</v>
      </c>
      <c r="DV37" s="287" t="s">
        <v>792</v>
      </c>
      <c r="DW37" s="287" t="s">
        <v>792</v>
      </c>
      <c r="DX37" s="287" t="s">
        <v>792</v>
      </c>
      <c r="DY37" s="287">
        <v>0</v>
      </c>
      <c r="DZ37" s="287">
        <f t="shared" si="26"/>
        <v>605</v>
      </c>
      <c r="EA37" s="287">
        <v>0</v>
      </c>
      <c r="EB37" s="287">
        <v>0</v>
      </c>
      <c r="EC37" s="287">
        <v>0</v>
      </c>
      <c r="ED37" s="287">
        <v>0</v>
      </c>
      <c r="EE37" s="287">
        <v>0</v>
      </c>
      <c r="EF37" s="287">
        <v>0</v>
      </c>
      <c r="EG37" s="287">
        <v>0</v>
      </c>
      <c r="EH37" s="287">
        <v>0</v>
      </c>
      <c r="EI37" s="287">
        <v>209</v>
      </c>
      <c r="EJ37" s="287">
        <v>163</v>
      </c>
      <c r="EK37" s="287" t="s">
        <v>792</v>
      </c>
      <c r="EL37" s="287" t="s">
        <v>792</v>
      </c>
      <c r="EM37" s="287" t="s">
        <v>792</v>
      </c>
      <c r="EN37" s="287">
        <v>173</v>
      </c>
      <c r="EO37" s="287">
        <v>49</v>
      </c>
      <c r="EP37" s="287" t="s">
        <v>792</v>
      </c>
      <c r="EQ37" s="287" t="s">
        <v>792</v>
      </c>
      <c r="ER37" s="287" t="s">
        <v>792</v>
      </c>
      <c r="ES37" s="287">
        <v>11</v>
      </c>
      <c r="ET37" s="287">
        <v>0</v>
      </c>
      <c r="EU37" s="287">
        <f t="shared" si="27"/>
        <v>16745</v>
      </c>
      <c r="EV37" s="287">
        <v>6932</v>
      </c>
      <c r="EW37" s="287">
        <v>41</v>
      </c>
      <c r="EX37" s="287">
        <v>25</v>
      </c>
      <c r="EY37" s="287">
        <v>2840</v>
      </c>
      <c r="EZ37" s="287">
        <v>1888</v>
      </c>
      <c r="FA37" s="287">
        <v>659</v>
      </c>
      <c r="FB37" s="287">
        <v>77</v>
      </c>
      <c r="FC37" s="287">
        <v>2882</v>
      </c>
      <c r="FD37" s="287">
        <v>149</v>
      </c>
      <c r="FE37" s="287">
        <v>34</v>
      </c>
      <c r="FF37" s="287">
        <v>0</v>
      </c>
      <c r="FG37" s="287">
        <v>0</v>
      </c>
      <c r="FH37" s="287" t="s">
        <v>792</v>
      </c>
      <c r="FI37" s="287" t="s">
        <v>792</v>
      </c>
      <c r="FJ37" s="287" t="s">
        <v>792</v>
      </c>
      <c r="FK37" s="287">
        <v>0</v>
      </c>
      <c r="FL37" s="287">
        <v>0</v>
      </c>
      <c r="FM37" s="287">
        <v>30</v>
      </c>
      <c r="FN37" s="287">
        <v>0</v>
      </c>
      <c r="FO37" s="287">
        <v>1188</v>
      </c>
    </row>
    <row r="38" spans="1:171" s="291" customFormat="1" ht="12" customHeight="1">
      <c r="A38" s="285" t="s">
        <v>612</v>
      </c>
      <c r="B38" s="286" t="s">
        <v>614</v>
      </c>
      <c r="C38" s="305" t="s">
        <v>542</v>
      </c>
      <c r="D38" s="287">
        <f t="shared" si="0"/>
        <v>45820</v>
      </c>
      <c r="E38" s="287">
        <f t="shared" si="1"/>
        <v>11342</v>
      </c>
      <c r="F38" s="287">
        <f t="shared" si="2"/>
        <v>40</v>
      </c>
      <c r="G38" s="287">
        <f t="shared" si="3"/>
        <v>462</v>
      </c>
      <c r="H38" s="287">
        <f t="shared" si="4"/>
        <v>5383</v>
      </c>
      <c r="I38" s="287">
        <f t="shared" si="5"/>
        <v>3137</v>
      </c>
      <c r="J38" s="287">
        <f t="shared" si="6"/>
        <v>711</v>
      </c>
      <c r="K38" s="287">
        <f t="shared" si="7"/>
        <v>0</v>
      </c>
      <c r="L38" s="287">
        <f t="shared" si="8"/>
        <v>2934</v>
      </c>
      <c r="M38" s="287">
        <f t="shared" si="9"/>
        <v>475</v>
      </c>
      <c r="N38" s="287">
        <f t="shared" si="10"/>
        <v>413</v>
      </c>
      <c r="O38" s="287">
        <f t="shared" si="11"/>
        <v>1946</v>
      </c>
      <c r="P38" s="287">
        <f t="shared" si="12"/>
        <v>0</v>
      </c>
      <c r="Q38" s="287">
        <f t="shared" si="13"/>
        <v>9236</v>
      </c>
      <c r="R38" s="287">
        <f t="shared" si="14"/>
        <v>6987</v>
      </c>
      <c r="S38" s="287">
        <f t="shared" si="15"/>
        <v>0</v>
      </c>
      <c r="T38" s="287">
        <f t="shared" si="16"/>
        <v>474</v>
      </c>
      <c r="U38" s="287">
        <f t="shared" si="17"/>
        <v>0</v>
      </c>
      <c r="V38" s="287">
        <f t="shared" si="18"/>
        <v>0</v>
      </c>
      <c r="W38" s="287">
        <f t="shared" si="19"/>
        <v>15</v>
      </c>
      <c r="X38" s="287">
        <f t="shared" si="20"/>
        <v>2265</v>
      </c>
      <c r="Y38" s="287">
        <f t="shared" si="21"/>
        <v>12676</v>
      </c>
      <c r="Z38" s="287">
        <v>73</v>
      </c>
      <c r="AA38" s="287">
        <v>0</v>
      </c>
      <c r="AB38" s="287">
        <v>0</v>
      </c>
      <c r="AC38" s="287">
        <v>1114</v>
      </c>
      <c r="AD38" s="287">
        <v>0</v>
      </c>
      <c r="AE38" s="287">
        <v>0</v>
      </c>
      <c r="AF38" s="287">
        <v>0</v>
      </c>
      <c r="AG38" s="287">
        <v>0</v>
      </c>
      <c r="AH38" s="287">
        <v>0</v>
      </c>
      <c r="AI38" s="287">
        <v>0</v>
      </c>
      <c r="AJ38" s="287" t="s">
        <v>792</v>
      </c>
      <c r="AK38" s="287" t="s">
        <v>792</v>
      </c>
      <c r="AL38" s="287">
        <v>9236</v>
      </c>
      <c r="AM38" s="287" t="s">
        <v>792</v>
      </c>
      <c r="AN38" s="287" t="s">
        <v>792</v>
      </c>
      <c r="AO38" s="287">
        <v>474</v>
      </c>
      <c r="AP38" s="287" t="s">
        <v>792</v>
      </c>
      <c r="AQ38" s="287">
        <v>0</v>
      </c>
      <c r="AR38" s="287" t="s">
        <v>792</v>
      </c>
      <c r="AS38" s="287">
        <v>1779</v>
      </c>
      <c r="AT38" s="287">
        <f t="shared" si="22"/>
        <v>3271</v>
      </c>
      <c r="AU38" s="287">
        <v>15</v>
      </c>
      <c r="AV38" s="287">
        <v>0</v>
      </c>
      <c r="AW38" s="287">
        <v>5</v>
      </c>
      <c r="AX38" s="287">
        <v>2728</v>
      </c>
      <c r="AY38" s="287">
        <v>112</v>
      </c>
      <c r="AZ38" s="287">
        <v>18</v>
      </c>
      <c r="BA38" s="287">
        <v>0</v>
      </c>
      <c r="BB38" s="287">
        <v>0</v>
      </c>
      <c r="BC38" s="287">
        <v>41</v>
      </c>
      <c r="BD38" s="287">
        <v>0</v>
      </c>
      <c r="BE38" s="287" t="s">
        <v>792</v>
      </c>
      <c r="BF38" s="287" t="s">
        <v>792</v>
      </c>
      <c r="BG38" s="287" t="s">
        <v>792</v>
      </c>
      <c r="BH38" s="287" t="s">
        <v>792</v>
      </c>
      <c r="BI38" s="287" t="s">
        <v>792</v>
      </c>
      <c r="BJ38" s="287" t="s">
        <v>792</v>
      </c>
      <c r="BK38" s="287" t="s">
        <v>792</v>
      </c>
      <c r="BL38" s="287" t="s">
        <v>792</v>
      </c>
      <c r="BM38" s="287" t="s">
        <v>792</v>
      </c>
      <c r="BN38" s="287">
        <v>352</v>
      </c>
      <c r="BO38" s="287">
        <f t="shared" si="23"/>
        <v>1946</v>
      </c>
      <c r="BP38" s="287">
        <v>0</v>
      </c>
      <c r="BQ38" s="287">
        <v>0</v>
      </c>
      <c r="BR38" s="287">
        <v>0</v>
      </c>
      <c r="BS38" s="287">
        <v>0</v>
      </c>
      <c r="BT38" s="287">
        <v>0</v>
      </c>
      <c r="BU38" s="287">
        <v>0</v>
      </c>
      <c r="BV38" s="287">
        <v>0</v>
      </c>
      <c r="BW38" s="287">
        <v>0</v>
      </c>
      <c r="BX38" s="287">
        <v>0</v>
      </c>
      <c r="BY38" s="287">
        <v>0</v>
      </c>
      <c r="BZ38" s="287">
        <v>1946</v>
      </c>
      <c r="CA38" s="287">
        <v>0</v>
      </c>
      <c r="CB38" s="287" t="s">
        <v>792</v>
      </c>
      <c r="CC38" s="287" t="s">
        <v>792</v>
      </c>
      <c r="CD38" s="287" t="s">
        <v>792</v>
      </c>
      <c r="CE38" s="287" t="s">
        <v>792</v>
      </c>
      <c r="CF38" s="287" t="s">
        <v>792</v>
      </c>
      <c r="CG38" s="287" t="s">
        <v>792</v>
      </c>
      <c r="CH38" s="287" t="s">
        <v>792</v>
      </c>
      <c r="CI38" s="287">
        <v>0</v>
      </c>
      <c r="CJ38" s="287">
        <f t="shared" si="24"/>
        <v>0</v>
      </c>
      <c r="CK38" s="287">
        <v>0</v>
      </c>
      <c r="CL38" s="287">
        <v>0</v>
      </c>
      <c r="CM38" s="287">
        <v>0</v>
      </c>
      <c r="CN38" s="287">
        <v>0</v>
      </c>
      <c r="CO38" s="287">
        <v>0</v>
      </c>
      <c r="CP38" s="287">
        <v>0</v>
      </c>
      <c r="CQ38" s="287">
        <v>0</v>
      </c>
      <c r="CR38" s="287">
        <v>0</v>
      </c>
      <c r="CS38" s="287">
        <v>0</v>
      </c>
      <c r="CT38" s="287">
        <v>0</v>
      </c>
      <c r="CU38" s="287">
        <v>0</v>
      </c>
      <c r="CV38" s="287">
        <v>0</v>
      </c>
      <c r="CW38" s="287" t="s">
        <v>792</v>
      </c>
      <c r="CX38" s="287" t="s">
        <v>792</v>
      </c>
      <c r="CY38" s="287" t="s">
        <v>792</v>
      </c>
      <c r="CZ38" s="287" t="s">
        <v>792</v>
      </c>
      <c r="DA38" s="287" t="s">
        <v>792</v>
      </c>
      <c r="DB38" s="287" t="s">
        <v>792</v>
      </c>
      <c r="DC38" s="287" t="s">
        <v>792</v>
      </c>
      <c r="DD38" s="287">
        <v>0</v>
      </c>
      <c r="DE38" s="287">
        <f t="shared" si="25"/>
        <v>0</v>
      </c>
      <c r="DF38" s="287">
        <v>0</v>
      </c>
      <c r="DG38" s="287">
        <v>0</v>
      </c>
      <c r="DH38" s="287">
        <v>0</v>
      </c>
      <c r="DI38" s="287">
        <v>0</v>
      </c>
      <c r="DJ38" s="287">
        <v>0</v>
      </c>
      <c r="DK38" s="287">
        <v>0</v>
      </c>
      <c r="DL38" s="287">
        <v>0</v>
      </c>
      <c r="DM38" s="287">
        <v>0</v>
      </c>
      <c r="DN38" s="287">
        <v>0</v>
      </c>
      <c r="DO38" s="287">
        <v>0</v>
      </c>
      <c r="DP38" s="287">
        <v>0</v>
      </c>
      <c r="DQ38" s="287">
        <v>0</v>
      </c>
      <c r="DR38" s="287" t="s">
        <v>792</v>
      </c>
      <c r="DS38" s="287" t="s">
        <v>792</v>
      </c>
      <c r="DT38" s="287">
        <v>0</v>
      </c>
      <c r="DU38" s="287" t="s">
        <v>792</v>
      </c>
      <c r="DV38" s="287" t="s">
        <v>792</v>
      </c>
      <c r="DW38" s="287" t="s">
        <v>792</v>
      </c>
      <c r="DX38" s="287" t="s">
        <v>792</v>
      </c>
      <c r="DY38" s="287">
        <v>0</v>
      </c>
      <c r="DZ38" s="287">
        <f t="shared" si="26"/>
        <v>6987</v>
      </c>
      <c r="EA38" s="287">
        <v>0</v>
      </c>
      <c r="EB38" s="287">
        <v>0</v>
      </c>
      <c r="EC38" s="287">
        <v>0</v>
      </c>
      <c r="ED38" s="287">
        <v>0</v>
      </c>
      <c r="EE38" s="287">
        <v>0</v>
      </c>
      <c r="EF38" s="287">
        <v>0</v>
      </c>
      <c r="EG38" s="287">
        <v>0</v>
      </c>
      <c r="EH38" s="287">
        <v>0</v>
      </c>
      <c r="EI38" s="287">
        <v>0</v>
      </c>
      <c r="EJ38" s="287">
        <v>0</v>
      </c>
      <c r="EK38" s="287" t="s">
        <v>792</v>
      </c>
      <c r="EL38" s="287" t="s">
        <v>792</v>
      </c>
      <c r="EM38" s="287" t="s">
        <v>792</v>
      </c>
      <c r="EN38" s="287">
        <v>6987</v>
      </c>
      <c r="EO38" s="287">
        <v>0</v>
      </c>
      <c r="EP38" s="287" t="s">
        <v>792</v>
      </c>
      <c r="EQ38" s="287" t="s">
        <v>792</v>
      </c>
      <c r="ER38" s="287" t="s">
        <v>792</v>
      </c>
      <c r="ES38" s="287">
        <v>0</v>
      </c>
      <c r="ET38" s="287">
        <v>0</v>
      </c>
      <c r="EU38" s="287">
        <f t="shared" si="27"/>
        <v>20940</v>
      </c>
      <c r="EV38" s="287">
        <v>11254</v>
      </c>
      <c r="EW38" s="287">
        <v>40</v>
      </c>
      <c r="EX38" s="287">
        <v>457</v>
      </c>
      <c r="EY38" s="287">
        <v>1541</v>
      </c>
      <c r="EZ38" s="287">
        <v>3025</v>
      </c>
      <c r="FA38" s="287">
        <v>693</v>
      </c>
      <c r="FB38" s="287">
        <v>0</v>
      </c>
      <c r="FC38" s="287">
        <v>2934</v>
      </c>
      <c r="FD38" s="287">
        <v>434</v>
      </c>
      <c r="FE38" s="287">
        <v>413</v>
      </c>
      <c r="FF38" s="287">
        <v>0</v>
      </c>
      <c r="FG38" s="287">
        <v>0</v>
      </c>
      <c r="FH38" s="287" t="s">
        <v>792</v>
      </c>
      <c r="FI38" s="287" t="s">
        <v>792</v>
      </c>
      <c r="FJ38" s="287" t="s">
        <v>792</v>
      </c>
      <c r="FK38" s="287">
        <v>0</v>
      </c>
      <c r="FL38" s="287">
        <v>0</v>
      </c>
      <c r="FM38" s="287">
        <v>0</v>
      </c>
      <c r="FN38" s="287">
        <v>15</v>
      </c>
      <c r="FO38" s="287">
        <v>134</v>
      </c>
    </row>
    <row r="39" spans="1:171" s="291" customFormat="1" ht="12" customHeight="1">
      <c r="A39" s="285" t="s">
        <v>639</v>
      </c>
      <c r="B39" s="286" t="s">
        <v>640</v>
      </c>
      <c r="C39" s="305" t="s">
        <v>542</v>
      </c>
      <c r="D39" s="287">
        <f t="shared" si="0"/>
        <v>130448.27</v>
      </c>
      <c r="E39" s="287">
        <f t="shared" si="1"/>
        <v>3984</v>
      </c>
      <c r="F39" s="287">
        <f t="shared" si="2"/>
        <v>7</v>
      </c>
      <c r="G39" s="287">
        <f t="shared" si="3"/>
        <v>51</v>
      </c>
      <c r="H39" s="287">
        <f t="shared" si="4"/>
        <v>7610</v>
      </c>
      <c r="I39" s="287">
        <f t="shared" si="5"/>
        <v>10074</v>
      </c>
      <c r="J39" s="287">
        <f t="shared" si="6"/>
        <v>2727</v>
      </c>
      <c r="K39" s="287">
        <f t="shared" si="7"/>
        <v>30</v>
      </c>
      <c r="L39" s="287">
        <f t="shared" si="8"/>
        <v>2892</v>
      </c>
      <c r="M39" s="287">
        <f t="shared" si="9"/>
        <v>102</v>
      </c>
      <c r="N39" s="287">
        <f t="shared" si="10"/>
        <v>535</v>
      </c>
      <c r="O39" s="287">
        <f t="shared" si="11"/>
        <v>29</v>
      </c>
      <c r="P39" s="287">
        <f t="shared" si="12"/>
        <v>0</v>
      </c>
      <c r="Q39" s="287">
        <f t="shared" si="13"/>
        <v>18097</v>
      </c>
      <c r="R39" s="287">
        <f t="shared" si="14"/>
        <v>318</v>
      </c>
      <c r="S39" s="287">
        <f t="shared" si="15"/>
        <v>45</v>
      </c>
      <c r="T39" s="287">
        <f t="shared" si="16"/>
        <v>14072</v>
      </c>
      <c r="U39" s="287">
        <f t="shared" si="17"/>
        <v>0</v>
      </c>
      <c r="V39" s="287">
        <f t="shared" si="18"/>
        <v>1147</v>
      </c>
      <c r="W39" s="287">
        <f t="shared" si="19"/>
        <v>8</v>
      </c>
      <c r="X39" s="287">
        <f t="shared" si="20"/>
        <v>68720.27</v>
      </c>
      <c r="Y39" s="287">
        <f t="shared" si="21"/>
        <v>101400</v>
      </c>
      <c r="Z39" s="287">
        <v>22</v>
      </c>
      <c r="AA39" s="287">
        <v>0</v>
      </c>
      <c r="AB39" s="287">
        <v>0</v>
      </c>
      <c r="AC39" s="287">
        <v>795</v>
      </c>
      <c r="AD39" s="287">
        <v>32</v>
      </c>
      <c r="AE39" s="287">
        <v>7</v>
      </c>
      <c r="AF39" s="287">
        <v>0</v>
      </c>
      <c r="AG39" s="287">
        <v>0</v>
      </c>
      <c r="AH39" s="287">
        <v>21</v>
      </c>
      <c r="AI39" s="287">
        <v>0</v>
      </c>
      <c r="AJ39" s="287" t="s">
        <v>792</v>
      </c>
      <c r="AK39" s="287" t="s">
        <v>792</v>
      </c>
      <c r="AL39" s="287">
        <v>18097</v>
      </c>
      <c r="AM39" s="287" t="s">
        <v>792</v>
      </c>
      <c r="AN39" s="287" t="s">
        <v>792</v>
      </c>
      <c r="AO39" s="287">
        <v>14072</v>
      </c>
      <c r="AP39" s="287" t="s">
        <v>792</v>
      </c>
      <c r="AQ39" s="287">
        <v>1147</v>
      </c>
      <c r="AR39" s="287" t="s">
        <v>792</v>
      </c>
      <c r="AS39" s="287">
        <v>67207</v>
      </c>
      <c r="AT39" s="287">
        <f t="shared" si="22"/>
        <v>5356.27</v>
      </c>
      <c r="AU39" s="287">
        <v>0</v>
      </c>
      <c r="AV39" s="287">
        <v>0</v>
      </c>
      <c r="AW39" s="287">
        <v>0</v>
      </c>
      <c r="AX39" s="287">
        <v>4625</v>
      </c>
      <c r="AY39" s="287">
        <v>28</v>
      </c>
      <c r="AZ39" s="287">
        <v>0</v>
      </c>
      <c r="BA39" s="287">
        <v>0</v>
      </c>
      <c r="BB39" s="287">
        <v>18</v>
      </c>
      <c r="BC39" s="287">
        <v>0</v>
      </c>
      <c r="BD39" s="287">
        <v>0</v>
      </c>
      <c r="BE39" s="287" t="s">
        <v>792</v>
      </c>
      <c r="BF39" s="287" t="s">
        <v>792</v>
      </c>
      <c r="BG39" s="287" t="s">
        <v>792</v>
      </c>
      <c r="BH39" s="287" t="s">
        <v>792</v>
      </c>
      <c r="BI39" s="287" t="s">
        <v>792</v>
      </c>
      <c r="BJ39" s="287" t="s">
        <v>792</v>
      </c>
      <c r="BK39" s="287" t="s">
        <v>792</v>
      </c>
      <c r="BL39" s="287" t="s">
        <v>792</v>
      </c>
      <c r="BM39" s="287" t="s">
        <v>792</v>
      </c>
      <c r="BN39" s="287">
        <v>685.27</v>
      </c>
      <c r="BO39" s="287">
        <f t="shared" si="23"/>
        <v>29</v>
      </c>
      <c r="BP39" s="287">
        <v>0</v>
      </c>
      <c r="BQ39" s="287">
        <v>0</v>
      </c>
      <c r="BR39" s="287">
        <v>0</v>
      </c>
      <c r="BS39" s="287">
        <v>0</v>
      </c>
      <c r="BT39" s="287">
        <v>0</v>
      </c>
      <c r="BU39" s="287">
        <v>0</v>
      </c>
      <c r="BV39" s="287">
        <v>0</v>
      </c>
      <c r="BW39" s="287">
        <v>0</v>
      </c>
      <c r="BX39" s="287">
        <v>0</v>
      </c>
      <c r="BY39" s="287">
        <v>0</v>
      </c>
      <c r="BZ39" s="287">
        <v>29</v>
      </c>
      <c r="CA39" s="287">
        <v>0</v>
      </c>
      <c r="CB39" s="287" t="s">
        <v>792</v>
      </c>
      <c r="CC39" s="287" t="s">
        <v>792</v>
      </c>
      <c r="CD39" s="287" t="s">
        <v>792</v>
      </c>
      <c r="CE39" s="287" t="s">
        <v>792</v>
      </c>
      <c r="CF39" s="287" t="s">
        <v>792</v>
      </c>
      <c r="CG39" s="287" t="s">
        <v>792</v>
      </c>
      <c r="CH39" s="287" t="s">
        <v>792</v>
      </c>
      <c r="CI39" s="287">
        <v>0</v>
      </c>
      <c r="CJ39" s="287">
        <f t="shared" si="24"/>
        <v>0</v>
      </c>
      <c r="CK39" s="287">
        <v>0</v>
      </c>
      <c r="CL39" s="287">
        <v>0</v>
      </c>
      <c r="CM39" s="287">
        <v>0</v>
      </c>
      <c r="CN39" s="287">
        <v>0</v>
      </c>
      <c r="CO39" s="287">
        <v>0</v>
      </c>
      <c r="CP39" s="287">
        <v>0</v>
      </c>
      <c r="CQ39" s="287">
        <v>0</v>
      </c>
      <c r="CR39" s="287">
        <v>0</v>
      </c>
      <c r="CS39" s="287">
        <v>0</v>
      </c>
      <c r="CT39" s="287">
        <v>0</v>
      </c>
      <c r="CU39" s="287">
        <v>0</v>
      </c>
      <c r="CV39" s="287">
        <v>0</v>
      </c>
      <c r="CW39" s="287" t="s">
        <v>792</v>
      </c>
      <c r="CX39" s="287" t="s">
        <v>792</v>
      </c>
      <c r="CY39" s="287" t="s">
        <v>792</v>
      </c>
      <c r="CZ39" s="287" t="s">
        <v>792</v>
      </c>
      <c r="DA39" s="287" t="s">
        <v>792</v>
      </c>
      <c r="DB39" s="287" t="s">
        <v>792</v>
      </c>
      <c r="DC39" s="287" t="s">
        <v>792</v>
      </c>
      <c r="DD39" s="287">
        <v>0</v>
      </c>
      <c r="DE39" s="287">
        <f t="shared" si="25"/>
        <v>216</v>
      </c>
      <c r="DF39" s="287">
        <v>0</v>
      </c>
      <c r="DG39" s="287">
        <v>0</v>
      </c>
      <c r="DH39" s="287">
        <v>0</v>
      </c>
      <c r="DI39" s="287">
        <v>0</v>
      </c>
      <c r="DJ39" s="287">
        <v>0</v>
      </c>
      <c r="DK39" s="287">
        <v>0</v>
      </c>
      <c r="DL39" s="287">
        <v>0</v>
      </c>
      <c r="DM39" s="287">
        <v>0</v>
      </c>
      <c r="DN39" s="287">
        <v>0</v>
      </c>
      <c r="DO39" s="287">
        <v>0</v>
      </c>
      <c r="DP39" s="287">
        <v>0</v>
      </c>
      <c r="DQ39" s="287">
        <v>0</v>
      </c>
      <c r="DR39" s="287" t="s">
        <v>792</v>
      </c>
      <c r="DS39" s="287" t="s">
        <v>792</v>
      </c>
      <c r="DT39" s="287">
        <v>0</v>
      </c>
      <c r="DU39" s="287" t="s">
        <v>792</v>
      </c>
      <c r="DV39" s="287" t="s">
        <v>792</v>
      </c>
      <c r="DW39" s="287" t="s">
        <v>792</v>
      </c>
      <c r="DX39" s="287" t="s">
        <v>792</v>
      </c>
      <c r="DY39" s="287">
        <v>216</v>
      </c>
      <c r="DZ39" s="287">
        <f t="shared" si="26"/>
        <v>363</v>
      </c>
      <c r="EA39" s="287">
        <v>0</v>
      </c>
      <c r="EB39" s="287">
        <v>0</v>
      </c>
      <c r="EC39" s="287">
        <v>0</v>
      </c>
      <c r="ED39" s="287">
        <v>0</v>
      </c>
      <c r="EE39" s="287">
        <v>0</v>
      </c>
      <c r="EF39" s="287">
        <v>0</v>
      </c>
      <c r="EG39" s="287">
        <v>0</v>
      </c>
      <c r="EH39" s="287">
        <v>0</v>
      </c>
      <c r="EI39" s="287">
        <v>0</v>
      </c>
      <c r="EJ39" s="287">
        <v>0</v>
      </c>
      <c r="EK39" s="287" t="s">
        <v>792</v>
      </c>
      <c r="EL39" s="287" t="s">
        <v>792</v>
      </c>
      <c r="EM39" s="287" t="s">
        <v>792</v>
      </c>
      <c r="EN39" s="287">
        <v>318</v>
      </c>
      <c r="EO39" s="287">
        <v>45</v>
      </c>
      <c r="EP39" s="287" t="s">
        <v>792</v>
      </c>
      <c r="EQ39" s="287" t="s">
        <v>792</v>
      </c>
      <c r="ER39" s="287" t="s">
        <v>792</v>
      </c>
      <c r="ES39" s="287">
        <v>0</v>
      </c>
      <c r="ET39" s="287">
        <v>0</v>
      </c>
      <c r="EU39" s="287">
        <f t="shared" si="27"/>
        <v>23084</v>
      </c>
      <c r="EV39" s="287">
        <v>3962</v>
      </c>
      <c r="EW39" s="287">
        <v>7</v>
      </c>
      <c r="EX39" s="287">
        <v>51</v>
      </c>
      <c r="EY39" s="287">
        <v>2190</v>
      </c>
      <c r="EZ39" s="287">
        <v>10014</v>
      </c>
      <c r="FA39" s="287">
        <v>2720</v>
      </c>
      <c r="FB39" s="287">
        <v>30</v>
      </c>
      <c r="FC39" s="287">
        <v>2874</v>
      </c>
      <c r="FD39" s="287">
        <v>81</v>
      </c>
      <c r="FE39" s="287">
        <v>535</v>
      </c>
      <c r="FF39" s="287">
        <v>0</v>
      </c>
      <c r="FG39" s="287">
        <v>0</v>
      </c>
      <c r="FH39" s="287" t="s">
        <v>792</v>
      </c>
      <c r="FI39" s="287" t="s">
        <v>792</v>
      </c>
      <c r="FJ39" s="287" t="s">
        <v>792</v>
      </c>
      <c r="FK39" s="287">
        <v>0</v>
      </c>
      <c r="FL39" s="287">
        <v>0</v>
      </c>
      <c r="FM39" s="287">
        <v>0</v>
      </c>
      <c r="FN39" s="287">
        <v>8</v>
      </c>
      <c r="FO39" s="287">
        <v>612</v>
      </c>
    </row>
    <row r="40" spans="1:171" s="291" customFormat="1" ht="12" customHeight="1">
      <c r="A40" s="285" t="s">
        <v>564</v>
      </c>
      <c r="B40" s="286" t="s">
        <v>641</v>
      </c>
      <c r="C40" s="305" t="s">
        <v>542</v>
      </c>
      <c r="D40" s="287">
        <f t="shared" si="0"/>
        <v>168028</v>
      </c>
      <c r="E40" s="287">
        <f t="shared" si="1"/>
        <v>19226</v>
      </c>
      <c r="F40" s="287">
        <f t="shared" si="2"/>
        <v>30</v>
      </c>
      <c r="G40" s="287">
        <f t="shared" si="3"/>
        <v>96</v>
      </c>
      <c r="H40" s="287">
        <f t="shared" si="4"/>
        <v>16388</v>
      </c>
      <c r="I40" s="287">
        <f t="shared" si="5"/>
        <v>13669</v>
      </c>
      <c r="J40" s="287">
        <f t="shared" si="6"/>
        <v>4044</v>
      </c>
      <c r="K40" s="287">
        <f t="shared" si="7"/>
        <v>11</v>
      </c>
      <c r="L40" s="287">
        <f t="shared" si="8"/>
        <v>23659</v>
      </c>
      <c r="M40" s="287">
        <f t="shared" si="9"/>
        <v>1180</v>
      </c>
      <c r="N40" s="287">
        <f t="shared" si="10"/>
        <v>3853</v>
      </c>
      <c r="O40" s="287">
        <f t="shared" si="11"/>
        <v>914</v>
      </c>
      <c r="P40" s="287">
        <f t="shared" si="12"/>
        <v>0</v>
      </c>
      <c r="Q40" s="287">
        <f t="shared" si="13"/>
        <v>806</v>
      </c>
      <c r="R40" s="287">
        <f t="shared" si="14"/>
        <v>74296</v>
      </c>
      <c r="S40" s="287">
        <f t="shared" si="15"/>
        <v>0</v>
      </c>
      <c r="T40" s="287">
        <f t="shared" si="16"/>
        <v>6087</v>
      </c>
      <c r="U40" s="287">
        <f t="shared" si="17"/>
        <v>0</v>
      </c>
      <c r="V40" s="287">
        <f t="shared" si="18"/>
        <v>1828</v>
      </c>
      <c r="W40" s="287">
        <f t="shared" si="19"/>
        <v>0</v>
      </c>
      <c r="X40" s="287">
        <f t="shared" si="20"/>
        <v>1941</v>
      </c>
      <c r="Y40" s="287">
        <f t="shared" si="21"/>
        <v>9466</v>
      </c>
      <c r="Z40" s="287">
        <v>0</v>
      </c>
      <c r="AA40" s="287">
        <v>0</v>
      </c>
      <c r="AB40" s="287">
        <v>0</v>
      </c>
      <c r="AC40" s="287">
        <v>745</v>
      </c>
      <c r="AD40" s="287">
        <v>0</v>
      </c>
      <c r="AE40" s="287">
        <v>0</v>
      </c>
      <c r="AF40" s="287">
        <v>0</v>
      </c>
      <c r="AG40" s="287">
        <v>0</v>
      </c>
      <c r="AH40" s="287">
        <v>0</v>
      </c>
      <c r="AI40" s="287">
        <v>0</v>
      </c>
      <c r="AJ40" s="287" t="s">
        <v>792</v>
      </c>
      <c r="AK40" s="287" t="s">
        <v>792</v>
      </c>
      <c r="AL40" s="287">
        <v>806</v>
      </c>
      <c r="AM40" s="287" t="s">
        <v>792</v>
      </c>
      <c r="AN40" s="287" t="s">
        <v>792</v>
      </c>
      <c r="AO40" s="287">
        <v>6087</v>
      </c>
      <c r="AP40" s="287" t="s">
        <v>792</v>
      </c>
      <c r="AQ40" s="287">
        <v>1828</v>
      </c>
      <c r="AR40" s="287" t="s">
        <v>792</v>
      </c>
      <c r="AS40" s="287">
        <v>0</v>
      </c>
      <c r="AT40" s="287">
        <f t="shared" si="22"/>
        <v>13875</v>
      </c>
      <c r="AU40" s="287">
        <v>0</v>
      </c>
      <c r="AV40" s="287">
        <v>0</v>
      </c>
      <c r="AW40" s="287">
        <v>0</v>
      </c>
      <c r="AX40" s="287">
        <v>7750</v>
      </c>
      <c r="AY40" s="287">
        <v>1145</v>
      </c>
      <c r="AZ40" s="287">
        <v>953</v>
      </c>
      <c r="BA40" s="287">
        <v>0</v>
      </c>
      <c r="BB40" s="287">
        <v>3564</v>
      </c>
      <c r="BC40" s="287">
        <v>4</v>
      </c>
      <c r="BD40" s="287">
        <v>0</v>
      </c>
      <c r="BE40" s="287" t="s">
        <v>792</v>
      </c>
      <c r="BF40" s="287" t="s">
        <v>792</v>
      </c>
      <c r="BG40" s="287" t="s">
        <v>792</v>
      </c>
      <c r="BH40" s="287" t="s">
        <v>792</v>
      </c>
      <c r="BI40" s="287" t="s">
        <v>792</v>
      </c>
      <c r="BJ40" s="287" t="s">
        <v>792</v>
      </c>
      <c r="BK40" s="287" t="s">
        <v>792</v>
      </c>
      <c r="BL40" s="287" t="s">
        <v>792</v>
      </c>
      <c r="BM40" s="287" t="s">
        <v>792</v>
      </c>
      <c r="BN40" s="287">
        <v>459</v>
      </c>
      <c r="BO40" s="287">
        <f t="shared" si="23"/>
        <v>914</v>
      </c>
      <c r="BP40" s="287">
        <v>0</v>
      </c>
      <c r="BQ40" s="287">
        <v>0</v>
      </c>
      <c r="BR40" s="287">
        <v>0</v>
      </c>
      <c r="BS40" s="287">
        <v>0</v>
      </c>
      <c r="BT40" s="287">
        <v>0</v>
      </c>
      <c r="BU40" s="287">
        <v>0</v>
      </c>
      <c r="BV40" s="287">
        <v>0</v>
      </c>
      <c r="BW40" s="287">
        <v>0</v>
      </c>
      <c r="BX40" s="287">
        <v>0</v>
      </c>
      <c r="BY40" s="287">
        <v>0</v>
      </c>
      <c r="BZ40" s="287">
        <v>914</v>
      </c>
      <c r="CA40" s="287">
        <v>0</v>
      </c>
      <c r="CB40" s="287" t="s">
        <v>792</v>
      </c>
      <c r="CC40" s="287" t="s">
        <v>792</v>
      </c>
      <c r="CD40" s="287" t="s">
        <v>792</v>
      </c>
      <c r="CE40" s="287" t="s">
        <v>792</v>
      </c>
      <c r="CF40" s="287" t="s">
        <v>792</v>
      </c>
      <c r="CG40" s="287" t="s">
        <v>792</v>
      </c>
      <c r="CH40" s="287" t="s">
        <v>792</v>
      </c>
      <c r="CI40" s="287">
        <v>0</v>
      </c>
      <c r="CJ40" s="287">
        <f t="shared" si="24"/>
        <v>0</v>
      </c>
      <c r="CK40" s="287">
        <v>0</v>
      </c>
      <c r="CL40" s="287">
        <v>0</v>
      </c>
      <c r="CM40" s="287">
        <v>0</v>
      </c>
      <c r="CN40" s="287">
        <v>0</v>
      </c>
      <c r="CO40" s="287">
        <v>0</v>
      </c>
      <c r="CP40" s="287">
        <v>0</v>
      </c>
      <c r="CQ40" s="287">
        <v>0</v>
      </c>
      <c r="CR40" s="287">
        <v>0</v>
      </c>
      <c r="CS40" s="287">
        <v>0</v>
      </c>
      <c r="CT40" s="287">
        <v>0</v>
      </c>
      <c r="CU40" s="287">
        <v>0</v>
      </c>
      <c r="CV40" s="287">
        <v>0</v>
      </c>
      <c r="CW40" s="287" t="s">
        <v>792</v>
      </c>
      <c r="CX40" s="287" t="s">
        <v>792</v>
      </c>
      <c r="CY40" s="287" t="s">
        <v>792</v>
      </c>
      <c r="CZ40" s="287" t="s">
        <v>792</v>
      </c>
      <c r="DA40" s="287" t="s">
        <v>792</v>
      </c>
      <c r="DB40" s="287" t="s">
        <v>792</v>
      </c>
      <c r="DC40" s="287" t="s">
        <v>792</v>
      </c>
      <c r="DD40" s="287">
        <v>0</v>
      </c>
      <c r="DE40" s="287">
        <f t="shared" si="25"/>
        <v>0</v>
      </c>
      <c r="DF40" s="287">
        <v>0</v>
      </c>
      <c r="DG40" s="287">
        <v>0</v>
      </c>
      <c r="DH40" s="287">
        <v>0</v>
      </c>
      <c r="DI40" s="287">
        <v>0</v>
      </c>
      <c r="DJ40" s="287">
        <v>0</v>
      </c>
      <c r="DK40" s="287">
        <v>0</v>
      </c>
      <c r="DL40" s="287">
        <v>0</v>
      </c>
      <c r="DM40" s="287">
        <v>0</v>
      </c>
      <c r="DN40" s="287">
        <v>0</v>
      </c>
      <c r="DO40" s="287">
        <v>0</v>
      </c>
      <c r="DP40" s="287">
        <v>0</v>
      </c>
      <c r="DQ40" s="287">
        <v>0</v>
      </c>
      <c r="DR40" s="287" t="s">
        <v>792</v>
      </c>
      <c r="DS40" s="287" t="s">
        <v>792</v>
      </c>
      <c r="DT40" s="287">
        <v>0</v>
      </c>
      <c r="DU40" s="287" t="s">
        <v>792</v>
      </c>
      <c r="DV40" s="287" t="s">
        <v>792</v>
      </c>
      <c r="DW40" s="287" t="s">
        <v>792</v>
      </c>
      <c r="DX40" s="287" t="s">
        <v>792</v>
      </c>
      <c r="DY40" s="287">
        <v>0</v>
      </c>
      <c r="DZ40" s="287">
        <f t="shared" si="26"/>
        <v>74334</v>
      </c>
      <c r="EA40" s="287">
        <v>0</v>
      </c>
      <c r="EB40" s="287">
        <v>0</v>
      </c>
      <c r="EC40" s="287">
        <v>0</v>
      </c>
      <c r="ED40" s="287">
        <v>38</v>
      </c>
      <c r="EE40" s="287">
        <v>0</v>
      </c>
      <c r="EF40" s="287">
        <v>0</v>
      </c>
      <c r="EG40" s="287">
        <v>0</v>
      </c>
      <c r="EH40" s="287">
        <v>0</v>
      </c>
      <c r="EI40" s="287">
        <v>0</v>
      </c>
      <c r="EJ40" s="287">
        <v>0</v>
      </c>
      <c r="EK40" s="287" t="s">
        <v>792</v>
      </c>
      <c r="EL40" s="287" t="s">
        <v>792</v>
      </c>
      <c r="EM40" s="287" t="s">
        <v>792</v>
      </c>
      <c r="EN40" s="287">
        <v>74296</v>
      </c>
      <c r="EO40" s="287">
        <v>0</v>
      </c>
      <c r="EP40" s="287" t="s">
        <v>792</v>
      </c>
      <c r="EQ40" s="287" t="s">
        <v>792</v>
      </c>
      <c r="ER40" s="287" t="s">
        <v>792</v>
      </c>
      <c r="ES40" s="287">
        <v>0</v>
      </c>
      <c r="ET40" s="287">
        <v>0</v>
      </c>
      <c r="EU40" s="287">
        <f t="shared" si="27"/>
        <v>69439</v>
      </c>
      <c r="EV40" s="287">
        <v>19226</v>
      </c>
      <c r="EW40" s="287">
        <v>30</v>
      </c>
      <c r="EX40" s="287">
        <v>96</v>
      </c>
      <c r="EY40" s="287">
        <v>7855</v>
      </c>
      <c r="EZ40" s="287">
        <v>12524</v>
      </c>
      <c r="FA40" s="287">
        <v>3091</v>
      </c>
      <c r="FB40" s="287">
        <v>11</v>
      </c>
      <c r="FC40" s="287">
        <v>20095</v>
      </c>
      <c r="FD40" s="287">
        <v>1176</v>
      </c>
      <c r="FE40" s="287">
        <v>3853</v>
      </c>
      <c r="FF40" s="287">
        <v>0</v>
      </c>
      <c r="FG40" s="287">
        <v>0</v>
      </c>
      <c r="FH40" s="287" t="s">
        <v>792</v>
      </c>
      <c r="FI40" s="287" t="s">
        <v>792</v>
      </c>
      <c r="FJ40" s="287" t="s">
        <v>792</v>
      </c>
      <c r="FK40" s="287">
        <v>0</v>
      </c>
      <c r="FL40" s="287">
        <v>0</v>
      </c>
      <c r="FM40" s="287">
        <v>0</v>
      </c>
      <c r="FN40" s="287">
        <v>0</v>
      </c>
      <c r="FO40" s="287">
        <v>1482</v>
      </c>
    </row>
    <row r="41" spans="1:171" s="291" customFormat="1" ht="12" customHeight="1">
      <c r="A41" s="285" t="s">
        <v>586</v>
      </c>
      <c r="B41" s="286" t="s">
        <v>587</v>
      </c>
      <c r="C41" s="305" t="s">
        <v>542</v>
      </c>
      <c r="D41" s="287">
        <f t="shared" si="0"/>
        <v>113617</v>
      </c>
      <c r="E41" s="287">
        <f t="shared" si="1"/>
        <v>1816</v>
      </c>
      <c r="F41" s="287">
        <f t="shared" si="2"/>
        <v>30</v>
      </c>
      <c r="G41" s="287">
        <f t="shared" si="3"/>
        <v>740</v>
      </c>
      <c r="H41" s="287">
        <f t="shared" si="4"/>
        <v>10114</v>
      </c>
      <c r="I41" s="287">
        <f t="shared" si="5"/>
        <v>8528</v>
      </c>
      <c r="J41" s="287">
        <f t="shared" si="6"/>
        <v>2476</v>
      </c>
      <c r="K41" s="287">
        <f t="shared" si="7"/>
        <v>35</v>
      </c>
      <c r="L41" s="287">
        <f t="shared" si="8"/>
        <v>11763</v>
      </c>
      <c r="M41" s="287">
        <f t="shared" si="9"/>
        <v>2533</v>
      </c>
      <c r="N41" s="287">
        <f t="shared" si="10"/>
        <v>48</v>
      </c>
      <c r="O41" s="287">
        <f t="shared" si="11"/>
        <v>61</v>
      </c>
      <c r="P41" s="287">
        <f t="shared" si="12"/>
        <v>0</v>
      </c>
      <c r="Q41" s="287">
        <f t="shared" si="13"/>
        <v>913</v>
      </c>
      <c r="R41" s="287">
        <f t="shared" si="14"/>
        <v>7092</v>
      </c>
      <c r="S41" s="287">
        <f t="shared" si="15"/>
        <v>0</v>
      </c>
      <c r="T41" s="287">
        <f t="shared" si="16"/>
        <v>35955</v>
      </c>
      <c r="U41" s="287">
        <f t="shared" si="17"/>
        <v>0</v>
      </c>
      <c r="V41" s="287">
        <f t="shared" si="18"/>
        <v>0</v>
      </c>
      <c r="W41" s="287">
        <f t="shared" si="19"/>
        <v>56</v>
      </c>
      <c r="X41" s="287">
        <f t="shared" si="20"/>
        <v>31457</v>
      </c>
      <c r="Y41" s="287">
        <f t="shared" si="21"/>
        <v>66000</v>
      </c>
      <c r="Z41" s="287">
        <v>0</v>
      </c>
      <c r="AA41" s="287">
        <v>0</v>
      </c>
      <c r="AB41" s="287">
        <v>0</v>
      </c>
      <c r="AC41" s="287">
        <v>86</v>
      </c>
      <c r="AD41" s="287">
        <v>0</v>
      </c>
      <c r="AE41" s="287">
        <v>12</v>
      </c>
      <c r="AF41" s="287">
        <v>0</v>
      </c>
      <c r="AG41" s="287">
        <v>0</v>
      </c>
      <c r="AH41" s="287">
        <v>0</v>
      </c>
      <c r="AI41" s="287">
        <v>0</v>
      </c>
      <c r="AJ41" s="287" t="s">
        <v>792</v>
      </c>
      <c r="AK41" s="287" t="s">
        <v>792</v>
      </c>
      <c r="AL41" s="287">
        <v>913</v>
      </c>
      <c r="AM41" s="287" t="s">
        <v>792</v>
      </c>
      <c r="AN41" s="287" t="s">
        <v>792</v>
      </c>
      <c r="AO41" s="287">
        <v>35955</v>
      </c>
      <c r="AP41" s="287" t="s">
        <v>792</v>
      </c>
      <c r="AQ41" s="287">
        <v>0</v>
      </c>
      <c r="AR41" s="287" t="s">
        <v>792</v>
      </c>
      <c r="AS41" s="287">
        <v>29034</v>
      </c>
      <c r="AT41" s="287">
        <f t="shared" si="22"/>
        <v>3098</v>
      </c>
      <c r="AU41" s="287">
        <v>0</v>
      </c>
      <c r="AV41" s="287">
        <v>0</v>
      </c>
      <c r="AW41" s="287">
        <v>0</v>
      </c>
      <c r="AX41" s="287">
        <v>2980</v>
      </c>
      <c r="AY41" s="287">
        <v>34</v>
      </c>
      <c r="AZ41" s="287">
        <v>0</v>
      </c>
      <c r="BA41" s="287">
        <v>0</v>
      </c>
      <c r="BB41" s="287">
        <v>1</v>
      </c>
      <c r="BC41" s="287">
        <v>0</v>
      </c>
      <c r="BD41" s="287">
        <v>0</v>
      </c>
      <c r="BE41" s="287" t="s">
        <v>792</v>
      </c>
      <c r="BF41" s="287" t="s">
        <v>792</v>
      </c>
      <c r="BG41" s="287" t="s">
        <v>792</v>
      </c>
      <c r="BH41" s="287" t="s">
        <v>792</v>
      </c>
      <c r="BI41" s="287" t="s">
        <v>792</v>
      </c>
      <c r="BJ41" s="287" t="s">
        <v>792</v>
      </c>
      <c r="BK41" s="287" t="s">
        <v>792</v>
      </c>
      <c r="BL41" s="287" t="s">
        <v>792</v>
      </c>
      <c r="BM41" s="287" t="s">
        <v>792</v>
      </c>
      <c r="BN41" s="287">
        <v>83</v>
      </c>
      <c r="BO41" s="287">
        <f t="shared" si="23"/>
        <v>41</v>
      </c>
      <c r="BP41" s="287">
        <v>0</v>
      </c>
      <c r="BQ41" s="287">
        <v>0</v>
      </c>
      <c r="BR41" s="287">
        <v>0</v>
      </c>
      <c r="BS41" s="287">
        <v>0</v>
      </c>
      <c r="BT41" s="287">
        <v>0</v>
      </c>
      <c r="BU41" s="287">
        <v>0</v>
      </c>
      <c r="BV41" s="287">
        <v>0</v>
      </c>
      <c r="BW41" s="287">
        <v>0</v>
      </c>
      <c r="BX41" s="287">
        <v>0</v>
      </c>
      <c r="BY41" s="287">
        <v>0</v>
      </c>
      <c r="BZ41" s="287">
        <v>41</v>
      </c>
      <c r="CA41" s="287">
        <v>0</v>
      </c>
      <c r="CB41" s="287" t="s">
        <v>792</v>
      </c>
      <c r="CC41" s="287" t="s">
        <v>792</v>
      </c>
      <c r="CD41" s="287" t="s">
        <v>792</v>
      </c>
      <c r="CE41" s="287" t="s">
        <v>792</v>
      </c>
      <c r="CF41" s="287" t="s">
        <v>792</v>
      </c>
      <c r="CG41" s="287" t="s">
        <v>792</v>
      </c>
      <c r="CH41" s="287" t="s">
        <v>792</v>
      </c>
      <c r="CI41" s="287">
        <v>0</v>
      </c>
      <c r="CJ41" s="287">
        <f t="shared" si="24"/>
        <v>0</v>
      </c>
      <c r="CK41" s="287">
        <v>0</v>
      </c>
      <c r="CL41" s="287">
        <v>0</v>
      </c>
      <c r="CM41" s="287">
        <v>0</v>
      </c>
      <c r="CN41" s="287">
        <v>0</v>
      </c>
      <c r="CO41" s="287">
        <v>0</v>
      </c>
      <c r="CP41" s="287">
        <v>0</v>
      </c>
      <c r="CQ41" s="287">
        <v>0</v>
      </c>
      <c r="CR41" s="287">
        <v>0</v>
      </c>
      <c r="CS41" s="287">
        <v>0</v>
      </c>
      <c r="CT41" s="287">
        <v>0</v>
      </c>
      <c r="CU41" s="287">
        <v>0</v>
      </c>
      <c r="CV41" s="287">
        <v>0</v>
      </c>
      <c r="CW41" s="287" t="s">
        <v>792</v>
      </c>
      <c r="CX41" s="287" t="s">
        <v>792</v>
      </c>
      <c r="CY41" s="287" t="s">
        <v>792</v>
      </c>
      <c r="CZ41" s="287" t="s">
        <v>792</v>
      </c>
      <c r="DA41" s="287" t="s">
        <v>792</v>
      </c>
      <c r="DB41" s="287" t="s">
        <v>792</v>
      </c>
      <c r="DC41" s="287" t="s">
        <v>792</v>
      </c>
      <c r="DD41" s="287">
        <v>0</v>
      </c>
      <c r="DE41" s="287">
        <f t="shared" si="25"/>
        <v>1391</v>
      </c>
      <c r="DF41" s="287">
        <v>0</v>
      </c>
      <c r="DG41" s="287">
        <v>0</v>
      </c>
      <c r="DH41" s="287">
        <v>0</v>
      </c>
      <c r="DI41" s="287">
        <v>0</v>
      </c>
      <c r="DJ41" s="287">
        <v>0</v>
      </c>
      <c r="DK41" s="287">
        <v>0</v>
      </c>
      <c r="DL41" s="287">
        <v>0</v>
      </c>
      <c r="DM41" s="287">
        <v>0</v>
      </c>
      <c r="DN41" s="287">
        <v>0</v>
      </c>
      <c r="DO41" s="287">
        <v>0</v>
      </c>
      <c r="DP41" s="287">
        <v>0</v>
      </c>
      <c r="DQ41" s="287">
        <v>0</v>
      </c>
      <c r="DR41" s="287" t="s">
        <v>792</v>
      </c>
      <c r="DS41" s="287" t="s">
        <v>792</v>
      </c>
      <c r="DT41" s="287">
        <v>0</v>
      </c>
      <c r="DU41" s="287" t="s">
        <v>792</v>
      </c>
      <c r="DV41" s="287" t="s">
        <v>792</v>
      </c>
      <c r="DW41" s="287" t="s">
        <v>792</v>
      </c>
      <c r="DX41" s="287" t="s">
        <v>792</v>
      </c>
      <c r="DY41" s="287">
        <v>1391</v>
      </c>
      <c r="DZ41" s="287">
        <f t="shared" si="26"/>
        <v>7107</v>
      </c>
      <c r="EA41" s="287">
        <v>0</v>
      </c>
      <c r="EB41" s="287">
        <v>0</v>
      </c>
      <c r="EC41" s="287">
        <v>0</v>
      </c>
      <c r="ED41" s="287">
        <v>0</v>
      </c>
      <c r="EE41" s="287">
        <v>0</v>
      </c>
      <c r="EF41" s="287">
        <v>0</v>
      </c>
      <c r="EG41" s="287">
        <v>0</v>
      </c>
      <c r="EH41" s="287">
        <v>0</v>
      </c>
      <c r="EI41" s="287">
        <v>0</v>
      </c>
      <c r="EJ41" s="287">
        <v>0</v>
      </c>
      <c r="EK41" s="287" t="s">
        <v>792</v>
      </c>
      <c r="EL41" s="287" t="s">
        <v>792</v>
      </c>
      <c r="EM41" s="287" t="s">
        <v>792</v>
      </c>
      <c r="EN41" s="287">
        <v>7092</v>
      </c>
      <c r="EO41" s="287">
        <v>0</v>
      </c>
      <c r="EP41" s="287" t="s">
        <v>792</v>
      </c>
      <c r="EQ41" s="287" t="s">
        <v>792</v>
      </c>
      <c r="ER41" s="287" t="s">
        <v>792</v>
      </c>
      <c r="ES41" s="287">
        <v>15</v>
      </c>
      <c r="ET41" s="287">
        <v>0</v>
      </c>
      <c r="EU41" s="287">
        <f t="shared" si="27"/>
        <v>35980</v>
      </c>
      <c r="EV41" s="287">
        <v>1816</v>
      </c>
      <c r="EW41" s="287">
        <v>30</v>
      </c>
      <c r="EX41" s="287">
        <v>740</v>
      </c>
      <c r="EY41" s="287">
        <v>7048</v>
      </c>
      <c r="EZ41" s="287">
        <v>8494</v>
      </c>
      <c r="FA41" s="287">
        <v>2464</v>
      </c>
      <c r="FB41" s="287">
        <v>35</v>
      </c>
      <c r="FC41" s="287">
        <v>11762</v>
      </c>
      <c r="FD41" s="287">
        <v>2533</v>
      </c>
      <c r="FE41" s="287">
        <v>48</v>
      </c>
      <c r="FF41" s="287">
        <v>20</v>
      </c>
      <c r="FG41" s="287">
        <v>0</v>
      </c>
      <c r="FH41" s="287" t="s">
        <v>792</v>
      </c>
      <c r="FI41" s="287" t="s">
        <v>792</v>
      </c>
      <c r="FJ41" s="287" t="s">
        <v>792</v>
      </c>
      <c r="FK41" s="287">
        <v>0</v>
      </c>
      <c r="FL41" s="287">
        <v>0</v>
      </c>
      <c r="FM41" s="287">
        <v>0</v>
      </c>
      <c r="FN41" s="287">
        <v>41</v>
      </c>
      <c r="FO41" s="287">
        <v>949</v>
      </c>
    </row>
    <row r="42" spans="1:171" s="291" customFormat="1" ht="12" customHeight="1">
      <c r="A42" s="285" t="s">
        <v>575</v>
      </c>
      <c r="B42" s="286" t="s">
        <v>592</v>
      </c>
      <c r="C42" s="305" t="s">
        <v>542</v>
      </c>
      <c r="D42" s="287">
        <f t="shared" si="0"/>
        <v>22306</v>
      </c>
      <c r="E42" s="287">
        <f t="shared" si="1"/>
        <v>1119</v>
      </c>
      <c r="F42" s="287">
        <f t="shared" si="2"/>
        <v>0</v>
      </c>
      <c r="G42" s="287">
        <f t="shared" si="3"/>
        <v>38</v>
      </c>
      <c r="H42" s="287">
        <f t="shared" si="4"/>
        <v>5027</v>
      </c>
      <c r="I42" s="287">
        <f t="shared" si="5"/>
        <v>2843</v>
      </c>
      <c r="J42" s="287">
        <f t="shared" si="6"/>
        <v>844</v>
      </c>
      <c r="K42" s="287">
        <f t="shared" si="7"/>
        <v>109</v>
      </c>
      <c r="L42" s="287">
        <f t="shared" si="8"/>
        <v>6126</v>
      </c>
      <c r="M42" s="287">
        <f t="shared" si="9"/>
        <v>772</v>
      </c>
      <c r="N42" s="287">
        <f t="shared" si="10"/>
        <v>94</v>
      </c>
      <c r="O42" s="287">
        <f t="shared" si="11"/>
        <v>0</v>
      </c>
      <c r="P42" s="287">
        <f t="shared" si="12"/>
        <v>0</v>
      </c>
      <c r="Q42" s="287">
        <f t="shared" si="13"/>
        <v>3156</v>
      </c>
      <c r="R42" s="287">
        <f t="shared" si="14"/>
        <v>530</v>
      </c>
      <c r="S42" s="287">
        <f t="shared" si="15"/>
        <v>352</v>
      </c>
      <c r="T42" s="287">
        <f t="shared" si="16"/>
        <v>0</v>
      </c>
      <c r="U42" s="287">
        <f t="shared" si="17"/>
        <v>0</v>
      </c>
      <c r="V42" s="287">
        <f t="shared" si="18"/>
        <v>546</v>
      </c>
      <c r="W42" s="287">
        <f t="shared" si="19"/>
        <v>0</v>
      </c>
      <c r="X42" s="287">
        <f t="shared" si="20"/>
        <v>750</v>
      </c>
      <c r="Y42" s="287">
        <f t="shared" si="21"/>
        <v>4053</v>
      </c>
      <c r="Z42" s="287">
        <v>0</v>
      </c>
      <c r="AA42" s="287">
        <v>0</v>
      </c>
      <c r="AB42" s="287">
        <v>0</v>
      </c>
      <c r="AC42" s="287">
        <v>145</v>
      </c>
      <c r="AD42" s="287">
        <v>0</v>
      </c>
      <c r="AE42" s="287">
        <v>0</v>
      </c>
      <c r="AF42" s="287">
        <v>0</v>
      </c>
      <c r="AG42" s="287">
        <v>0</v>
      </c>
      <c r="AH42" s="287">
        <v>0</v>
      </c>
      <c r="AI42" s="287">
        <v>0</v>
      </c>
      <c r="AJ42" s="287" t="s">
        <v>792</v>
      </c>
      <c r="AK42" s="287" t="s">
        <v>792</v>
      </c>
      <c r="AL42" s="287">
        <v>3156</v>
      </c>
      <c r="AM42" s="287" t="s">
        <v>792</v>
      </c>
      <c r="AN42" s="287" t="s">
        <v>792</v>
      </c>
      <c r="AO42" s="287">
        <v>0</v>
      </c>
      <c r="AP42" s="287" t="s">
        <v>792</v>
      </c>
      <c r="AQ42" s="287">
        <v>546</v>
      </c>
      <c r="AR42" s="287" t="s">
        <v>792</v>
      </c>
      <c r="AS42" s="287">
        <v>206</v>
      </c>
      <c r="AT42" s="287">
        <f t="shared" si="22"/>
        <v>5784</v>
      </c>
      <c r="AU42" s="287">
        <v>64</v>
      </c>
      <c r="AV42" s="287">
        <v>0</v>
      </c>
      <c r="AW42" s="287">
        <v>0</v>
      </c>
      <c r="AX42" s="287">
        <v>3441</v>
      </c>
      <c r="AY42" s="287">
        <v>730</v>
      </c>
      <c r="AZ42" s="287">
        <v>304</v>
      </c>
      <c r="BA42" s="287">
        <v>1</v>
      </c>
      <c r="BB42" s="287">
        <v>1033</v>
      </c>
      <c r="BC42" s="287">
        <v>0</v>
      </c>
      <c r="BD42" s="287">
        <v>0</v>
      </c>
      <c r="BE42" s="287" t="s">
        <v>792</v>
      </c>
      <c r="BF42" s="287" t="s">
        <v>792</v>
      </c>
      <c r="BG42" s="287" t="s">
        <v>792</v>
      </c>
      <c r="BH42" s="287" t="s">
        <v>792</v>
      </c>
      <c r="BI42" s="287" t="s">
        <v>792</v>
      </c>
      <c r="BJ42" s="287" t="s">
        <v>792</v>
      </c>
      <c r="BK42" s="287" t="s">
        <v>792</v>
      </c>
      <c r="BL42" s="287" t="s">
        <v>792</v>
      </c>
      <c r="BM42" s="287" t="s">
        <v>792</v>
      </c>
      <c r="BN42" s="287">
        <v>211</v>
      </c>
      <c r="BO42" s="287">
        <f t="shared" si="23"/>
        <v>0</v>
      </c>
      <c r="BP42" s="287">
        <v>0</v>
      </c>
      <c r="BQ42" s="287">
        <v>0</v>
      </c>
      <c r="BR42" s="287">
        <v>0</v>
      </c>
      <c r="BS42" s="287">
        <v>0</v>
      </c>
      <c r="BT42" s="287">
        <v>0</v>
      </c>
      <c r="BU42" s="287">
        <v>0</v>
      </c>
      <c r="BV42" s="287">
        <v>0</v>
      </c>
      <c r="BW42" s="287">
        <v>0</v>
      </c>
      <c r="BX42" s="287">
        <v>0</v>
      </c>
      <c r="BY42" s="287">
        <v>0</v>
      </c>
      <c r="BZ42" s="287">
        <v>0</v>
      </c>
      <c r="CA42" s="287">
        <v>0</v>
      </c>
      <c r="CB42" s="287" t="s">
        <v>792</v>
      </c>
      <c r="CC42" s="287" t="s">
        <v>792</v>
      </c>
      <c r="CD42" s="287" t="s">
        <v>792</v>
      </c>
      <c r="CE42" s="287" t="s">
        <v>792</v>
      </c>
      <c r="CF42" s="287" t="s">
        <v>792</v>
      </c>
      <c r="CG42" s="287" t="s">
        <v>792</v>
      </c>
      <c r="CH42" s="287" t="s">
        <v>792</v>
      </c>
      <c r="CI42" s="287">
        <v>0</v>
      </c>
      <c r="CJ42" s="287">
        <f t="shared" si="24"/>
        <v>0</v>
      </c>
      <c r="CK42" s="287">
        <v>0</v>
      </c>
      <c r="CL42" s="287">
        <v>0</v>
      </c>
      <c r="CM42" s="287">
        <v>0</v>
      </c>
      <c r="CN42" s="287">
        <v>0</v>
      </c>
      <c r="CO42" s="287">
        <v>0</v>
      </c>
      <c r="CP42" s="287">
        <v>0</v>
      </c>
      <c r="CQ42" s="287">
        <v>0</v>
      </c>
      <c r="CR42" s="287">
        <v>0</v>
      </c>
      <c r="CS42" s="287">
        <v>0</v>
      </c>
      <c r="CT42" s="287">
        <v>0</v>
      </c>
      <c r="CU42" s="287">
        <v>0</v>
      </c>
      <c r="CV42" s="287">
        <v>0</v>
      </c>
      <c r="CW42" s="287" t="s">
        <v>792</v>
      </c>
      <c r="CX42" s="287" t="s">
        <v>792</v>
      </c>
      <c r="CY42" s="287" t="s">
        <v>792</v>
      </c>
      <c r="CZ42" s="287" t="s">
        <v>792</v>
      </c>
      <c r="DA42" s="287" t="s">
        <v>792</v>
      </c>
      <c r="DB42" s="287" t="s">
        <v>792</v>
      </c>
      <c r="DC42" s="287" t="s">
        <v>792</v>
      </c>
      <c r="DD42" s="287">
        <v>0</v>
      </c>
      <c r="DE42" s="287">
        <f t="shared" si="25"/>
        <v>0</v>
      </c>
      <c r="DF42" s="287">
        <v>0</v>
      </c>
      <c r="DG42" s="287">
        <v>0</v>
      </c>
      <c r="DH42" s="287">
        <v>0</v>
      </c>
      <c r="DI42" s="287">
        <v>0</v>
      </c>
      <c r="DJ42" s="287">
        <v>0</v>
      </c>
      <c r="DK42" s="287">
        <v>0</v>
      </c>
      <c r="DL42" s="287">
        <v>0</v>
      </c>
      <c r="DM42" s="287">
        <v>0</v>
      </c>
      <c r="DN42" s="287">
        <v>0</v>
      </c>
      <c r="DO42" s="287">
        <v>0</v>
      </c>
      <c r="DP42" s="287">
        <v>0</v>
      </c>
      <c r="DQ42" s="287">
        <v>0</v>
      </c>
      <c r="DR42" s="287" t="s">
        <v>792</v>
      </c>
      <c r="DS42" s="287" t="s">
        <v>792</v>
      </c>
      <c r="DT42" s="287">
        <v>0</v>
      </c>
      <c r="DU42" s="287" t="s">
        <v>792</v>
      </c>
      <c r="DV42" s="287" t="s">
        <v>792</v>
      </c>
      <c r="DW42" s="287" t="s">
        <v>792</v>
      </c>
      <c r="DX42" s="287" t="s">
        <v>792</v>
      </c>
      <c r="DY42" s="287">
        <v>0</v>
      </c>
      <c r="DZ42" s="287">
        <f t="shared" si="26"/>
        <v>976</v>
      </c>
      <c r="EA42" s="287">
        <v>0</v>
      </c>
      <c r="EB42" s="287">
        <v>0</v>
      </c>
      <c r="EC42" s="287">
        <v>0</v>
      </c>
      <c r="ED42" s="287">
        <v>0</v>
      </c>
      <c r="EE42" s="287">
        <v>0</v>
      </c>
      <c r="EF42" s="287">
        <v>0</v>
      </c>
      <c r="EG42" s="287">
        <v>1</v>
      </c>
      <c r="EH42" s="287">
        <v>79</v>
      </c>
      <c r="EI42" s="287">
        <v>0</v>
      </c>
      <c r="EJ42" s="287">
        <v>0</v>
      </c>
      <c r="EK42" s="287" t="s">
        <v>792</v>
      </c>
      <c r="EL42" s="287" t="s">
        <v>792</v>
      </c>
      <c r="EM42" s="287" t="s">
        <v>792</v>
      </c>
      <c r="EN42" s="287">
        <v>530</v>
      </c>
      <c r="EO42" s="287">
        <v>352</v>
      </c>
      <c r="EP42" s="287" t="s">
        <v>792</v>
      </c>
      <c r="EQ42" s="287" t="s">
        <v>792</v>
      </c>
      <c r="ER42" s="287" t="s">
        <v>792</v>
      </c>
      <c r="ES42" s="287">
        <v>0</v>
      </c>
      <c r="ET42" s="287">
        <v>14</v>
      </c>
      <c r="EU42" s="287">
        <f t="shared" si="27"/>
        <v>11493</v>
      </c>
      <c r="EV42" s="287">
        <v>1055</v>
      </c>
      <c r="EW42" s="287">
        <v>0</v>
      </c>
      <c r="EX42" s="287">
        <v>38</v>
      </c>
      <c r="EY42" s="287">
        <v>1441</v>
      </c>
      <c r="EZ42" s="287">
        <v>2113</v>
      </c>
      <c r="FA42" s="287">
        <v>540</v>
      </c>
      <c r="FB42" s="287">
        <v>107</v>
      </c>
      <c r="FC42" s="287">
        <v>5014</v>
      </c>
      <c r="FD42" s="287">
        <v>772</v>
      </c>
      <c r="FE42" s="287">
        <v>94</v>
      </c>
      <c r="FF42" s="287">
        <v>0</v>
      </c>
      <c r="FG42" s="287">
        <v>0</v>
      </c>
      <c r="FH42" s="287" t="s">
        <v>792</v>
      </c>
      <c r="FI42" s="287" t="s">
        <v>792</v>
      </c>
      <c r="FJ42" s="287" t="s">
        <v>792</v>
      </c>
      <c r="FK42" s="287">
        <v>0</v>
      </c>
      <c r="FL42" s="287">
        <v>0</v>
      </c>
      <c r="FM42" s="287">
        <v>0</v>
      </c>
      <c r="FN42" s="287">
        <v>0</v>
      </c>
      <c r="FO42" s="287">
        <v>319</v>
      </c>
    </row>
    <row r="43" spans="1:171" s="291" customFormat="1" ht="12" customHeight="1">
      <c r="A43" s="285" t="s">
        <v>553</v>
      </c>
      <c r="B43" s="286" t="s">
        <v>623</v>
      </c>
      <c r="C43" s="305" t="s">
        <v>542</v>
      </c>
      <c r="D43" s="287">
        <f t="shared" si="0"/>
        <v>45433</v>
      </c>
      <c r="E43" s="287">
        <f t="shared" si="1"/>
        <v>16823</v>
      </c>
      <c r="F43" s="287">
        <f t="shared" si="2"/>
        <v>20</v>
      </c>
      <c r="G43" s="287">
        <f t="shared" si="3"/>
        <v>298</v>
      </c>
      <c r="H43" s="287">
        <f t="shared" si="4"/>
        <v>4062</v>
      </c>
      <c r="I43" s="287">
        <f t="shared" si="5"/>
        <v>4006</v>
      </c>
      <c r="J43" s="287">
        <f t="shared" si="6"/>
        <v>1573</v>
      </c>
      <c r="K43" s="287">
        <f t="shared" si="7"/>
        <v>5</v>
      </c>
      <c r="L43" s="287">
        <f t="shared" si="8"/>
        <v>5352</v>
      </c>
      <c r="M43" s="287">
        <f t="shared" si="9"/>
        <v>493</v>
      </c>
      <c r="N43" s="287">
        <f t="shared" si="10"/>
        <v>1338</v>
      </c>
      <c r="O43" s="287">
        <f t="shared" si="11"/>
        <v>0</v>
      </c>
      <c r="P43" s="287">
        <f t="shared" si="12"/>
        <v>0</v>
      </c>
      <c r="Q43" s="287">
        <f t="shared" si="13"/>
        <v>3970</v>
      </c>
      <c r="R43" s="287">
        <f t="shared" si="14"/>
        <v>1786</v>
      </c>
      <c r="S43" s="287">
        <f t="shared" si="15"/>
        <v>0</v>
      </c>
      <c r="T43" s="287">
        <f t="shared" si="16"/>
        <v>0</v>
      </c>
      <c r="U43" s="287">
        <f t="shared" si="17"/>
        <v>0</v>
      </c>
      <c r="V43" s="287">
        <f t="shared" si="18"/>
        <v>2924</v>
      </c>
      <c r="W43" s="287">
        <f t="shared" si="19"/>
        <v>10</v>
      </c>
      <c r="X43" s="287">
        <f t="shared" si="20"/>
        <v>2773</v>
      </c>
      <c r="Y43" s="287">
        <f t="shared" si="21"/>
        <v>7731</v>
      </c>
      <c r="Z43" s="287">
        <v>0</v>
      </c>
      <c r="AA43" s="287">
        <v>0</v>
      </c>
      <c r="AB43" s="287">
        <v>0</v>
      </c>
      <c r="AC43" s="287">
        <v>258</v>
      </c>
      <c r="AD43" s="287">
        <v>0</v>
      </c>
      <c r="AE43" s="287">
        <v>0</v>
      </c>
      <c r="AF43" s="287">
        <v>0</v>
      </c>
      <c r="AG43" s="287">
        <v>0</v>
      </c>
      <c r="AH43" s="287">
        <v>0</v>
      </c>
      <c r="AI43" s="287">
        <v>0</v>
      </c>
      <c r="AJ43" s="287" t="s">
        <v>792</v>
      </c>
      <c r="AK43" s="287" t="s">
        <v>792</v>
      </c>
      <c r="AL43" s="287">
        <v>3970</v>
      </c>
      <c r="AM43" s="287" t="s">
        <v>792</v>
      </c>
      <c r="AN43" s="287" t="s">
        <v>792</v>
      </c>
      <c r="AO43" s="287">
        <v>0</v>
      </c>
      <c r="AP43" s="287" t="s">
        <v>792</v>
      </c>
      <c r="AQ43" s="287">
        <v>2924</v>
      </c>
      <c r="AR43" s="287" t="s">
        <v>792</v>
      </c>
      <c r="AS43" s="287">
        <v>579</v>
      </c>
      <c r="AT43" s="287">
        <f t="shared" si="22"/>
        <v>1059</v>
      </c>
      <c r="AU43" s="287">
        <v>0</v>
      </c>
      <c r="AV43" s="287">
        <v>0</v>
      </c>
      <c r="AW43" s="287">
        <v>0</v>
      </c>
      <c r="AX43" s="287">
        <v>837</v>
      </c>
      <c r="AY43" s="287">
        <v>0</v>
      </c>
      <c r="AZ43" s="287">
        <v>0</v>
      </c>
      <c r="BA43" s="287">
        <v>0</v>
      </c>
      <c r="BB43" s="287">
        <v>0</v>
      </c>
      <c r="BC43" s="287">
        <v>102</v>
      </c>
      <c r="BD43" s="287">
        <v>0</v>
      </c>
      <c r="BE43" s="287" t="s">
        <v>792</v>
      </c>
      <c r="BF43" s="287" t="s">
        <v>792</v>
      </c>
      <c r="BG43" s="287" t="s">
        <v>792</v>
      </c>
      <c r="BH43" s="287" t="s">
        <v>792</v>
      </c>
      <c r="BI43" s="287" t="s">
        <v>792</v>
      </c>
      <c r="BJ43" s="287" t="s">
        <v>792</v>
      </c>
      <c r="BK43" s="287" t="s">
        <v>792</v>
      </c>
      <c r="BL43" s="287" t="s">
        <v>792</v>
      </c>
      <c r="BM43" s="287" t="s">
        <v>792</v>
      </c>
      <c r="BN43" s="287">
        <v>120</v>
      </c>
      <c r="BO43" s="287">
        <f t="shared" si="23"/>
        <v>775</v>
      </c>
      <c r="BP43" s="287">
        <v>0</v>
      </c>
      <c r="BQ43" s="287">
        <v>0</v>
      </c>
      <c r="BR43" s="287">
        <v>0</v>
      </c>
      <c r="BS43" s="287">
        <v>0</v>
      </c>
      <c r="BT43" s="287">
        <v>0</v>
      </c>
      <c r="BU43" s="287">
        <v>0</v>
      </c>
      <c r="BV43" s="287">
        <v>0</v>
      </c>
      <c r="BW43" s="287">
        <v>0</v>
      </c>
      <c r="BX43" s="287">
        <v>0</v>
      </c>
      <c r="BY43" s="287">
        <v>0</v>
      </c>
      <c r="BZ43" s="287">
        <v>0</v>
      </c>
      <c r="CA43" s="287">
        <v>0</v>
      </c>
      <c r="CB43" s="287" t="s">
        <v>792</v>
      </c>
      <c r="CC43" s="287" t="s">
        <v>792</v>
      </c>
      <c r="CD43" s="287" t="s">
        <v>792</v>
      </c>
      <c r="CE43" s="287" t="s">
        <v>792</v>
      </c>
      <c r="CF43" s="287" t="s">
        <v>792</v>
      </c>
      <c r="CG43" s="287" t="s">
        <v>792</v>
      </c>
      <c r="CH43" s="287" t="s">
        <v>792</v>
      </c>
      <c r="CI43" s="287">
        <v>775</v>
      </c>
      <c r="CJ43" s="287">
        <f t="shared" si="24"/>
        <v>0</v>
      </c>
      <c r="CK43" s="287">
        <v>0</v>
      </c>
      <c r="CL43" s="287">
        <v>0</v>
      </c>
      <c r="CM43" s="287">
        <v>0</v>
      </c>
      <c r="CN43" s="287">
        <v>0</v>
      </c>
      <c r="CO43" s="287">
        <v>0</v>
      </c>
      <c r="CP43" s="287">
        <v>0</v>
      </c>
      <c r="CQ43" s="287">
        <v>0</v>
      </c>
      <c r="CR43" s="287">
        <v>0</v>
      </c>
      <c r="CS43" s="287">
        <v>0</v>
      </c>
      <c r="CT43" s="287">
        <v>0</v>
      </c>
      <c r="CU43" s="287">
        <v>0</v>
      </c>
      <c r="CV43" s="287">
        <v>0</v>
      </c>
      <c r="CW43" s="287" t="s">
        <v>792</v>
      </c>
      <c r="CX43" s="287" t="s">
        <v>792</v>
      </c>
      <c r="CY43" s="287" t="s">
        <v>792</v>
      </c>
      <c r="CZ43" s="287" t="s">
        <v>792</v>
      </c>
      <c r="DA43" s="287" t="s">
        <v>792</v>
      </c>
      <c r="DB43" s="287" t="s">
        <v>792</v>
      </c>
      <c r="DC43" s="287" t="s">
        <v>792</v>
      </c>
      <c r="DD43" s="287">
        <v>0</v>
      </c>
      <c r="DE43" s="287">
        <f t="shared" si="25"/>
        <v>0</v>
      </c>
      <c r="DF43" s="287">
        <v>0</v>
      </c>
      <c r="DG43" s="287">
        <v>0</v>
      </c>
      <c r="DH43" s="287">
        <v>0</v>
      </c>
      <c r="DI43" s="287">
        <v>0</v>
      </c>
      <c r="DJ43" s="287">
        <v>0</v>
      </c>
      <c r="DK43" s="287">
        <v>0</v>
      </c>
      <c r="DL43" s="287">
        <v>0</v>
      </c>
      <c r="DM43" s="287">
        <v>0</v>
      </c>
      <c r="DN43" s="287">
        <v>0</v>
      </c>
      <c r="DO43" s="287">
        <v>0</v>
      </c>
      <c r="DP43" s="287">
        <v>0</v>
      </c>
      <c r="DQ43" s="287">
        <v>0</v>
      </c>
      <c r="DR43" s="287" t="s">
        <v>792</v>
      </c>
      <c r="DS43" s="287" t="s">
        <v>792</v>
      </c>
      <c r="DT43" s="287">
        <v>0</v>
      </c>
      <c r="DU43" s="287" t="s">
        <v>792</v>
      </c>
      <c r="DV43" s="287" t="s">
        <v>792</v>
      </c>
      <c r="DW43" s="287" t="s">
        <v>792</v>
      </c>
      <c r="DX43" s="287" t="s">
        <v>792</v>
      </c>
      <c r="DY43" s="287">
        <v>0</v>
      </c>
      <c r="DZ43" s="287">
        <f t="shared" si="26"/>
        <v>2182</v>
      </c>
      <c r="EA43" s="287">
        <v>0</v>
      </c>
      <c r="EB43" s="287">
        <v>0</v>
      </c>
      <c r="EC43" s="287">
        <v>0</v>
      </c>
      <c r="ED43" s="287">
        <v>0</v>
      </c>
      <c r="EE43" s="287">
        <v>0</v>
      </c>
      <c r="EF43" s="287">
        <v>0</v>
      </c>
      <c r="EG43" s="287">
        <v>0</v>
      </c>
      <c r="EH43" s="287">
        <v>0</v>
      </c>
      <c r="EI43" s="287">
        <v>391</v>
      </c>
      <c r="EJ43" s="287">
        <v>0</v>
      </c>
      <c r="EK43" s="287" t="s">
        <v>792</v>
      </c>
      <c r="EL43" s="287" t="s">
        <v>792</v>
      </c>
      <c r="EM43" s="287" t="s">
        <v>792</v>
      </c>
      <c r="EN43" s="287">
        <v>1786</v>
      </c>
      <c r="EO43" s="287">
        <v>0</v>
      </c>
      <c r="EP43" s="287" t="s">
        <v>792</v>
      </c>
      <c r="EQ43" s="287" t="s">
        <v>792</v>
      </c>
      <c r="ER43" s="287" t="s">
        <v>792</v>
      </c>
      <c r="ES43" s="287">
        <v>5</v>
      </c>
      <c r="ET43" s="287">
        <v>0</v>
      </c>
      <c r="EU43" s="287">
        <f t="shared" si="27"/>
        <v>33686</v>
      </c>
      <c r="EV43" s="287">
        <v>16823</v>
      </c>
      <c r="EW43" s="287">
        <v>20</v>
      </c>
      <c r="EX43" s="287">
        <v>298</v>
      </c>
      <c r="EY43" s="287">
        <v>2967</v>
      </c>
      <c r="EZ43" s="287">
        <v>4006</v>
      </c>
      <c r="FA43" s="287">
        <v>1573</v>
      </c>
      <c r="FB43" s="287">
        <v>5</v>
      </c>
      <c r="FC43" s="287">
        <v>5352</v>
      </c>
      <c r="FD43" s="287">
        <v>0</v>
      </c>
      <c r="FE43" s="287">
        <v>1338</v>
      </c>
      <c r="FF43" s="287">
        <v>0</v>
      </c>
      <c r="FG43" s="287">
        <v>0</v>
      </c>
      <c r="FH43" s="287" t="s">
        <v>792</v>
      </c>
      <c r="FI43" s="287" t="s">
        <v>792</v>
      </c>
      <c r="FJ43" s="287" t="s">
        <v>792</v>
      </c>
      <c r="FK43" s="287">
        <v>0</v>
      </c>
      <c r="FL43" s="287">
        <v>0</v>
      </c>
      <c r="FM43" s="287">
        <v>0</v>
      </c>
      <c r="FN43" s="287">
        <v>5</v>
      </c>
      <c r="FO43" s="287">
        <v>1299</v>
      </c>
    </row>
    <row r="44" spans="1:171" s="291" customFormat="1" ht="12" customHeight="1">
      <c r="A44" s="285" t="s">
        <v>613</v>
      </c>
      <c r="B44" s="286" t="s">
        <v>625</v>
      </c>
      <c r="C44" s="305" t="s">
        <v>542</v>
      </c>
      <c r="D44" s="287">
        <f t="shared" si="0"/>
        <v>59602</v>
      </c>
      <c r="E44" s="287">
        <f t="shared" si="1"/>
        <v>15608</v>
      </c>
      <c r="F44" s="287">
        <f t="shared" si="2"/>
        <v>59</v>
      </c>
      <c r="G44" s="287">
        <f t="shared" si="3"/>
        <v>241</v>
      </c>
      <c r="H44" s="287">
        <f t="shared" si="4"/>
        <v>9299</v>
      </c>
      <c r="I44" s="287">
        <f t="shared" si="5"/>
        <v>8000</v>
      </c>
      <c r="J44" s="287">
        <f t="shared" si="6"/>
        <v>2382</v>
      </c>
      <c r="K44" s="287">
        <f t="shared" si="7"/>
        <v>17</v>
      </c>
      <c r="L44" s="287">
        <f t="shared" si="8"/>
        <v>7284</v>
      </c>
      <c r="M44" s="287">
        <f t="shared" si="9"/>
        <v>146</v>
      </c>
      <c r="N44" s="287">
        <f t="shared" si="10"/>
        <v>285</v>
      </c>
      <c r="O44" s="287">
        <f t="shared" si="11"/>
        <v>283</v>
      </c>
      <c r="P44" s="287">
        <f t="shared" si="12"/>
        <v>0</v>
      </c>
      <c r="Q44" s="287">
        <f t="shared" si="13"/>
        <v>7752</v>
      </c>
      <c r="R44" s="287">
        <f t="shared" si="14"/>
        <v>3450</v>
      </c>
      <c r="S44" s="287">
        <f t="shared" si="15"/>
        <v>0</v>
      </c>
      <c r="T44" s="287">
        <f t="shared" si="16"/>
        <v>1990</v>
      </c>
      <c r="U44" s="287">
        <f t="shared" si="17"/>
        <v>0</v>
      </c>
      <c r="V44" s="287">
        <f t="shared" si="18"/>
        <v>0</v>
      </c>
      <c r="W44" s="287">
        <f t="shared" si="19"/>
        <v>34</v>
      </c>
      <c r="X44" s="287">
        <f t="shared" si="20"/>
        <v>2772</v>
      </c>
      <c r="Y44" s="287">
        <f t="shared" si="21"/>
        <v>10662</v>
      </c>
      <c r="Z44" s="287">
        <v>173</v>
      </c>
      <c r="AA44" s="287">
        <v>0</v>
      </c>
      <c r="AB44" s="287">
        <v>0</v>
      </c>
      <c r="AC44" s="287">
        <v>745</v>
      </c>
      <c r="AD44" s="287">
        <v>0</v>
      </c>
      <c r="AE44" s="287">
        <v>0</v>
      </c>
      <c r="AF44" s="287">
        <v>0</v>
      </c>
      <c r="AG44" s="287">
        <v>0</v>
      </c>
      <c r="AH44" s="287">
        <v>2</v>
      </c>
      <c r="AI44" s="287">
        <v>0</v>
      </c>
      <c r="AJ44" s="287" t="s">
        <v>792</v>
      </c>
      <c r="AK44" s="287" t="s">
        <v>792</v>
      </c>
      <c r="AL44" s="287">
        <v>7752</v>
      </c>
      <c r="AM44" s="287" t="s">
        <v>792</v>
      </c>
      <c r="AN44" s="287" t="s">
        <v>792</v>
      </c>
      <c r="AO44" s="287">
        <v>1990</v>
      </c>
      <c r="AP44" s="287" t="s">
        <v>792</v>
      </c>
      <c r="AQ44" s="287">
        <v>0</v>
      </c>
      <c r="AR44" s="287" t="s">
        <v>792</v>
      </c>
      <c r="AS44" s="287">
        <v>0</v>
      </c>
      <c r="AT44" s="287">
        <f t="shared" si="22"/>
        <v>5646</v>
      </c>
      <c r="AU44" s="287">
        <v>0</v>
      </c>
      <c r="AV44" s="287">
        <v>0</v>
      </c>
      <c r="AW44" s="287">
        <v>0</v>
      </c>
      <c r="AX44" s="287">
        <v>4955</v>
      </c>
      <c r="AY44" s="287">
        <v>465</v>
      </c>
      <c r="AZ44" s="287">
        <v>0</v>
      </c>
      <c r="BA44" s="287">
        <v>0</v>
      </c>
      <c r="BB44" s="287">
        <v>0</v>
      </c>
      <c r="BC44" s="287">
        <v>0</v>
      </c>
      <c r="BD44" s="287">
        <v>0</v>
      </c>
      <c r="BE44" s="287" t="s">
        <v>792</v>
      </c>
      <c r="BF44" s="287" t="s">
        <v>792</v>
      </c>
      <c r="BG44" s="287" t="s">
        <v>792</v>
      </c>
      <c r="BH44" s="287" t="s">
        <v>792</v>
      </c>
      <c r="BI44" s="287" t="s">
        <v>792</v>
      </c>
      <c r="BJ44" s="287" t="s">
        <v>792</v>
      </c>
      <c r="BK44" s="287" t="s">
        <v>792</v>
      </c>
      <c r="BL44" s="287" t="s">
        <v>792</v>
      </c>
      <c r="BM44" s="287" t="s">
        <v>792</v>
      </c>
      <c r="BN44" s="287">
        <v>226</v>
      </c>
      <c r="BO44" s="287">
        <f t="shared" si="23"/>
        <v>1850</v>
      </c>
      <c r="BP44" s="287">
        <v>0</v>
      </c>
      <c r="BQ44" s="287">
        <v>0</v>
      </c>
      <c r="BR44" s="287">
        <v>0</v>
      </c>
      <c r="BS44" s="287">
        <v>0</v>
      </c>
      <c r="BT44" s="287">
        <v>0</v>
      </c>
      <c r="BU44" s="287">
        <v>0</v>
      </c>
      <c r="BV44" s="287">
        <v>0</v>
      </c>
      <c r="BW44" s="287">
        <v>0</v>
      </c>
      <c r="BX44" s="287">
        <v>0</v>
      </c>
      <c r="BY44" s="287">
        <v>0</v>
      </c>
      <c r="BZ44" s="287">
        <v>283</v>
      </c>
      <c r="CA44" s="287">
        <v>0</v>
      </c>
      <c r="CB44" s="287" t="s">
        <v>792</v>
      </c>
      <c r="CC44" s="287" t="s">
        <v>792</v>
      </c>
      <c r="CD44" s="287" t="s">
        <v>792</v>
      </c>
      <c r="CE44" s="287" t="s">
        <v>792</v>
      </c>
      <c r="CF44" s="287" t="s">
        <v>792</v>
      </c>
      <c r="CG44" s="287" t="s">
        <v>792</v>
      </c>
      <c r="CH44" s="287" t="s">
        <v>792</v>
      </c>
      <c r="CI44" s="287">
        <v>1567</v>
      </c>
      <c r="CJ44" s="287">
        <f t="shared" si="24"/>
        <v>0</v>
      </c>
      <c r="CK44" s="287">
        <v>0</v>
      </c>
      <c r="CL44" s="287">
        <v>0</v>
      </c>
      <c r="CM44" s="287">
        <v>0</v>
      </c>
      <c r="CN44" s="287">
        <v>0</v>
      </c>
      <c r="CO44" s="287">
        <v>0</v>
      </c>
      <c r="CP44" s="287">
        <v>0</v>
      </c>
      <c r="CQ44" s="287">
        <v>0</v>
      </c>
      <c r="CR44" s="287">
        <v>0</v>
      </c>
      <c r="CS44" s="287">
        <v>0</v>
      </c>
      <c r="CT44" s="287">
        <v>0</v>
      </c>
      <c r="CU44" s="287">
        <v>0</v>
      </c>
      <c r="CV44" s="287">
        <v>0</v>
      </c>
      <c r="CW44" s="287" t="s">
        <v>792</v>
      </c>
      <c r="CX44" s="287" t="s">
        <v>792</v>
      </c>
      <c r="CY44" s="287" t="s">
        <v>792</v>
      </c>
      <c r="CZ44" s="287" t="s">
        <v>792</v>
      </c>
      <c r="DA44" s="287" t="s">
        <v>792</v>
      </c>
      <c r="DB44" s="287" t="s">
        <v>792</v>
      </c>
      <c r="DC44" s="287" t="s">
        <v>792</v>
      </c>
      <c r="DD44" s="287">
        <v>0</v>
      </c>
      <c r="DE44" s="287">
        <f t="shared" si="25"/>
        <v>0</v>
      </c>
      <c r="DF44" s="287">
        <v>0</v>
      </c>
      <c r="DG44" s="287">
        <v>0</v>
      </c>
      <c r="DH44" s="287">
        <v>0</v>
      </c>
      <c r="DI44" s="287">
        <v>0</v>
      </c>
      <c r="DJ44" s="287">
        <v>0</v>
      </c>
      <c r="DK44" s="287">
        <v>0</v>
      </c>
      <c r="DL44" s="287">
        <v>0</v>
      </c>
      <c r="DM44" s="287">
        <v>0</v>
      </c>
      <c r="DN44" s="287">
        <v>0</v>
      </c>
      <c r="DO44" s="287">
        <v>0</v>
      </c>
      <c r="DP44" s="287">
        <v>0</v>
      </c>
      <c r="DQ44" s="287">
        <v>0</v>
      </c>
      <c r="DR44" s="287" t="s">
        <v>792</v>
      </c>
      <c r="DS44" s="287" t="s">
        <v>792</v>
      </c>
      <c r="DT44" s="287">
        <v>0</v>
      </c>
      <c r="DU44" s="287" t="s">
        <v>792</v>
      </c>
      <c r="DV44" s="287" t="s">
        <v>792</v>
      </c>
      <c r="DW44" s="287" t="s">
        <v>792</v>
      </c>
      <c r="DX44" s="287" t="s">
        <v>792</v>
      </c>
      <c r="DY44" s="287">
        <v>0</v>
      </c>
      <c r="DZ44" s="287">
        <f t="shared" si="26"/>
        <v>3475</v>
      </c>
      <c r="EA44" s="287">
        <v>0</v>
      </c>
      <c r="EB44" s="287">
        <v>0</v>
      </c>
      <c r="EC44" s="287">
        <v>0</v>
      </c>
      <c r="ED44" s="287">
        <v>0</v>
      </c>
      <c r="EE44" s="287">
        <v>0</v>
      </c>
      <c r="EF44" s="287">
        <v>0</v>
      </c>
      <c r="EG44" s="287">
        <v>0</v>
      </c>
      <c r="EH44" s="287">
        <v>0</v>
      </c>
      <c r="EI44" s="287">
        <v>0</v>
      </c>
      <c r="EJ44" s="287">
        <v>0</v>
      </c>
      <c r="EK44" s="287" t="s">
        <v>792</v>
      </c>
      <c r="EL44" s="287" t="s">
        <v>792</v>
      </c>
      <c r="EM44" s="287" t="s">
        <v>792</v>
      </c>
      <c r="EN44" s="287">
        <v>3450</v>
      </c>
      <c r="EO44" s="287">
        <v>0</v>
      </c>
      <c r="EP44" s="287" t="s">
        <v>792</v>
      </c>
      <c r="EQ44" s="287" t="s">
        <v>792</v>
      </c>
      <c r="ER44" s="287" t="s">
        <v>792</v>
      </c>
      <c r="ES44" s="287">
        <v>25</v>
      </c>
      <c r="ET44" s="287">
        <v>0</v>
      </c>
      <c r="EU44" s="287">
        <f t="shared" si="27"/>
        <v>37969</v>
      </c>
      <c r="EV44" s="287">
        <v>15435</v>
      </c>
      <c r="EW44" s="287">
        <v>59</v>
      </c>
      <c r="EX44" s="287">
        <v>241</v>
      </c>
      <c r="EY44" s="287">
        <v>3599</v>
      </c>
      <c r="EZ44" s="287">
        <v>7535</v>
      </c>
      <c r="FA44" s="287">
        <v>2382</v>
      </c>
      <c r="FB44" s="287">
        <v>17</v>
      </c>
      <c r="FC44" s="287">
        <v>7284</v>
      </c>
      <c r="FD44" s="287">
        <v>144</v>
      </c>
      <c r="FE44" s="287">
        <v>285</v>
      </c>
      <c r="FF44" s="287">
        <v>0</v>
      </c>
      <c r="FG44" s="287">
        <v>0</v>
      </c>
      <c r="FH44" s="287" t="s">
        <v>792</v>
      </c>
      <c r="FI44" s="287" t="s">
        <v>792</v>
      </c>
      <c r="FJ44" s="287" t="s">
        <v>792</v>
      </c>
      <c r="FK44" s="287">
        <v>0</v>
      </c>
      <c r="FL44" s="287">
        <v>0</v>
      </c>
      <c r="FM44" s="287">
        <v>0</v>
      </c>
      <c r="FN44" s="287">
        <v>9</v>
      </c>
      <c r="FO44" s="287">
        <v>979</v>
      </c>
    </row>
    <row r="45" spans="1:171" s="291" customFormat="1" ht="12" customHeight="1">
      <c r="A45" s="285" t="s">
        <v>573</v>
      </c>
      <c r="B45" s="286" t="s">
        <v>636</v>
      </c>
      <c r="C45" s="305" t="s">
        <v>542</v>
      </c>
      <c r="D45" s="287">
        <f t="shared" si="0"/>
        <v>47349.5</v>
      </c>
      <c r="E45" s="287">
        <f t="shared" si="1"/>
        <v>4253</v>
      </c>
      <c r="F45" s="287">
        <f t="shared" si="2"/>
        <v>6</v>
      </c>
      <c r="G45" s="287">
        <f t="shared" si="3"/>
        <v>303</v>
      </c>
      <c r="H45" s="287">
        <f t="shared" si="4"/>
        <v>6765</v>
      </c>
      <c r="I45" s="287">
        <f t="shared" si="5"/>
        <v>3608</v>
      </c>
      <c r="J45" s="287">
        <f t="shared" si="6"/>
        <v>642</v>
      </c>
      <c r="K45" s="287">
        <f t="shared" si="7"/>
        <v>0</v>
      </c>
      <c r="L45" s="287">
        <f t="shared" si="8"/>
        <v>3009</v>
      </c>
      <c r="M45" s="287">
        <f t="shared" si="9"/>
        <v>451</v>
      </c>
      <c r="N45" s="287">
        <f t="shared" si="10"/>
        <v>651</v>
      </c>
      <c r="O45" s="287">
        <f t="shared" si="11"/>
        <v>312</v>
      </c>
      <c r="P45" s="287">
        <f t="shared" si="12"/>
        <v>0</v>
      </c>
      <c r="Q45" s="287">
        <f t="shared" si="13"/>
        <v>4405</v>
      </c>
      <c r="R45" s="287">
        <f t="shared" si="14"/>
        <v>8761</v>
      </c>
      <c r="S45" s="287">
        <f t="shared" si="15"/>
        <v>0</v>
      </c>
      <c r="T45" s="287">
        <f t="shared" si="16"/>
        <v>11294</v>
      </c>
      <c r="U45" s="287">
        <f t="shared" si="17"/>
        <v>0</v>
      </c>
      <c r="V45" s="287">
        <f t="shared" si="18"/>
        <v>1154</v>
      </c>
      <c r="W45" s="287">
        <f t="shared" si="19"/>
        <v>3.5</v>
      </c>
      <c r="X45" s="287">
        <f t="shared" si="20"/>
        <v>1732</v>
      </c>
      <c r="Y45" s="287">
        <f t="shared" si="21"/>
        <v>18689</v>
      </c>
      <c r="Z45" s="287">
        <v>1</v>
      </c>
      <c r="AA45" s="287">
        <v>0</v>
      </c>
      <c r="AB45" s="287">
        <v>0</v>
      </c>
      <c r="AC45" s="287">
        <v>996</v>
      </c>
      <c r="AD45" s="287">
        <v>0</v>
      </c>
      <c r="AE45" s="287">
        <v>0</v>
      </c>
      <c r="AF45" s="287">
        <v>0</v>
      </c>
      <c r="AG45" s="287">
        <v>0</v>
      </c>
      <c r="AH45" s="287">
        <v>0</v>
      </c>
      <c r="AI45" s="287">
        <v>0</v>
      </c>
      <c r="AJ45" s="287" t="s">
        <v>792</v>
      </c>
      <c r="AK45" s="287" t="s">
        <v>792</v>
      </c>
      <c r="AL45" s="287">
        <v>4405</v>
      </c>
      <c r="AM45" s="287" t="s">
        <v>792</v>
      </c>
      <c r="AN45" s="287" t="s">
        <v>792</v>
      </c>
      <c r="AO45" s="287">
        <v>11293</v>
      </c>
      <c r="AP45" s="287" t="s">
        <v>792</v>
      </c>
      <c r="AQ45" s="287">
        <v>1154</v>
      </c>
      <c r="AR45" s="287" t="s">
        <v>792</v>
      </c>
      <c r="AS45" s="287">
        <v>840</v>
      </c>
      <c r="AT45" s="287">
        <f t="shared" si="22"/>
        <v>1015</v>
      </c>
      <c r="AU45" s="287">
        <v>0</v>
      </c>
      <c r="AV45" s="287">
        <v>0</v>
      </c>
      <c r="AW45" s="287">
        <v>0</v>
      </c>
      <c r="AX45" s="287">
        <v>919</v>
      </c>
      <c r="AY45" s="287">
        <v>25</v>
      </c>
      <c r="AZ45" s="287">
        <v>0</v>
      </c>
      <c r="BA45" s="287">
        <v>0</v>
      </c>
      <c r="BB45" s="287">
        <v>0</v>
      </c>
      <c r="BC45" s="287">
        <v>0</v>
      </c>
      <c r="BD45" s="287">
        <v>0</v>
      </c>
      <c r="BE45" s="287" t="s">
        <v>792</v>
      </c>
      <c r="BF45" s="287" t="s">
        <v>792</v>
      </c>
      <c r="BG45" s="287" t="s">
        <v>792</v>
      </c>
      <c r="BH45" s="287" t="s">
        <v>792</v>
      </c>
      <c r="BI45" s="287" t="s">
        <v>792</v>
      </c>
      <c r="BJ45" s="287" t="s">
        <v>792</v>
      </c>
      <c r="BK45" s="287" t="s">
        <v>792</v>
      </c>
      <c r="BL45" s="287" t="s">
        <v>792</v>
      </c>
      <c r="BM45" s="287" t="s">
        <v>792</v>
      </c>
      <c r="BN45" s="287">
        <v>71</v>
      </c>
      <c r="BO45" s="287">
        <f t="shared" si="23"/>
        <v>8</v>
      </c>
      <c r="BP45" s="287">
        <v>0</v>
      </c>
      <c r="BQ45" s="287">
        <v>0</v>
      </c>
      <c r="BR45" s="287">
        <v>0</v>
      </c>
      <c r="BS45" s="287">
        <v>0</v>
      </c>
      <c r="BT45" s="287">
        <v>0</v>
      </c>
      <c r="BU45" s="287">
        <v>0</v>
      </c>
      <c r="BV45" s="287">
        <v>0</v>
      </c>
      <c r="BW45" s="287">
        <v>0</v>
      </c>
      <c r="BX45" s="287">
        <v>0</v>
      </c>
      <c r="BY45" s="287">
        <v>0</v>
      </c>
      <c r="BZ45" s="287">
        <v>0</v>
      </c>
      <c r="CA45" s="287">
        <v>0</v>
      </c>
      <c r="CB45" s="287" t="s">
        <v>792</v>
      </c>
      <c r="CC45" s="287" t="s">
        <v>792</v>
      </c>
      <c r="CD45" s="287" t="s">
        <v>792</v>
      </c>
      <c r="CE45" s="287" t="s">
        <v>792</v>
      </c>
      <c r="CF45" s="287" t="s">
        <v>792</v>
      </c>
      <c r="CG45" s="287" t="s">
        <v>792</v>
      </c>
      <c r="CH45" s="287" t="s">
        <v>792</v>
      </c>
      <c r="CI45" s="287">
        <v>8</v>
      </c>
      <c r="CJ45" s="287">
        <f t="shared" si="24"/>
        <v>0</v>
      </c>
      <c r="CK45" s="287">
        <v>0</v>
      </c>
      <c r="CL45" s="287">
        <v>0</v>
      </c>
      <c r="CM45" s="287">
        <v>0</v>
      </c>
      <c r="CN45" s="287">
        <v>0</v>
      </c>
      <c r="CO45" s="287">
        <v>0</v>
      </c>
      <c r="CP45" s="287">
        <v>0</v>
      </c>
      <c r="CQ45" s="287">
        <v>0</v>
      </c>
      <c r="CR45" s="287">
        <v>0</v>
      </c>
      <c r="CS45" s="287">
        <v>0</v>
      </c>
      <c r="CT45" s="287">
        <v>0</v>
      </c>
      <c r="CU45" s="287">
        <v>0</v>
      </c>
      <c r="CV45" s="287">
        <v>0</v>
      </c>
      <c r="CW45" s="287" t="s">
        <v>792</v>
      </c>
      <c r="CX45" s="287" t="s">
        <v>792</v>
      </c>
      <c r="CY45" s="287" t="s">
        <v>792</v>
      </c>
      <c r="CZ45" s="287" t="s">
        <v>792</v>
      </c>
      <c r="DA45" s="287" t="s">
        <v>792</v>
      </c>
      <c r="DB45" s="287" t="s">
        <v>792</v>
      </c>
      <c r="DC45" s="287" t="s">
        <v>792</v>
      </c>
      <c r="DD45" s="287">
        <v>0</v>
      </c>
      <c r="DE45" s="287">
        <f t="shared" si="25"/>
        <v>0</v>
      </c>
      <c r="DF45" s="287">
        <v>0</v>
      </c>
      <c r="DG45" s="287">
        <v>0</v>
      </c>
      <c r="DH45" s="287">
        <v>0</v>
      </c>
      <c r="DI45" s="287">
        <v>0</v>
      </c>
      <c r="DJ45" s="287">
        <v>0</v>
      </c>
      <c r="DK45" s="287">
        <v>0</v>
      </c>
      <c r="DL45" s="287">
        <v>0</v>
      </c>
      <c r="DM45" s="287">
        <v>0</v>
      </c>
      <c r="DN45" s="287">
        <v>0</v>
      </c>
      <c r="DO45" s="287">
        <v>0</v>
      </c>
      <c r="DP45" s="287">
        <v>0</v>
      </c>
      <c r="DQ45" s="287">
        <v>0</v>
      </c>
      <c r="DR45" s="287" t="s">
        <v>792</v>
      </c>
      <c r="DS45" s="287" t="s">
        <v>792</v>
      </c>
      <c r="DT45" s="287">
        <v>0</v>
      </c>
      <c r="DU45" s="287" t="s">
        <v>792</v>
      </c>
      <c r="DV45" s="287" t="s">
        <v>792</v>
      </c>
      <c r="DW45" s="287" t="s">
        <v>792</v>
      </c>
      <c r="DX45" s="287" t="s">
        <v>792</v>
      </c>
      <c r="DY45" s="287">
        <v>0</v>
      </c>
      <c r="DZ45" s="287">
        <f t="shared" si="26"/>
        <v>8761</v>
      </c>
      <c r="EA45" s="287">
        <v>0</v>
      </c>
      <c r="EB45" s="287">
        <v>0</v>
      </c>
      <c r="EC45" s="287">
        <v>0</v>
      </c>
      <c r="ED45" s="287">
        <v>0</v>
      </c>
      <c r="EE45" s="287">
        <v>0</v>
      </c>
      <c r="EF45" s="287">
        <v>0</v>
      </c>
      <c r="EG45" s="287">
        <v>0</v>
      </c>
      <c r="EH45" s="287">
        <v>0</v>
      </c>
      <c r="EI45" s="287">
        <v>0</v>
      </c>
      <c r="EJ45" s="287">
        <v>0</v>
      </c>
      <c r="EK45" s="287" t="s">
        <v>792</v>
      </c>
      <c r="EL45" s="287" t="s">
        <v>792</v>
      </c>
      <c r="EM45" s="287" t="s">
        <v>792</v>
      </c>
      <c r="EN45" s="287">
        <v>8761</v>
      </c>
      <c r="EO45" s="287">
        <v>0</v>
      </c>
      <c r="EP45" s="287" t="s">
        <v>792</v>
      </c>
      <c r="EQ45" s="287" t="s">
        <v>792</v>
      </c>
      <c r="ER45" s="287" t="s">
        <v>792</v>
      </c>
      <c r="ES45" s="287">
        <v>0</v>
      </c>
      <c r="ET45" s="287">
        <v>0</v>
      </c>
      <c r="EU45" s="287">
        <f t="shared" si="27"/>
        <v>18876.5</v>
      </c>
      <c r="EV45" s="287">
        <v>4252</v>
      </c>
      <c r="EW45" s="287">
        <v>6</v>
      </c>
      <c r="EX45" s="287">
        <v>303</v>
      </c>
      <c r="EY45" s="287">
        <v>4850</v>
      </c>
      <c r="EZ45" s="287">
        <v>3583</v>
      </c>
      <c r="FA45" s="287">
        <v>642</v>
      </c>
      <c r="FB45" s="287">
        <v>0</v>
      </c>
      <c r="FC45" s="287">
        <v>3009</v>
      </c>
      <c r="FD45" s="287">
        <v>451</v>
      </c>
      <c r="FE45" s="287">
        <v>651</v>
      </c>
      <c r="FF45" s="287">
        <v>312</v>
      </c>
      <c r="FG45" s="287">
        <v>0</v>
      </c>
      <c r="FH45" s="287" t="s">
        <v>792</v>
      </c>
      <c r="FI45" s="287" t="s">
        <v>792</v>
      </c>
      <c r="FJ45" s="287" t="s">
        <v>792</v>
      </c>
      <c r="FK45" s="287">
        <v>1</v>
      </c>
      <c r="FL45" s="287">
        <v>0</v>
      </c>
      <c r="FM45" s="287">
        <v>0</v>
      </c>
      <c r="FN45" s="287">
        <v>3.5</v>
      </c>
      <c r="FO45" s="287">
        <v>813</v>
      </c>
    </row>
    <row r="46" spans="1:171" s="291" customFormat="1" ht="12" customHeight="1">
      <c r="A46" s="285" t="s">
        <v>561</v>
      </c>
      <c r="B46" s="286" t="s">
        <v>601</v>
      </c>
      <c r="C46" s="305" t="s">
        <v>542</v>
      </c>
      <c r="D46" s="287">
        <f t="shared" si="0"/>
        <v>207303</v>
      </c>
      <c r="E46" s="287">
        <f t="shared" si="1"/>
        <v>5835</v>
      </c>
      <c r="F46" s="287">
        <f t="shared" si="2"/>
        <v>244</v>
      </c>
      <c r="G46" s="287">
        <f t="shared" si="3"/>
        <v>140</v>
      </c>
      <c r="H46" s="287">
        <f t="shared" si="4"/>
        <v>25596</v>
      </c>
      <c r="I46" s="287">
        <f t="shared" si="5"/>
        <v>16353</v>
      </c>
      <c r="J46" s="287">
        <f t="shared" si="6"/>
        <v>7260</v>
      </c>
      <c r="K46" s="287">
        <f t="shared" si="7"/>
        <v>76</v>
      </c>
      <c r="L46" s="287">
        <f t="shared" si="8"/>
        <v>7933</v>
      </c>
      <c r="M46" s="287">
        <f t="shared" si="9"/>
        <v>450</v>
      </c>
      <c r="N46" s="287">
        <f t="shared" si="10"/>
        <v>1296</v>
      </c>
      <c r="O46" s="287">
        <f t="shared" si="11"/>
        <v>1307</v>
      </c>
      <c r="P46" s="287">
        <f t="shared" si="12"/>
        <v>0</v>
      </c>
      <c r="Q46" s="287">
        <f t="shared" si="13"/>
        <v>35236</v>
      </c>
      <c r="R46" s="287">
        <f t="shared" si="14"/>
        <v>76114</v>
      </c>
      <c r="S46" s="287">
        <f t="shared" si="15"/>
        <v>65</v>
      </c>
      <c r="T46" s="287">
        <f t="shared" si="16"/>
        <v>11707</v>
      </c>
      <c r="U46" s="287">
        <f t="shared" si="17"/>
        <v>178</v>
      </c>
      <c r="V46" s="287">
        <f t="shared" si="18"/>
        <v>5029</v>
      </c>
      <c r="W46" s="287">
        <f t="shared" si="19"/>
        <v>0</v>
      </c>
      <c r="X46" s="287">
        <f t="shared" si="20"/>
        <v>12484</v>
      </c>
      <c r="Y46" s="287">
        <f t="shared" si="21"/>
        <v>55483</v>
      </c>
      <c r="Z46" s="287">
        <v>80</v>
      </c>
      <c r="AA46" s="287">
        <v>0</v>
      </c>
      <c r="AB46" s="287">
        <v>0</v>
      </c>
      <c r="AC46" s="287">
        <v>2323</v>
      </c>
      <c r="AD46" s="287">
        <v>0</v>
      </c>
      <c r="AE46" s="287">
        <v>0</v>
      </c>
      <c r="AF46" s="287">
        <v>0</v>
      </c>
      <c r="AG46" s="287">
        <v>0</v>
      </c>
      <c r="AH46" s="287">
        <v>0</v>
      </c>
      <c r="AI46" s="287">
        <v>48</v>
      </c>
      <c r="AJ46" s="287" t="s">
        <v>792</v>
      </c>
      <c r="AK46" s="287" t="s">
        <v>792</v>
      </c>
      <c r="AL46" s="287">
        <v>35236</v>
      </c>
      <c r="AM46" s="287" t="s">
        <v>792</v>
      </c>
      <c r="AN46" s="287" t="s">
        <v>792</v>
      </c>
      <c r="AO46" s="287">
        <v>11707</v>
      </c>
      <c r="AP46" s="287" t="s">
        <v>792</v>
      </c>
      <c r="AQ46" s="287">
        <v>5029</v>
      </c>
      <c r="AR46" s="287" t="s">
        <v>792</v>
      </c>
      <c r="AS46" s="287">
        <v>1060</v>
      </c>
      <c r="AT46" s="287">
        <f t="shared" si="22"/>
        <v>17299</v>
      </c>
      <c r="AU46" s="287">
        <v>0</v>
      </c>
      <c r="AV46" s="287">
        <v>0</v>
      </c>
      <c r="AW46" s="287">
        <v>0</v>
      </c>
      <c r="AX46" s="287">
        <v>13022</v>
      </c>
      <c r="AY46" s="287">
        <v>1204</v>
      </c>
      <c r="AZ46" s="287">
        <v>153</v>
      </c>
      <c r="BA46" s="287">
        <v>0</v>
      </c>
      <c r="BB46" s="287">
        <v>0</v>
      </c>
      <c r="BC46" s="287">
        <v>114</v>
      </c>
      <c r="BD46" s="287">
        <v>222</v>
      </c>
      <c r="BE46" s="287" t="s">
        <v>792</v>
      </c>
      <c r="BF46" s="287" t="s">
        <v>792</v>
      </c>
      <c r="BG46" s="287" t="s">
        <v>792</v>
      </c>
      <c r="BH46" s="287" t="s">
        <v>792</v>
      </c>
      <c r="BI46" s="287" t="s">
        <v>792</v>
      </c>
      <c r="BJ46" s="287" t="s">
        <v>792</v>
      </c>
      <c r="BK46" s="287" t="s">
        <v>792</v>
      </c>
      <c r="BL46" s="287" t="s">
        <v>792</v>
      </c>
      <c r="BM46" s="287" t="s">
        <v>792</v>
      </c>
      <c r="BN46" s="287">
        <v>2584</v>
      </c>
      <c r="BO46" s="287">
        <f t="shared" si="23"/>
        <v>2181</v>
      </c>
      <c r="BP46" s="287">
        <v>0</v>
      </c>
      <c r="BQ46" s="287">
        <v>0</v>
      </c>
      <c r="BR46" s="287">
        <v>0</v>
      </c>
      <c r="BS46" s="287">
        <v>0</v>
      </c>
      <c r="BT46" s="287">
        <v>0</v>
      </c>
      <c r="BU46" s="287">
        <v>0</v>
      </c>
      <c r="BV46" s="287">
        <v>0</v>
      </c>
      <c r="BW46" s="287">
        <v>0</v>
      </c>
      <c r="BX46" s="287">
        <v>0</v>
      </c>
      <c r="BY46" s="287">
        <v>0</v>
      </c>
      <c r="BZ46" s="287">
        <v>243</v>
      </c>
      <c r="CA46" s="287">
        <v>0</v>
      </c>
      <c r="CB46" s="287" t="s">
        <v>792</v>
      </c>
      <c r="CC46" s="287" t="s">
        <v>792</v>
      </c>
      <c r="CD46" s="287" t="s">
        <v>792</v>
      </c>
      <c r="CE46" s="287" t="s">
        <v>792</v>
      </c>
      <c r="CF46" s="287" t="s">
        <v>792</v>
      </c>
      <c r="CG46" s="287" t="s">
        <v>792</v>
      </c>
      <c r="CH46" s="287" t="s">
        <v>792</v>
      </c>
      <c r="CI46" s="287">
        <v>1938</v>
      </c>
      <c r="CJ46" s="287">
        <f t="shared" si="24"/>
        <v>0</v>
      </c>
      <c r="CK46" s="287">
        <v>0</v>
      </c>
      <c r="CL46" s="287">
        <v>0</v>
      </c>
      <c r="CM46" s="287">
        <v>0</v>
      </c>
      <c r="CN46" s="287">
        <v>0</v>
      </c>
      <c r="CO46" s="287">
        <v>0</v>
      </c>
      <c r="CP46" s="287">
        <v>0</v>
      </c>
      <c r="CQ46" s="287">
        <v>0</v>
      </c>
      <c r="CR46" s="287">
        <v>0</v>
      </c>
      <c r="CS46" s="287">
        <v>0</v>
      </c>
      <c r="CT46" s="287">
        <v>0</v>
      </c>
      <c r="CU46" s="287">
        <v>0</v>
      </c>
      <c r="CV46" s="287">
        <v>0</v>
      </c>
      <c r="CW46" s="287" t="s">
        <v>792</v>
      </c>
      <c r="CX46" s="287" t="s">
        <v>792</v>
      </c>
      <c r="CY46" s="287" t="s">
        <v>792</v>
      </c>
      <c r="CZ46" s="287" t="s">
        <v>792</v>
      </c>
      <c r="DA46" s="287" t="s">
        <v>792</v>
      </c>
      <c r="DB46" s="287" t="s">
        <v>792</v>
      </c>
      <c r="DC46" s="287" t="s">
        <v>792</v>
      </c>
      <c r="DD46" s="287">
        <v>0</v>
      </c>
      <c r="DE46" s="287">
        <f t="shared" si="25"/>
        <v>1129</v>
      </c>
      <c r="DF46" s="287">
        <v>0</v>
      </c>
      <c r="DG46" s="287">
        <v>0</v>
      </c>
      <c r="DH46" s="287">
        <v>0</v>
      </c>
      <c r="DI46" s="287">
        <v>0</v>
      </c>
      <c r="DJ46" s="287">
        <v>0</v>
      </c>
      <c r="DK46" s="287">
        <v>0</v>
      </c>
      <c r="DL46" s="287">
        <v>0</v>
      </c>
      <c r="DM46" s="287">
        <v>0</v>
      </c>
      <c r="DN46" s="287">
        <v>0</v>
      </c>
      <c r="DO46" s="287">
        <v>0</v>
      </c>
      <c r="DP46" s="287">
        <v>1064</v>
      </c>
      <c r="DQ46" s="287">
        <v>0</v>
      </c>
      <c r="DR46" s="287" t="s">
        <v>792</v>
      </c>
      <c r="DS46" s="287" t="s">
        <v>792</v>
      </c>
      <c r="DT46" s="287">
        <v>65</v>
      </c>
      <c r="DU46" s="287" t="s">
        <v>792</v>
      </c>
      <c r="DV46" s="287" t="s">
        <v>792</v>
      </c>
      <c r="DW46" s="287" t="s">
        <v>792</v>
      </c>
      <c r="DX46" s="287" t="s">
        <v>792</v>
      </c>
      <c r="DY46" s="287">
        <v>0</v>
      </c>
      <c r="DZ46" s="287">
        <f t="shared" si="26"/>
        <v>77178</v>
      </c>
      <c r="EA46" s="287">
        <v>21</v>
      </c>
      <c r="EB46" s="287">
        <v>0</v>
      </c>
      <c r="EC46" s="287">
        <v>0</v>
      </c>
      <c r="ED46" s="287">
        <v>272</v>
      </c>
      <c r="EE46" s="287">
        <v>0</v>
      </c>
      <c r="EF46" s="287">
        <v>0</v>
      </c>
      <c r="EG46" s="287">
        <v>0</v>
      </c>
      <c r="EH46" s="287">
        <v>0</v>
      </c>
      <c r="EI46" s="287">
        <v>37</v>
      </c>
      <c r="EJ46" s="287">
        <v>14</v>
      </c>
      <c r="EK46" s="287" t="s">
        <v>792</v>
      </c>
      <c r="EL46" s="287" t="s">
        <v>792</v>
      </c>
      <c r="EM46" s="287" t="s">
        <v>792</v>
      </c>
      <c r="EN46" s="287">
        <v>76114</v>
      </c>
      <c r="EO46" s="287">
        <v>0</v>
      </c>
      <c r="EP46" s="287" t="s">
        <v>792</v>
      </c>
      <c r="EQ46" s="287" t="s">
        <v>792</v>
      </c>
      <c r="ER46" s="287" t="s">
        <v>792</v>
      </c>
      <c r="ES46" s="287">
        <v>0</v>
      </c>
      <c r="ET46" s="287">
        <v>720</v>
      </c>
      <c r="EU46" s="287">
        <f t="shared" si="27"/>
        <v>54033</v>
      </c>
      <c r="EV46" s="287">
        <v>5734</v>
      </c>
      <c r="EW46" s="287">
        <v>244</v>
      </c>
      <c r="EX46" s="287">
        <v>140</v>
      </c>
      <c r="EY46" s="287">
        <v>9979</v>
      </c>
      <c r="EZ46" s="287">
        <v>15149</v>
      </c>
      <c r="FA46" s="287">
        <v>7107</v>
      </c>
      <c r="FB46" s="287">
        <v>76</v>
      </c>
      <c r="FC46" s="287">
        <v>7933</v>
      </c>
      <c r="FD46" s="287">
        <v>299</v>
      </c>
      <c r="FE46" s="287">
        <v>1012</v>
      </c>
      <c r="FF46" s="287">
        <v>0</v>
      </c>
      <c r="FG46" s="287">
        <v>0</v>
      </c>
      <c r="FH46" s="287" t="s">
        <v>792</v>
      </c>
      <c r="FI46" s="287" t="s">
        <v>792</v>
      </c>
      <c r="FJ46" s="287" t="s">
        <v>792</v>
      </c>
      <c r="FK46" s="287">
        <v>0</v>
      </c>
      <c r="FL46" s="287">
        <v>178</v>
      </c>
      <c r="FM46" s="287">
        <v>0</v>
      </c>
      <c r="FN46" s="287">
        <v>0</v>
      </c>
      <c r="FO46" s="287">
        <v>6182</v>
      </c>
    </row>
    <row r="47" spans="1:171" s="291" customFormat="1" ht="12" customHeight="1">
      <c r="A47" s="285" t="s">
        <v>556</v>
      </c>
      <c r="B47" s="286" t="s">
        <v>602</v>
      </c>
      <c r="C47" s="305" t="s">
        <v>542</v>
      </c>
      <c r="D47" s="287">
        <f t="shared" si="0"/>
        <v>36780</v>
      </c>
      <c r="E47" s="287">
        <f t="shared" si="1"/>
        <v>7282</v>
      </c>
      <c r="F47" s="287">
        <f t="shared" si="2"/>
        <v>28</v>
      </c>
      <c r="G47" s="287">
        <f t="shared" si="3"/>
        <v>4</v>
      </c>
      <c r="H47" s="287">
        <f t="shared" si="4"/>
        <v>4996</v>
      </c>
      <c r="I47" s="287">
        <f t="shared" si="5"/>
        <v>4321</v>
      </c>
      <c r="J47" s="287">
        <f t="shared" si="6"/>
        <v>1291</v>
      </c>
      <c r="K47" s="287">
        <f t="shared" si="7"/>
        <v>9</v>
      </c>
      <c r="L47" s="287">
        <f t="shared" si="8"/>
        <v>779</v>
      </c>
      <c r="M47" s="287">
        <f t="shared" si="9"/>
        <v>115</v>
      </c>
      <c r="N47" s="287">
        <f t="shared" si="10"/>
        <v>686</v>
      </c>
      <c r="O47" s="287">
        <f t="shared" si="11"/>
        <v>2025</v>
      </c>
      <c r="P47" s="287">
        <f t="shared" si="12"/>
        <v>0</v>
      </c>
      <c r="Q47" s="287">
        <f t="shared" si="13"/>
        <v>9210</v>
      </c>
      <c r="R47" s="287">
        <f t="shared" si="14"/>
        <v>0</v>
      </c>
      <c r="S47" s="287">
        <f t="shared" si="15"/>
        <v>609</v>
      </c>
      <c r="T47" s="287">
        <f t="shared" si="16"/>
        <v>907</v>
      </c>
      <c r="U47" s="287">
        <f t="shared" si="17"/>
        <v>0</v>
      </c>
      <c r="V47" s="287">
        <f t="shared" si="18"/>
        <v>2283</v>
      </c>
      <c r="W47" s="287">
        <f t="shared" si="19"/>
        <v>161</v>
      </c>
      <c r="X47" s="287">
        <f t="shared" si="20"/>
        <v>2074</v>
      </c>
      <c r="Y47" s="287">
        <f t="shared" si="21"/>
        <v>12983</v>
      </c>
      <c r="Z47" s="287">
        <v>10</v>
      </c>
      <c r="AA47" s="287">
        <v>0</v>
      </c>
      <c r="AB47" s="287">
        <v>0</v>
      </c>
      <c r="AC47" s="287">
        <v>567</v>
      </c>
      <c r="AD47" s="287">
        <v>0</v>
      </c>
      <c r="AE47" s="287">
        <v>0</v>
      </c>
      <c r="AF47" s="287">
        <v>0</v>
      </c>
      <c r="AG47" s="287">
        <v>0</v>
      </c>
      <c r="AH47" s="287">
        <v>0</v>
      </c>
      <c r="AI47" s="287">
        <v>6</v>
      </c>
      <c r="AJ47" s="287" t="s">
        <v>792</v>
      </c>
      <c r="AK47" s="287" t="s">
        <v>792</v>
      </c>
      <c r="AL47" s="287">
        <v>9210</v>
      </c>
      <c r="AM47" s="287" t="s">
        <v>792</v>
      </c>
      <c r="AN47" s="287" t="s">
        <v>792</v>
      </c>
      <c r="AO47" s="287">
        <v>907</v>
      </c>
      <c r="AP47" s="287" t="s">
        <v>792</v>
      </c>
      <c r="AQ47" s="287">
        <v>2283</v>
      </c>
      <c r="AR47" s="287" t="s">
        <v>792</v>
      </c>
      <c r="AS47" s="287">
        <v>0</v>
      </c>
      <c r="AT47" s="287">
        <f t="shared" si="22"/>
        <v>1558</v>
      </c>
      <c r="AU47" s="287">
        <v>0</v>
      </c>
      <c r="AV47" s="287">
        <v>0</v>
      </c>
      <c r="AW47" s="287">
        <v>0</v>
      </c>
      <c r="AX47" s="287">
        <v>1155</v>
      </c>
      <c r="AY47" s="287">
        <v>347</v>
      </c>
      <c r="AZ47" s="287">
        <v>0</v>
      </c>
      <c r="BA47" s="287">
        <v>0</v>
      </c>
      <c r="BB47" s="287">
        <v>0</v>
      </c>
      <c r="BC47" s="287">
        <v>0</v>
      </c>
      <c r="BD47" s="287">
        <v>0</v>
      </c>
      <c r="BE47" s="287" t="s">
        <v>792</v>
      </c>
      <c r="BF47" s="287" t="s">
        <v>792</v>
      </c>
      <c r="BG47" s="287" t="s">
        <v>792</v>
      </c>
      <c r="BH47" s="287" t="s">
        <v>792</v>
      </c>
      <c r="BI47" s="287" t="s">
        <v>792</v>
      </c>
      <c r="BJ47" s="287" t="s">
        <v>792</v>
      </c>
      <c r="BK47" s="287" t="s">
        <v>792</v>
      </c>
      <c r="BL47" s="287" t="s">
        <v>792</v>
      </c>
      <c r="BM47" s="287" t="s">
        <v>792</v>
      </c>
      <c r="BN47" s="287">
        <v>56</v>
      </c>
      <c r="BO47" s="287">
        <f t="shared" si="23"/>
        <v>2021</v>
      </c>
      <c r="BP47" s="287">
        <v>0</v>
      </c>
      <c r="BQ47" s="287">
        <v>0</v>
      </c>
      <c r="BR47" s="287">
        <v>0</v>
      </c>
      <c r="BS47" s="287">
        <v>0</v>
      </c>
      <c r="BT47" s="287">
        <v>0</v>
      </c>
      <c r="BU47" s="287">
        <v>0</v>
      </c>
      <c r="BV47" s="287">
        <v>0</v>
      </c>
      <c r="BW47" s="287">
        <v>0</v>
      </c>
      <c r="BX47" s="287">
        <v>0</v>
      </c>
      <c r="BY47" s="287">
        <v>0</v>
      </c>
      <c r="BZ47" s="287">
        <v>2021</v>
      </c>
      <c r="CA47" s="287">
        <v>0</v>
      </c>
      <c r="CB47" s="287" t="s">
        <v>792</v>
      </c>
      <c r="CC47" s="287" t="s">
        <v>792</v>
      </c>
      <c r="CD47" s="287" t="s">
        <v>792</v>
      </c>
      <c r="CE47" s="287" t="s">
        <v>792</v>
      </c>
      <c r="CF47" s="287" t="s">
        <v>792</v>
      </c>
      <c r="CG47" s="287" t="s">
        <v>792</v>
      </c>
      <c r="CH47" s="287" t="s">
        <v>792</v>
      </c>
      <c r="CI47" s="287">
        <v>0</v>
      </c>
      <c r="CJ47" s="287">
        <f t="shared" si="24"/>
        <v>0</v>
      </c>
      <c r="CK47" s="287">
        <v>0</v>
      </c>
      <c r="CL47" s="287">
        <v>0</v>
      </c>
      <c r="CM47" s="287">
        <v>0</v>
      </c>
      <c r="CN47" s="287">
        <v>0</v>
      </c>
      <c r="CO47" s="287">
        <v>0</v>
      </c>
      <c r="CP47" s="287">
        <v>0</v>
      </c>
      <c r="CQ47" s="287">
        <v>0</v>
      </c>
      <c r="CR47" s="287">
        <v>0</v>
      </c>
      <c r="CS47" s="287">
        <v>0</v>
      </c>
      <c r="CT47" s="287">
        <v>0</v>
      </c>
      <c r="CU47" s="287">
        <v>0</v>
      </c>
      <c r="CV47" s="287">
        <v>0</v>
      </c>
      <c r="CW47" s="287" t="s">
        <v>792</v>
      </c>
      <c r="CX47" s="287" t="s">
        <v>792</v>
      </c>
      <c r="CY47" s="287" t="s">
        <v>792</v>
      </c>
      <c r="CZ47" s="287" t="s">
        <v>792</v>
      </c>
      <c r="DA47" s="287" t="s">
        <v>792</v>
      </c>
      <c r="DB47" s="287" t="s">
        <v>792</v>
      </c>
      <c r="DC47" s="287" t="s">
        <v>792</v>
      </c>
      <c r="DD47" s="287">
        <v>0</v>
      </c>
      <c r="DE47" s="287">
        <f t="shared" si="25"/>
        <v>17</v>
      </c>
      <c r="DF47" s="287">
        <v>0</v>
      </c>
      <c r="DG47" s="287">
        <v>0</v>
      </c>
      <c r="DH47" s="287">
        <v>0</v>
      </c>
      <c r="DI47" s="287">
        <v>0</v>
      </c>
      <c r="DJ47" s="287">
        <v>0</v>
      </c>
      <c r="DK47" s="287">
        <v>0</v>
      </c>
      <c r="DL47" s="287">
        <v>0</v>
      </c>
      <c r="DM47" s="287">
        <v>0</v>
      </c>
      <c r="DN47" s="287">
        <v>0</v>
      </c>
      <c r="DO47" s="287">
        <v>0</v>
      </c>
      <c r="DP47" s="287">
        <v>4</v>
      </c>
      <c r="DQ47" s="287">
        <v>0</v>
      </c>
      <c r="DR47" s="287" t="s">
        <v>792</v>
      </c>
      <c r="DS47" s="287" t="s">
        <v>792</v>
      </c>
      <c r="DT47" s="287">
        <v>13</v>
      </c>
      <c r="DU47" s="287" t="s">
        <v>792</v>
      </c>
      <c r="DV47" s="287" t="s">
        <v>792</v>
      </c>
      <c r="DW47" s="287" t="s">
        <v>792</v>
      </c>
      <c r="DX47" s="287" t="s">
        <v>792</v>
      </c>
      <c r="DY47" s="287">
        <v>0</v>
      </c>
      <c r="DZ47" s="287">
        <f t="shared" si="26"/>
        <v>730</v>
      </c>
      <c r="EA47" s="287">
        <v>0</v>
      </c>
      <c r="EB47" s="287">
        <v>0</v>
      </c>
      <c r="EC47" s="287">
        <v>0</v>
      </c>
      <c r="ED47" s="287">
        <v>0</v>
      </c>
      <c r="EE47" s="287">
        <v>0</v>
      </c>
      <c r="EF47" s="287">
        <v>0</v>
      </c>
      <c r="EG47" s="287">
        <v>0</v>
      </c>
      <c r="EH47" s="287">
        <v>0</v>
      </c>
      <c r="EI47" s="287">
        <v>0</v>
      </c>
      <c r="EJ47" s="287">
        <v>0</v>
      </c>
      <c r="EK47" s="287" t="s">
        <v>792</v>
      </c>
      <c r="EL47" s="287" t="s">
        <v>792</v>
      </c>
      <c r="EM47" s="287" t="s">
        <v>792</v>
      </c>
      <c r="EN47" s="287">
        <v>0</v>
      </c>
      <c r="EO47" s="287">
        <v>596</v>
      </c>
      <c r="EP47" s="287" t="s">
        <v>792</v>
      </c>
      <c r="EQ47" s="287" t="s">
        <v>792</v>
      </c>
      <c r="ER47" s="287" t="s">
        <v>792</v>
      </c>
      <c r="ES47" s="287">
        <v>134</v>
      </c>
      <c r="ET47" s="287">
        <v>0</v>
      </c>
      <c r="EU47" s="287">
        <f t="shared" si="27"/>
        <v>19471</v>
      </c>
      <c r="EV47" s="287">
        <v>7272</v>
      </c>
      <c r="EW47" s="287">
        <v>28</v>
      </c>
      <c r="EX47" s="287">
        <v>4</v>
      </c>
      <c r="EY47" s="287">
        <v>3274</v>
      </c>
      <c r="EZ47" s="287">
        <v>3974</v>
      </c>
      <c r="FA47" s="287">
        <v>1291</v>
      </c>
      <c r="FB47" s="287">
        <v>9</v>
      </c>
      <c r="FC47" s="287">
        <v>779</v>
      </c>
      <c r="FD47" s="287">
        <v>115</v>
      </c>
      <c r="FE47" s="287">
        <v>680</v>
      </c>
      <c r="FF47" s="287">
        <v>0</v>
      </c>
      <c r="FG47" s="287">
        <v>0</v>
      </c>
      <c r="FH47" s="287" t="s">
        <v>792</v>
      </c>
      <c r="FI47" s="287" t="s">
        <v>792</v>
      </c>
      <c r="FJ47" s="287" t="s">
        <v>792</v>
      </c>
      <c r="FK47" s="287">
        <v>0</v>
      </c>
      <c r="FL47" s="287">
        <v>0</v>
      </c>
      <c r="FM47" s="287">
        <v>0</v>
      </c>
      <c r="FN47" s="287">
        <v>27</v>
      </c>
      <c r="FO47" s="287">
        <v>2018</v>
      </c>
    </row>
    <row r="48" spans="1:171" s="291" customFormat="1" ht="12" customHeight="1">
      <c r="A48" s="285" t="s">
        <v>578</v>
      </c>
      <c r="B48" s="286" t="s">
        <v>637</v>
      </c>
      <c r="C48" s="305" t="s">
        <v>542</v>
      </c>
      <c r="D48" s="287">
        <f t="shared" si="0"/>
        <v>53488</v>
      </c>
      <c r="E48" s="287">
        <f t="shared" si="1"/>
        <v>6771</v>
      </c>
      <c r="F48" s="287">
        <f t="shared" si="2"/>
        <v>19</v>
      </c>
      <c r="G48" s="287">
        <f t="shared" si="3"/>
        <v>124</v>
      </c>
      <c r="H48" s="287">
        <f t="shared" si="4"/>
        <v>7706</v>
      </c>
      <c r="I48" s="287">
        <f t="shared" si="5"/>
        <v>9359</v>
      </c>
      <c r="J48" s="287">
        <f t="shared" si="6"/>
        <v>2774</v>
      </c>
      <c r="K48" s="287">
        <f t="shared" si="7"/>
        <v>37</v>
      </c>
      <c r="L48" s="287">
        <f t="shared" si="8"/>
        <v>8262</v>
      </c>
      <c r="M48" s="287">
        <f t="shared" si="9"/>
        <v>24</v>
      </c>
      <c r="N48" s="287">
        <f t="shared" si="10"/>
        <v>72</v>
      </c>
      <c r="O48" s="287">
        <f t="shared" si="11"/>
        <v>589</v>
      </c>
      <c r="P48" s="287">
        <f t="shared" si="12"/>
        <v>0</v>
      </c>
      <c r="Q48" s="287">
        <f t="shared" si="13"/>
        <v>9531</v>
      </c>
      <c r="R48" s="287">
        <f t="shared" si="14"/>
        <v>243</v>
      </c>
      <c r="S48" s="287">
        <f t="shared" si="15"/>
        <v>0</v>
      </c>
      <c r="T48" s="287">
        <f t="shared" si="16"/>
        <v>1908</v>
      </c>
      <c r="U48" s="287">
        <f t="shared" si="17"/>
        <v>0</v>
      </c>
      <c r="V48" s="287">
        <f t="shared" si="18"/>
        <v>1153</v>
      </c>
      <c r="W48" s="287">
        <f t="shared" si="19"/>
        <v>20</v>
      </c>
      <c r="X48" s="287">
        <f t="shared" si="20"/>
        <v>4896</v>
      </c>
      <c r="Y48" s="287">
        <f t="shared" si="21"/>
        <v>16146</v>
      </c>
      <c r="Z48" s="287">
        <v>53</v>
      </c>
      <c r="AA48" s="287">
        <v>0</v>
      </c>
      <c r="AB48" s="287">
        <v>26</v>
      </c>
      <c r="AC48" s="287">
        <v>445</v>
      </c>
      <c r="AD48" s="287">
        <v>0</v>
      </c>
      <c r="AE48" s="287">
        <v>0</v>
      </c>
      <c r="AF48" s="287">
        <v>0</v>
      </c>
      <c r="AG48" s="287">
        <v>0</v>
      </c>
      <c r="AH48" s="287">
        <v>0</v>
      </c>
      <c r="AI48" s="287">
        <v>0</v>
      </c>
      <c r="AJ48" s="287" t="s">
        <v>792</v>
      </c>
      <c r="AK48" s="287" t="s">
        <v>792</v>
      </c>
      <c r="AL48" s="287">
        <v>9531</v>
      </c>
      <c r="AM48" s="287" t="s">
        <v>792</v>
      </c>
      <c r="AN48" s="287" t="s">
        <v>792</v>
      </c>
      <c r="AO48" s="287">
        <v>1908</v>
      </c>
      <c r="AP48" s="287" t="s">
        <v>792</v>
      </c>
      <c r="AQ48" s="287">
        <v>1153</v>
      </c>
      <c r="AR48" s="287" t="s">
        <v>792</v>
      </c>
      <c r="AS48" s="287">
        <v>3030</v>
      </c>
      <c r="AT48" s="287">
        <f t="shared" si="22"/>
        <v>1330</v>
      </c>
      <c r="AU48" s="287">
        <v>0</v>
      </c>
      <c r="AV48" s="287">
        <v>0</v>
      </c>
      <c r="AW48" s="287">
        <v>0</v>
      </c>
      <c r="AX48" s="287">
        <v>1087</v>
      </c>
      <c r="AY48" s="287">
        <v>0</v>
      </c>
      <c r="AZ48" s="287">
        <v>0</v>
      </c>
      <c r="BA48" s="287">
        <v>0</v>
      </c>
      <c r="BB48" s="287">
        <v>0</v>
      </c>
      <c r="BC48" s="287">
        <v>0</v>
      </c>
      <c r="BD48" s="287">
        <v>0</v>
      </c>
      <c r="BE48" s="287" t="s">
        <v>792</v>
      </c>
      <c r="BF48" s="287" t="s">
        <v>792</v>
      </c>
      <c r="BG48" s="287" t="s">
        <v>792</v>
      </c>
      <c r="BH48" s="287" t="s">
        <v>792</v>
      </c>
      <c r="BI48" s="287" t="s">
        <v>792</v>
      </c>
      <c r="BJ48" s="287" t="s">
        <v>792</v>
      </c>
      <c r="BK48" s="287" t="s">
        <v>792</v>
      </c>
      <c r="BL48" s="287" t="s">
        <v>792</v>
      </c>
      <c r="BM48" s="287" t="s">
        <v>792</v>
      </c>
      <c r="BN48" s="287">
        <v>243</v>
      </c>
      <c r="BO48" s="287">
        <f t="shared" si="23"/>
        <v>637</v>
      </c>
      <c r="BP48" s="287">
        <v>0</v>
      </c>
      <c r="BQ48" s="287">
        <v>0</v>
      </c>
      <c r="BR48" s="287">
        <v>0</v>
      </c>
      <c r="BS48" s="287">
        <v>0</v>
      </c>
      <c r="BT48" s="287">
        <v>0</v>
      </c>
      <c r="BU48" s="287">
        <v>0</v>
      </c>
      <c r="BV48" s="287">
        <v>0</v>
      </c>
      <c r="BW48" s="287">
        <v>0</v>
      </c>
      <c r="BX48" s="287">
        <v>0</v>
      </c>
      <c r="BY48" s="287">
        <v>0</v>
      </c>
      <c r="BZ48" s="287">
        <v>152</v>
      </c>
      <c r="CA48" s="287">
        <v>0</v>
      </c>
      <c r="CB48" s="287" t="s">
        <v>792</v>
      </c>
      <c r="CC48" s="287" t="s">
        <v>792</v>
      </c>
      <c r="CD48" s="287" t="s">
        <v>792</v>
      </c>
      <c r="CE48" s="287" t="s">
        <v>792</v>
      </c>
      <c r="CF48" s="287" t="s">
        <v>792</v>
      </c>
      <c r="CG48" s="287" t="s">
        <v>792</v>
      </c>
      <c r="CH48" s="287" t="s">
        <v>792</v>
      </c>
      <c r="CI48" s="287">
        <v>485</v>
      </c>
      <c r="CJ48" s="287">
        <f t="shared" si="24"/>
        <v>0</v>
      </c>
      <c r="CK48" s="287">
        <v>0</v>
      </c>
      <c r="CL48" s="287">
        <v>0</v>
      </c>
      <c r="CM48" s="287">
        <v>0</v>
      </c>
      <c r="CN48" s="287">
        <v>0</v>
      </c>
      <c r="CO48" s="287">
        <v>0</v>
      </c>
      <c r="CP48" s="287">
        <v>0</v>
      </c>
      <c r="CQ48" s="287">
        <v>0</v>
      </c>
      <c r="CR48" s="287">
        <v>0</v>
      </c>
      <c r="CS48" s="287">
        <v>0</v>
      </c>
      <c r="CT48" s="287">
        <v>0</v>
      </c>
      <c r="CU48" s="287">
        <v>0</v>
      </c>
      <c r="CV48" s="287">
        <v>0</v>
      </c>
      <c r="CW48" s="287" t="s">
        <v>792</v>
      </c>
      <c r="CX48" s="287" t="s">
        <v>792</v>
      </c>
      <c r="CY48" s="287" t="s">
        <v>792</v>
      </c>
      <c r="CZ48" s="287" t="s">
        <v>792</v>
      </c>
      <c r="DA48" s="287" t="s">
        <v>792</v>
      </c>
      <c r="DB48" s="287" t="s">
        <v>792</v>
      </c>
      <c r="DC48" s="287" t="s">
        <v>792</v>
      </c>
      <c r="DD48" s="287">
        <v>0</v>
      </c>
      <c r="DE48" s="287">
        <f t="shared" si="25"/>
        <v>0</v>
      </c>
      <c r="DF48" s="287">
        <v>0</v>
      </c>
      <c r="DG48" s="287">
        <v>0</v>
      </c>
      <c r="DH48" s="287">
        <v>0</v>
      </c>
      <c r="DI48" s="287">
        <v>0</v>
      </c>
      <c r="DJ48" s="287">
        <v>0</v>
      </c>
      <c r="DK48" s="287">
        <v>0</v>
      </c>
      <c r="DL48" s="287">
        <v>0</v>
      </c>
      <c r="DM48" s="287">
        <v>0</v>
      </c>
      <c r="DN48" s="287">
        <v>0</v>
      </c>
      <c r="DO48" s="287">
        <v>0</v>
      </c>
      <c r="DP48" s="287">
        <v>0</v>
      </c>
      <c r="DQ48" s="287">
        <v>0</v>
      </c>
      <c r="DR48" s="287" t="s">
        <v>792</v>
      </c>
      <c r="DS48" s="287" t="s">
        <v>792</v>
      </c>
      <c r="DT48" s="287">
        <v>0</v>
      </c>
      <c r="DU48" s="287" t="s">
        <v>792</v>
      </c>
      <c r="DV48" s="287" t="s">
        <v>792</v>
      </c>
      <c r="DW48" s="287" t="s">
        <v>792</v>
      </c>
      <c r="DX48" s="287" t="s">
        <v>792</v>
      </c>
      <c r="DY48" s="287">
        <v>0</v>
      </c>
      <c r="DZ48" s="287">
        <f t="shared" si="26"/>
        <v>254</v>
      </c>
      <c r="EA48" s="287">
        <v>0</v>
      </c>
      <c r="EB48" s="287">
        <v>0</v>
      </c>
      <c r="EC48" s="287">
        <v>0</v>
      </c>
      <c r="ED48" s="287">
        <v>0</v>
      </c>
      <c r="EE48" s="287">
        <v>0</v>
      </c>
      <c r="EF48" s="287">
        <v>0</v>
      </c>
      <c r="EG48" s="287">
        <v>0</v>
      </c>
      <c r="EH48" s="287">
        <v>0</v>
      </c>
      <c r="EI48" s="287">
        <v>0</v>
      </c>
      <c r="EJ48" s="287">
        <v>0</v>
      </c>
      <c r="EK48" s="287" t="s">
        <v>792</v>
      </c>
      <c r="EL48" s="287" t="s">
        <v>792</v>
      </c>
      <c r="EM48" s="287" t="s">
        <v>792</v>
      </c>
      <c r="EN48" s="287">
        <v>243</v>
      </c>
      <c r="EO48" s="287">
        <v>0</v>
      </c>
      <c r="EP48" s="287" t="s">
        <v>792</v>
      </c>
      <c r="EQ48" s="287" t="s">
        <v>792</v>
      </c>
      <c r="ER48" s="287" t="s">
        <v>792</v>
      </c>
      <c r="ES48" s="287">
        <v>11</v>
      </c>
      <c r="ET48" s="287">
        <v>0</v>
      </c>
      <c r="EU48" s="287">
        <f t="shared" si="27"/>
        <v>35121</v>
      </c>
      <c r="EV48" s="287">
        <v>6718</v>
      </c>
      <c r="EW48" s="287">
        <v>19</v>
      </c>
      <c r="EX48" s="287">
        <v>98</v>
      </c>
      <c r="EY48" s="287">
        <v>6174</v>
      </c>
      <c r="EZ48" s="287">
        <v>9359</v>
      </c>
      <c r="FA48" s="287">
        <v>2774</v>
      </c>
      <c r="FB48" s="287">
        <v>37</v>
      </c>
      <c r="FC48" s="287">
        <v>8262</v>
      </c>
      <c r="FD48" s="287">
        <v>24</v>
      </c>
      <c r="FE48" s="287">
        <v>72</v>
      </c>
      <c r="FF48" s="287">
        <v>437</v>
      </c>
      <c r="FG48" s="287">
        <v>0</v>
      </c>
      <c r="FH48" s="287" t="s">
        <v>792</v>
      </c>
      <c r="FI48" s="287" t="s">
        <v>792</v>
      </c>
      <c r="FJ48" s="287" t="s">
        <v>792</v>
      </c>
      <c r="FK48" s="287">
        <v>0</v>
      </c>
      <c r="FL48" s="287">
        <v>0</v>
      </c>
      <c r="FM48" s="287">
        <v>0</v>
      </c>
      <c r="FN48" s="287">
        <v>9</v>
      </c>
      <c r="FO48" s="287">
        <v>1138</v>
      </c>
    </row>
    <row r="49" spans="1:171" s="291" customFormat="1" ht="12" customHeight="1">
      <c r="A49" s="285" t="s">
        <v>555</v>
      </c>
      <c r="B49" s="286" t="s">
        <v>560</v>
      </c>
      <c r="C49" s="305" t="s">
        <v>542</v>
      </c>
      <c r="D49" s="287">
        <f t="shared" si="0"/>
        <v>72841</v>
      </c>
      <c r="E49" s="287">
        <f t="shared" si="1"/>
        <v>17048</v>
      </c>
      <c r="F49" s="287">
        <f t="shared" si="2"/>
        <v>63</v>
      </c>
      <c r="G49" s="287">
        <f t="shared" si="3"/>
        <v>433</v>
      </c>
      <c r="H49" s="287">
        <f t="shared" si="4"/>
        <v>6765</v>
      </c>
      <c r="I49" s="287">
        <f t="shared" si="5"/>
        <v>6029</v>
      </c>
      <c r="J49" s="287">
        <f t="shared" si="6"/>
        <v>2366</v>
      </c>
      <c r="K49" s="287">
        <f t="shared" si="7"/>
        <v>51</v>
      </c>
      <c r="L49" s="287">
        <f t="shared" si="8"/>
        <v>5479</v>
      </c>
      <c r="M49" s="287">
        <f t="shared" si="9"/>
        <v>542</v>
      </c>
      <c r="N49" s="287">
        <f t="shared" si="10"/>
        <v>1314</v>
      </c>
      <c r="O49" s="287">
        <f t="shared" si="11"/>
        <v>1895</v>
      </c>
      <c r="P49" s="287">
        <f t="shared" si="12"/>
        <v>978</v>
      </c>
      <c r="Q49" s="287">
        <f t="shared" si="13"/>
        <v>1002</v>
      </c>
      <c r="R49" s="287">
        <f t="shared" si="14"/>
        <v>21137</v>
      </c>
      <c r="S49" s="287">
        <f t="shared" si="15"/>
        <v>0</v>
      </c>
      <c r="T49" s="287">
        <f t="shared" si="16"/>
        <v>4322</v>
      </c>
      <c r="U49" s="287">
        <f t="shared" si="17"/>
        <v>0</v>
      </c>
      <c r="V49" s="287">
        <f t="shared" si="18"/>
        <v>1150</v>
      </c>
      <c r="W49" s="287">
        <f t="shared" si="19"/>
        <v>40</v>
      </c>
      <c r="X49" s="287">
        <f t="shared" si="20"/>
        <v>2227</v>
      </c>
      <c r="Y49" s="287">
        <f t="shared" si="21"/>
        <v>4339</v>
      </c>
      <c r="Z49" s="287">
        <v>0</v>
      </c>
      <c r="AA49" s="287">
        <v>0</v>
      </c>
      <c r="AB49" s="287">
        <v>0</v>
      </c>
      <c r="AC49" s="287">
        <v>0</v>
      </c>
      <c r="AD49" s="287">
        <v>0</v>
      </c>
      <c r="AE49" s="287">
        <v>0</v>
      </c>
      <c r="AF49" s="287">
        <v>0</v>
      </c>
      <c r="AG49" s="287">
        <v>0</v>
      </c>
      <c r="AH49" s="287">
        <v>0</v>
      </c>
      <c r="AI49" s="287">
        <v>0</v>
      </c>
      <c r="AJ49" s="287" t="s">
        <v>792</v>
      </c>
      <c r="AK49" s="287" t="s">
        <v>792</v>
      </c>
      <c r="AL49" s="287">
        <v>1002</v>
      </c>
      <c r="AM49" s="287" t="s">
        <v>792</v>
      </c>
      <c r="AN49" s="287" t="s">
        <v>792</v>
      </c>
      <c r="AO49" s="287">
        <v>2074</v>
      </c>
      <c r="AP49" s="287" t="s">
        <v>792</v>
      </c>
      <c r="AQ49" s="287">
        <v>1150</v>
      </c>
      <c r="AR49" s="287" t="s">
        <v>792</v>
      </c>
      <c r="AS49" s="287">
        <v>113</v>
      </c>
      <c r="AT49" s="287">
        <f t="shared" si="22"/>
        <v>5059</v>
      </c>
      <c r="AU49" s="287">
        <v>925</v>
      </c>
      <c r="AV49" s="287">
        <v>24</v>
      </c>
      <c r="AW49" s="287">
        <v>204</v>
      </c>
      <c r="AX49" s="287">
        <v>2736</v>
      </c>
      <c r="AY49" s="287">
        <v>529</v>
      </c>
      <c r="AZ49" s="287">
        <v>142</v>
      </c>
      <c r="BA49" s="287">
        <v>14</v>
      </c>
      <c r="BB49" s="287">
        <v>301</v>
      </c>
      <c r="BC49" s="287">
        <v>1</v>
      </c>
      <c r="BD49" s="287">
        <v>147</v>
      </c>
      <c r="BE49" s="287" t="s">
        <v>792</v>
      </c>
      <c r="BF49" s="287" t="s">
        <v>792</v>
      </c>
      <c r="BG49" s="287" t="s">
        <v>792</v>
      </c>
      <c r="BH49" s="287" t="s">
        <v>792</v>
      </c>
      <c r="BI49" s="287" t="s">
        <v>792</v>
      </c>
      <c r="BJ49" s="287" t="s">
        <v>792</v>
      </c>
      <c r="BK49" s="287" t="s">
        <v>792</v>
      </c>
      <c r="BL49" s="287" t="s">
        <v>792</v>
      </c>
      <c r="BM49" s="287" t="s">
        <v>792</v>
      </c>
      <c r="BN49" s="287">
        <v>36</v>
      </c>
      <c r="BO49" s="287">
        <f t="shared" si="23"/>
        <v>3710</v>
      </c>
      <c r="BP49" s="287">
        <v>0</v>
      </c>
      <c r="BQ49" s="287">
        <v>0</v>
      </c>
      <c r="BR49" s="287">
        <v>0</v>
      </c>
      <c r="BS49" s="287">
        <v>0</v>
      </c>
      <c r="BT49" s="287">
        <v>0</v>
      </c>
      <c r="BU49" s="287">
        <v>0</v>
      </c>
      <c r="BV49" s="287">
        <v>0</v>
      </c>
      <c r="BW49" s="287">
        <v>0</v>
      </c>
      <c r="BX49" s="287">
        <v>0</v>
      </c>
      <c r="BY49" s="287">
        <v>0</v>
      </c>
      <c r="BZ49" s="287">
        <v>1895</v>
      </c>
      <c r="CA49" s="287">
        <v>978</v>
      </c>
      <c r="CB49" s="287" t="s">
        <v>792</v>
      </c>
      <c r="CC49" s="287" t="s">
        <v>792</v>
      </c>
      <c r="CD49" s="287" t="s">
        <v>792</v>
      </c>
      <c r="CE49" s="287" t="s">
        <v>792</v>
      </c>
      <c r="CF49" s="287" t="s">
        <v>792</v>
      </c>
      <c r="CG49" s="287" t="s">
        <v>792</v>
      </c>
      <c r="CH49" s="287" t="s">
        <v>792</v>
      </c>
      <c r="CI49" s="287">
        <v>837</v>
      </c>
      <c r="CJ49" s="287">
        <f t="shared" si="24"/>
        <v>0</v>
      </c>
      <c r="CK49" s="287">
        <v>0</v>
      </c>
      <c r="CL49" s="287">
        <v>0</v>
      </c>
      <c r="CM49" s="287">
        <v>0</v>
      </c>
      <c r="CN49" s="287">
        <v>0</v>
      </c>
      <c r="CO49" s="287">
        <v>0</v>
      </c>
      <c r="CP49" s="287">
        <v>0</v>
      </c>
      <c r="CQ49" s="287">
        <v>0</v>
      </c>
      <c r="CR49" s="287">
        <v>0</v>
      </c>
      <c r="CS49" s="287">
        <v>0</v>
      </c>
      <c r="CT49" s="287">
        <v>0</v>
      </c>
      <c r="CU49" s="287">
        <v>0</v>
      </c>
      <c r="CV49" s="287">
        <v>0</v>
      </c>
      <c r="CW49" s="287" t="s">
        <v>792</v>
      </c>
      <c r="CX49" s="287" t="s">
        <v>792</v>
      </c>
      <c r="CY49" s="287" t="s">
        <v>792</v>
      </c>
      <c r="CZ49" s="287" t="s">
        <v>792</v>
      </c>
      <c r="DA49" s="287" t="s">
        <v>792</v>
      </c>
      <c r="DB49" s="287" t="s">
        <v>792</v>
      </c>
      <c r="DC49" s="287" t="s">
        <v>792</v>
      </c>
      <c r="DD49" s="287">
        <v>0</v>
      </c>
      <c r="DE49" s="287">
        <f t="shared" si="25"/>
        <v>0</v>
      </c>
      <c r="DF49" s="287">
        <v>0</v>
      </c>
      <c r="DG49" s="287">
        <v>0</v>
      </c>
      <c r="DH49" s="287">
        <v>0</v>
      </c>
      <c r="DI49" s="287">
        <v>0</v>
      </c>
      <c r="DJ49" s="287">
        <v>0</v>
      </c>
      <c r="DK49" s="287">
        <v>0</v>
      </c>
      <c r="DL49" s="287">
        <v>0</v>
      </c>
      <c r="DM49" s="287">
        <v>0</v>
      </c>
      <c r="DN49" s="287">
        <v>0</v>
      </c>
      <c r="DO49" s="287">
        <v>0</v>
      </c>
      <c r="DP49" s="287">
        <v>0</v>
      </c>
      <c r="DQ49" s="287">
        <v>0</v>
      </c>
      <c r="DR49" s="287" t="s">
        <v>792</v>
      </c>
      <c r="DS49" s="287" t="s">
        <v>792</v>
      </c>
      <c r="DT49" s="287">
        <v>0</v>
      </c>
      <c r="DU49" s="287" t="s">
        <v>792</v>
      </c>
      <c r="DV49" s="287" t="s">
        <v>792</v>
      </c>
      <c r="DW49" s="287" t="s">
        <v>792</v>
      </c>
      <c r="DX49" s="287" t="s">
        <v>792</v>
      </c>
      <c r="DY49" s="287">
        <v>0</v>
      </c>
      <c r="DZ49" s="287">
        <f t="shared" si="26"/>
        <v>21268</v>
      </c>
      <c r="EA49" s="287">
        <v>0</v>
      </c>
      <c r="EB49" s="287">
        <v>0</v>
      </c>
      <c r="EC49" s="287">
        <v>0</v>
      </c>
      <c r="ED49" s="287">
        <v>0</v>
      </c>
      <c r="EE49" s="287">
        <v>0</v>
      </c>
      <c r="EF49" s="287">
        <v>0</v>
      </c>
      <c r="EG49" s="287">
        <v>0</v>
      </c>
      <c r="EH49" s="287">
        <v>0</v>
      </c>
      <c r="EI49" s="287">
        <v>101</v>
      </c>
      <c r="EJ49" s="287">
        <v>0</v>
      </c>
      <c r="EK49" s="287" t="s">
        <v>792</v>
      </c>
      <c r="EL49" s="287" t="s">
        <v>792</v>
      </c>
      <c r="EM49" s="287" t="s">
        <v>792</v>
      </c>
      <c r="EN49" s="287">
        <v>21137</v>
      </c>
      <c r="EO49" s="287">
        <v>0</v>
      </c>
      <c r="EP49" s="287" t="s">
        <v>792</v>
      </c>
      <c r="EQ49" s="287" t="s">
        <v>792</v>
      </c>
      <c r="ER49" s="287" t="s">
        <v>792</v>
      </c>
      <c r="ES49" s="287">
        <v>30</v>
      </c>
      <c r="ET49" s="287">
        <v>0</v>
      </c>
      <c r="EU49" s="287">
        <f t="shared" si="27"/>
        <v>38465</v>
      </c>
      <c r="EV49" s="287">
        <v>16123</v>
      </c>
      <c r="EW49" s="287">
        <v>39</v>
      </c>
      <c r="EX49" s="287">
        <v>229</v>
      </c>
      <c r="EY49" s="287">
        <v>4029</v>
      </c>
      <c r="EZ49" s="287">
        <v>5500</v>
      </c>
      <c r="FA49" s="287">
        <v>2224</v>
      </c>
      <c r="FB49" s="287">
        <v>37</v>
      </c>
      <c r="FC49" s="287">
        <v>5178</v>
      </c>
      <c r="FD49" s="287">
        <v>440</v>
      </c>
      <c r="FE49" s="287">
        <v>1167</v>
      </c>
      <c r="FF49" s="287">
        <v>0</v>
      </c>
      <c r="FG49" s="287">
        <v>0</v>
      </c>
      <c r="FH49" s="287" t="s">
        <v>792</v>
      </c>
      <c r="FI49" s="287" t="s">
        <v>792</v>
      </c>
      <c r="FJ49" s="287" t="s">
        <v>792</v>
      </c>
      <c r="FK49" s="287">
        <v>2248</v>
      </c>
      <c r="FL49" s="287">
        <v>0</v>
      </c>
      <c r="FM49" s="287">
        <v>0</v>
      </c>
      <c r="FN49" s="287">
        <v>10</v>
      </c>
      <c r="FO49" s="287">
        <v>1241</v>
      </c>
    </row>
    <row r="50" spans="1:171" s="291" customFormat="1" ht="12" customHeight="1">
      <c r="A50" s="285" t="s">
        <v>565</v>
      </c>
      <c r="B50" s="286" t="s">
        <v>583</v>
      </c>
      <c r="C50" s="305" t="s">
        <v>542</v>
      </c>
      <c r="D50" s="287">
        <f t="shared" si="0"/>
        <v>66169</v>
      </c>
      <c r="E50" s="287">
        <f t="shared" si="1"/>
        <v>16268</v>
      </c>
      <c r="F50" s="287">
        <f t="shared" si="2"/>
        <v>124</v>
      </c>
      <c r="G50" s="287">
        <f t="shared" si="3"/>
        <v>1426</v>
      </c>
      <c r="H50" s="287">
        <f t="shared" si="4"/>
        <v>7670</v>
      </c>
      <c r="I50" s="287">
        <f t="shared" si="5"/>
        <v>2940</v>
      </c>
      <c r="J50" s="287">
        <f t="shared" si="6"/>
        <v>2395</v>
      </c>
      <c r="K50" s="287">
        <f t="shared" si="7"/>
        <v>1</v>
      </c>
      <c r="L50" s="287">
        <f t="shared" si="8"/>
        <v>3524</v>
      </c>
      <c r="M50" s="287">
        <f t="shared" si="9"/>
        <v>182</v>
      </c>
      <c r="N50" s="287">
        <f t="shared" si="10"/>
        <v>508</v>
      </c>
      <c r="O50" s="287">
        <f t="shared" si="11"/>
        <v>1021</v>
      </c>
      <c r="P50" s="287">
        <f t="shared" si="12"/>
        <v>0</v>
      </c>
      <c r="Q50" s="287">
        <f t="shared" si="13"/>
        <v>10153</v>
      </c>
      <c r="R50" s="287">
        <f t="shared" si="14"/>
        <v>3237</v>
      </c>
      <c r="S50" s="287">
        <f t="shared" si="15"/>
        <v>652</v>
      </c>
      <c r="T50" s="287">
        <f t="shared" si="16"/>
        <v>12233</v>
      </c>
      <c r="U50" s="287">
        <f t="shared" si="17"/>
        <v>0</v>
      </c>
      <c r="V50" s="287">
        <f t="shared" si="18"/>
        <v>2052</v>
      </c>
      <c r="W50" s="287">
        <f t="shared" si="19"/>
        <v>0</v>
      </c>
      <c r="X50" s="287">
        <f t="shared" si="20"/>
        <v>1783</v>
      </c>
      <c r="Y50" s="287">
        <f t="shared" si="21"/>
        <v>25077</v>
      </c>
      <c r="Z50" s="287">
        <v>105</v>
      </c>
      <c r="AA50" s="287">
        <v>0</v>
      </c>
      <c r="AB50" s="287">
        <v>0</v>
      </c>
      <c r="AC50" s="287">
        <v>532</v>
      </c>
      <c r="AD50" s="287">
        <v>0</v>
      </c>
      <c r="AE50" s="287">
        <v>2</v>
      </c>
      <c r="AF50" s="287">
        <v>0</v>
      </c>
      <c r="AG50" s="287">
        <v>0</v>
      </c>
      <c r="AH50" s="287">
        <v>0</v>
      </c>
      <c r="AI50" s="287">
        <v>0</v>
      </c>
      <c r="AJ50" s="287" t="s">
        <v>792</v>
      </c>
      <c r="AK50" s="287" t="s">
        <v>792</v>
      </c>
      <c r="AL50" s="287">
        <v>10153</v>
      </c>
      <c r="AM50" s="287" t="s">
        <v>792</v>
      </c>
      <c r="AN50" s="287" t="s">
        <v>792</v>
      </c>
      <c r="AO50" s="287">
        <v>12233</v>
      </c>
      <c r="AP50" s="287" t="s">
        <v>792</v>
      </c>
      <c r="AQ50" s="287">
        <v>2052</v>
      </c>
      <c r="AR50" s="287" t="s">
        <v>792</v>
      </c>
      <c r="AS50" s="287">
        <v>0</v>
      </c>
      <c r="AT50" s="287">
        <f t="shared" si="22"/>
        <v>2078</v>
      </c>
      <c r="AU50" s="287">
        <v>0</v>
      </c>
      <c r="AV50" s="287">
        <v>0</v>
      </c>
      <c r="AW50" s="287">
        <v>0</v>
      </c>
      <c r="AX50" s="287">
        <v>1890</v>
      </c>
      <c r="AY50" s="287">
        <v>0</v>
      </c>
      <c r="AZ50" s="287">
        <v>0</v>
      </c>
      <c r="BA50" s="287">
        <v>0</v>
      </c>
      <c r="BB50" s="287">
        <v>0</v>
      </c>
      <c r="BC50" s="287">
        <v>0</v>
      </c>
      <c r="BD50" s="287">
        <v>0</v>
      </c>
      <c r="BE50" s="287" t="s">
        <v>792</v>
      </c>
      <c r="BF50" s="287" t="s">
        <v>792</v>
      </c>
      <c r="BG50" s="287" t="s">
        <v>792</v>
      </c>
      <c r="BH50" s="287" t="s">
        <v>792</v>
      </c>
      <c r="BI50" s="287" t="s">
        <v>792</v>
      </c>
      <c r="BJ50" s="287" t="s">
        <v>792</v>
      </c>
      <c r="BK50" s="287" t="s">
        <v>792</v>
      </c>
      <c r="BL50" s="287" t="s">
        <v>792</v>
      </c>
      <c r="BM50" s="287" t="s">
        <v>792</v>
      </c>
      <c r="BN50" s="287">
        <v>188</v>
      </c>
      <c r="BO50" s="287">
        <f t="shared" si="23"/>
        <v>596</v>
      </c>
      <c r="BP50" s="287">
        <v>0</v>
      </c>
      <c r="BQ50" s="287">
        <v>0</v>
      </c>
      <c r="BR50" s="287">
        <v>0</v>
      </c>
      <c r="BS50" s="287">
        <v>0</v>
      </c>
      <c r="BT50" s="287">
        <v>0</v>
      </c>
      <c r="BU50" s="287">
        <v>0</v>
      </c>
      <c r="BV50" s="287">
        <v>0</v>
      </c>
      <c r="BW50" s="287">
        <v>0</v>
      </c>
      <c r="BX50" s="287">
        <v>0</v>
      </c>
      <c r="BY50" s="287">
        <v>0</v>
      </c>
      <c r="BZ50" s="287">
        <v>596</v>
      </c>
      <c r="CA50" s="287">
        <v>0</v>
      </c>
      <c r="CB50" s="287" t="s">
        <v>792</v>
      </c>
      <c r="CC50" s="287" t="s">
        <v>792</v>
      </c>
      <c r="CD50" s="287" t="s">
        <v>792</v>
      </c>
      <c r="CE50" s="287" t="s">
        <v>792</v>
      </c>
      <c r="CF50" s="287" t="s">
        <v>792</v>
      </c>
      <c r="CG50" s="287" t="s">
        <v>792</v>
      </c>
      <c r="CH50" s="287" t="s">
        <v>792</v>
      </c>
      <c r="CI50" s="287">
        <v>0</v>
      </c>
      <c r="CJ50" s="287">
        <f t="shared" si="24"/>
        <v>0</v>
      </c>
      <c r="CK50" s="287">
        <v>0</v>
      </c>
      <c r="CL50" s="287">
        <v>0</v>
      </c>
      <c r="CM50" s="287">
        <v>0</v>
      </c>
      <c r="CN50" s="287">
        <v>0</v>
      </c>
      <c r="CO50" s="287">
        <v>0</v>
      </c>
      <c r="CP50" s="287">
        <v>0</v>
      </c>
      <c r="CQ50" s="287">
        <v>0</v>
      </c>
      <c r="CR50" s="287">
        <v>0</v>
      </c>
      <c r="CS50" s="287">
        <v>0</v>
      </c>
      <c r="CT50" s="287">
        <v>0</v>
      </c>
      <c r="CU50" s="287">
        <v>0</v>
      </c>
      <c r="CV50" s="287">
        <v>0</v>
      </c>
      <c r="CW50" s="287" t="s">
        <v>792</v>
      </c>
      <c r="CX50" s="287" t="s">
        <v>792</v>
      </c>
      <c r="CY50" s="287" t="s">
        <v>792</v>
      </c>
      <c r="CZ50" s="287" t="s">
        <v>792</v>
      </c>
      <c r="DA50" s="287" t="s">
        <v>792</v>
      </c>
      <c r="DB50" s="287" t="s">
        <v>792</v>
      </c>
      <c r="DC50" s="287" t="s">
        <v>792</v>
      </c>
      <c r="DD50" s="287">
        <v>0</v>
      </c>
      <c r="DE50" s="287">
        <f t="shared" si="25"/>
        <v>1077</v>
      </c>
      <c r="DF50" s="287">
        <v>0</v>
      </c>
      <c r="DG50" s="287">
        <v>0</v>
      </c>
      <c r="DH50" s="287">
        <v>0</v>
      </c>
      <c r="DI50" s="287">
        <v>0</v>
      </c>
      <c r="DJ50" s="287">
        <v>0</v>
      </c>
      <c r="DK50" s="287">
        <v>0</v>
      </c>
      <c r="DL50" s="287">
        <v>0</v>
      </c>
      <c r="DM50" s="287">
        <v>0</v>
      </c>
      <c r="DN50" s="287">
        <v>0</v>
      </c>
      <c r="DO50" s="287">
        <v>0</v>
      </c>
      <c r="DP50" s="287">
        <v>425</v>
      </c>
      <c r="DQ50" s="287">
        <v>0</v>
      </c>
      <c r="DR50" s="287" t="s">
        <v>792</v>
      </c>
      <c r="DS50" s="287" t="s">
        <v>792</v>
      </c>
      <c r="DT50" s="287">
        <v>652</v>
      </c>
      <c r="DU50" s="287" t="s">
        <v>792</v>
      </c>
      <c r="DV50" s="287" t="s">
        <v>792</v>
      </c>
      <c r="DW50" s="287" t="s">
        <v>792</v>
      </c>
      <c r="DX50" s="287" t="s">
        <v>792</v>
      </c>
      <c r="DY50" s="287">
        <v>0</v>
      </c>
      <c r="DZ50" s="287">
        <f t="shared" si="26"/>
        <v>3237</v>
      </c>
      <c r="EA50" s="287">
        <v>0</v>
      </c>
      <c r="EB50" s="287">
        <v>0</v>
      </c>
      <c r="EC50" s="287">
        <v>0</v>
      </c>
      <c r="ED50" s="287">
        <v>0</v>
      </c>
      <c r="EE50" s="287">
        <v>0</v>
      </c>
      <c r="EF50" s="287">
        <v>0</v>
      </c>
      <c r="EG50" s="287">
        <v>0</v>
      </c>
      <c r="EH50" s="287">
        <v>0</v>
      </c>
      <c r="EI50" s="287">
        <v>0</v>
      </c>
      <c r="EJ50" s="287">
        <v>0</v>
      </c>
      <c r="EK50" s="287" t="s">
        <v>792</v>
      </c>
      <c r="EL50" s="287" t="s">
        <v>792</v>
      </c>
      <c r="EM50" s="287" t="s">
        <v>792</v>
      </c>
      <c r="EN50" s="287">
        <v>3237</v>
      </c>
      <c r="EO50" s="287">
        <v>0</v>
      </c>
      <c r="EP50" s="287" t="s">
        <v>792</v>
      </c>
      <c r="EQ50" s="287" t="s">
        <v>792</v>
      </c>
      <c r="ER50" s="287" t="s">
        <v>792</v>
      </c>
      <c r="ES50" s="287">
        <v>0</v>
      </c>
      <c r="ET50" s="287">
        <v>0</v>
      </c>
      <c r="EU50" s="287">
        <f t="shared" si="27"/>
        <v>34104</v>
      </c>
      <c r="EV50" s="287">
        <v>16163</v>
      </c>
      <c r="EW50" s="287">
        <v>124</v>
      </c>
      <c r="EX50" s="287">
        <v>1426</v>
      </c>
      <c r="EY50" s="287">
        <v>5248</v>
      </c>
      <c r="EZ50" s="287">
        <v>2940</v>
      </c>
      <c r="FA50" s="287">
        <v>2393</v>
      </c>
      <c r="FB50" s="287">
        <v>1</v>
      </c>
      <c r="FC50" s="287">
        <v>3524</v>
      </c>
      <c r="FD50" s="287">
        <v>182</v>
      </c>
      <c r="FE50" s="287">
        <v>508</v>
      </c>
      <c r="FF50" s="287">
        <v>0</v>
      </c>
      <c r="FG50" s="287">
        <v>0</v>
      </c>
      <c r="FH50" s="287" t="s">
        <v>792</v>
      </c>
      <c r="FI50" s="287" t="s">
        <v>792</v>
      </c>
      <c r="FJ50" s="287" t="s">
        <v>792</v>
      </c>
      <c r="FK50" s="287">
        <v>0</v>
      </c>
      <c r="FL50" s="287">
        <v>0</v>
      </c>
      <c r="FM50" s="287">
        <v>0</v>
      </c>
      <c r="FN50" s="287">
        <v>0</v>
      </c>
      <c r="FO50" s="287">
        <v>1595</v>
      </c>
    </row>
    <row r="51" spans="1:171" s="291" customFormat="1" ht="12" customHeight="1">
      <c r="A51" s="285" t="s">
        <v>607</v>
      </c>
      <c r="B51" s="286" t="s">
        <v>608</v>
      </c>
      <c r="C51" s="305" t="s">
        <v>542</v>
      </c>
      <c r="D51" s="287">
        <f t="shared" si="0"/>
        <v>32166</v>
      </c>
      <c r="E51" s="287">
        <f t="shared" si="1"/>
        <v>6523</v>
      </c>
      <c r="F51" s="287">
        <f t="shared" si="2"/>
        <v>62</v>
      </c>
      <c r="G51" s="287">
        <f t="shared" si="3"/>
        <v>203</v>
      </c>
      <c r="H51" s="287">
        <f t="shared" si="4"/>
        <v>7785</v>
      </c>
      <c r="I51" s="287">
        <f t="shared" si="5"/>
        <v>4735</v>
      </c>
      <c r="J51" s="287">
        <f t="shared" si="6"/>
        <v>2415</v>
      </c>
      <c r="K51" s="287">
        <f t="shared" si="7"/>
        <v>12</v>
      </c>
      <c r="L51" s="287">
        <f t="shared" si="8"/>
        <v>5929</v>
      </c>
      <c r="M51" s="287">
        <f t="shared" si="9"/>
        <v>66</v>
      </c>
      <c r="N51" s="287">
        <f t="shared" si="10"/>
        <v>522</v>
      </c>
      <c r="O51" s="287">
        <f t="shared" si="11"/>
        <v>1387</v>
      </c>
      <c r="P51" s="287">
        <f t="shared" si="12"/>
        <v>0</v>
      </c>
      <c r="Q51" s="287">
        <f t="shared" si="13"/>
        <v>0</v>
      </c>
      <c r="R51" s="287">
        <f t="shared" si="14"/>
        <v>598</v>
      </c>
      <c r="S51" s="287">
        <f t="shared" si="15"/>
        <v>0</v>
      </c>
      <c r="T51" s="287">
        <f t="shared" si="16"/>
        <v>515</v>
      </c>
      <c r="U51" s="287">
        <f t="shared" si="17"/>
        <v>0</v>
      </c>
      <c r="V51" s="287">
        <f t="shared" si="18"/>
        <v>0</v>
      </c>
      <c r="W51" s="287">
        <f t="shared" si="19"/>
        <v>9</v>
      </c>
      <c r="X51" s="287">
        <f t="shared" si="20"/>
        <v>1405</v>
      </c>
      <c r="Y51" s="287">
        <f t="shared" si="21"/>
        <v>1421</v>
      </c>
      <c r="Z51" s="287">
        <v>0</v>
      </c>
      <c r="AA51" s="287">
        <v>0</v>
      </c>
      <c r="AB51" s="287">
        <v>0</v>
      </c>
      <c r="AC51" s="287">
        <v>866</v>
      </c>
      <c r="AD51" s="287">
        <v>0</v>
      </c>
      <c r="AE51" s="287">
        <v>0</v>
      </c>
      <c r="AF51" s="287">
        <v>0</v>
      </c>
      <c r="AG51" s="287">
        <v>0</v>
      </c>
      <c r="AH51" s="287">
        <v>0</v>
      </c>
      <c r="AI51" s="287">
        <v>0</v>
      </c>
      <c r="AJ51" s="287" t="s">
        <v>792</v>
      </c>
      <c r="AK51" s="287" t="s">
        <v>792</v>
      </c>
      <c r="AL51" s="287">
        <v>0</v>
      </c>
      <c r="AM51" s="287" t="s">
        <v>792</v>
      </c>
      <c r="AN51" s="287" t="s">
        <v>792</v>
      </c>
      <c r="AO51" s="287">
        <v>515</v>
      </c>
      <c r="AP51" s="287" t="s">
        <v>792</v>
      </c>
      <c r="AQ51" s="287">
        <v>0</v>
      </c>
      <c r="AR51" s="287" t="s">
        <v>792</v>
      </c>
      <c r="AS51" s="287">
        <v>40</v>
      </c>
      <c r="AT51" s="287">
        <f t="shared" si="22"/>
        <v>941</v>
      </c>
      <c r="AU51" s="287">
        <v>0</v>
      </c>
      <c r="AV51" s="287">
        <v>0</v>
      </c>
      <c r="AW51" s="287">
        <v>0</v>
      </c>
      <c r="AX51" s="287">
        <v>941</v>
      </c>
      <c r="AY51" s="287">
        <v>0</v>
      </c>
      <c r="AZ51" s="287">
        <v>0</v>
      </c>
      <c r="BA51" s="287">
        <v>0</v>
      </c>
      <c r="BB51" s="287">
        <v>0</v>
      </c>
      <c r="BC51" s="287">
        <v>0</v>
      </c>
      <c r="BD51" s="287">
        <v>0</v>
      </c>
      <c r="BE51" s="287" t="s">
        <v>792</v>
      </c>
      <c r="BF51" s="287" t="s">
        <v>792</v>
      </c>
      <c r="BG51" s="287" t="s">
        <v>792</v>
      </c>
      <c r="BH51" s="287" t="s">
        <v>792</v>
      </c>
      <c r="BI51" s="287" t="s">
        <v>792</v>
      </c>
      <c r="BJ51" s="287" t="s">
        <v>792</v>
      </c>
      <c r="BK51" s="287" t="s">
        <v>792</v>
      </c>
      <c r="BL51" s="287" t="s">
        <v>792</v>
      </c>
      <c r="BM51" s="287" t="s">
        <v>792</v>
      </c>
      <c r="BN51" s="287">
        <v>0</v>
      </c>
      <c r="BO51" s="287">
        <f t="shared" si="23"/>
        <v>1627</v>
      </c>
      <c r="BP51" s="287">
        <v>0</v>
      </c>
      <c r="BQ51" s="287">
        <v>0</v>
      </c>
      <c r="BR51" s="287">
        <v>0</v>
      </c>
      <c r="BS51" s="287">
        <v>0</v>
      </c>
      <c r="BT51" s="287">
        <v>0</v>
      </c>
      <c r="BU51" s="287">
        <v>0</v>
      </c>
      <c r="BV51" s="287">
        <v>0</v>
      </c>
      <c r="BW51" s="287">
        <v>0</v>
      </c>
      <c r="BX51" s="287">
        <v>0</v>
      </c>
      <c r="BY51" s="287">
        <v>0</v>
      </c>
      <c r="BZ51" s="287">
        <v>1180</v>
      </c>
      <c r="CA51" s="287">
        <v>0</v>
      </c>
      <c r="CB51" s="287" t="s">
        <v>792</v>
      </c>
      <c r="CC51" s="287" t="s">
        <v>792</v>
      </c>
      <c r="CD51" s="287" t="s">
        <v>792</v>
      </c>
      <c r="CE51" s="287" t="s">
        <v>792</v>
      </c>
      <c r="CF51" s="287" t="s">
        <v>792</v>
      </c>
      <c r="CG51" s="287" t="s">
        <v>792</v>
      </c>
      <c r="CH51" s="287" t="s">
        <v>792</v>
      </c>
      <c r="CI51" s="287">
        <v>447</v>
      </c>
      <c r="CJ51" s="287">
        <f t="shared" si="24"/>
        <v>0</v>
      </c>
      <c r="CK51" s="287">
        <v>0</v>
      </c>
      <c r="CL51" s="287">
        <v>0</v>
      </c>
      <c r="CM51" s="287">
        <v>0</v>
      </c>
      <c r="CN51" s="287">
        <v>0</v>
      </c>
      <c r="CO51" s="287">
        <v>0</v>
      </c>
      <c r="CP51" s="287">
        <v>0</v>
      </c>
      <c r="CQ51" s="287">
        <v>0</v>
      </c>
      <c r="CR51" s="287">
        <v>0</v>
      </c>
      <c r="CS51" s="287">
        <v>0</v>
      </c>
      <c r="CT51" s="287">
        <v>0</v>
      </c>
      <c r="CU51" s="287">
        <v>0</v>
      </c>
      <c r="CV51" s="287">
        <v>0</v>
      </c>
      <c r="CW51" s="287" t="s">
        <v>792</v>
      </c>
      <c r="CX51" s="287" t="s">
        <v>792</v>
      </c>
      <c r="CY51" s="287" t="s">
        <v>792</v>
      </c>
      <c r="CZ51" s="287" t="s">
        <v>792</v>
      </c>
      <c r="DA51" s="287" t="s">
        <v>792</v>
      </c>
      <c r="DB51" s="287" t="s">
        <v>792</v>
      </c>
      <c r="DC51" s="287" t="s">
        <v>792</v>
      </c>
      <c r="DD51" s="287">
        <v>0</v>
      </c>
      <c r="DE51" s="287">
        <f t="shared" si="25"/>
        <v>0</v>
      </c>
      <c r="DF51" s="287">
        <v>0</v>
      </c>
      <c r="DG51" s="287">
        <v>0</v>
      </c>
      <c r="DH51" s="287">
        <v>0</v>
      </c>
      <c r="DI51" s="287">
        <v>0</v>
      </c>
      <c r="DJ51" s="287">
        <v>0</v>
      </c>
      <c r="DK51" s="287">
        <v>0</v>
      </c>
      <c r="DL51" s="287">
        <v>0</v>
      </c>
      <c r="DM51" s="287">
        <v>0</v>
      </c>
      <c r="DN51" s="287">
        <v>0</v>
      </c>
      <c r="DO51" s="287">
        <v>0</v>
      </c>
      <c r="DP51" s="287">
        <v>0</v>
      </c>
      <c r="DQ51" s="287">
        <v>0</v>
      </c>
      <c r="DR51" s="287" t="s">
        <v>792</v>
      </c>
      <c r="DS51" s="287" t="s">
        <v>792</v>
      </c>
      <c r="DT51" s="287">
        <v>0</v>
      </c>
      <c r="DU51" s="287" t="s">
        <v>792</v>
      </c>
      <c r="DV51" s="287" t="s">
        <v>792</v>
      </c>
      <c r="DW51" s="287" t="s">
        <v>792</v>
      </c>
      <c r="DX51" s="287" t="s">
        <v>792</v>
      </c>
      <c r="DY51" s="287">
        <v>0</v>
      </c>
      <c r="DZ51" s="287">
        <f t="shared" si="26"/>
        <v>708</v>
      </c>
      <c r="EA51" s="287">
        <v>0</v>
      </c>
      <c r="EB51" s="287">
        <v>0</v>
      </c>
      <c r="EC51" s="287">
        <v>0</v>
      </c>
      <c r="ED51" s="287">
        <v>0</v>
      </c>
      <c r="EE51" s="287">
        <v>0</v>
      </c>
      <c r="EF51" s="287">
        <v>0</v>
      </c>
      <c r="EG51" s="287">
        <v>0</v>
      </c>
      <c r="EH51" s="287">
        <v>0</v>
      </c>
      <c r="EI51" s="287">
        <v>0</v>
      </c>
      <c r="EJ51" s="287">
        <v>0</v>
      </c>
      <c r="EK51" s="287" t="s">
        <v>792</v>
      </c>
      <c r="EL51" s="287" t="s">
        <v>792</v>
      </c>
      <c r="EM51" s="287" t="s">
        <v>792</v>
      </c>
      <c r="EN51" s="287">
        <v>598</v>
      </c>
      <c r="EO51" s="287">
        <v>0</v>
      </c>
      <c r="EP51" s="287" t="s">
        <v>792</v>
      </c>
      <c r="EQ51" s="287" t="s">
        <v>792</v>
      </c>
      <c r="ER51" s="287" t="s">
        <v>792</v>
      </c>
      <c r="ES51" s="287">
        <v>8</v>
      </c>
      <c r="ET51" s="287">
        <v>102</v>
      </c>
      <c r="EU51" s="287">
        <f t="shared" si="27"/>
        <v>27469</v>
      </c>
      <c r="EV51" s="287">
        <v>6523</v>
      </c>
      <c r="EW51" s="287">
        <v>62</v>
      </c>
      <c r="EX51" s="287">
        <v>203</v>
      </c>
      <c r="EY51" s="287">
        <v>5978</v>
      </c>
      <c r="EZ51" s="287">
        <v>4735</v>
      </c>
      <c r="FA51" s="287">
        <v>2415</v>
      </c>
      <c r="FB51" s="287">
        <v>12</v>
      </c>
      <c r="FC51" s="287">
        <v>5929</v>
      </c>
      <c r="FD51" s="287">
        <v>66</v>
      </c>
      <c r="FE51" s="287">
        <v>522</v>
      </c>
      <c r="FF51" s="287">
        <v>207</v>
      </c>
      <c r="FG51" s="287">
        <v>0</v>
      </c>
      <c r="FH51" s="287" t="s">
        <v>792</v>
      </c>
      <c r="FI51" s="287" t="s">
        <v>792</v>
      </c>
      <c r="FJ51" s="287" t="s">
        <v>792</v>
      </c>
      <c r="FK51" s="287">
        <v>0</v>
      </c>
      <c r="FL51" s="287">
        <v>0</v>
      </c>
      <c r="FM51" s="287">
        <v>0</v>
      </c>
      <c r="FN51" s="287">
        <v>1</v>
      </c>
      <c r="FO51" s="287">
        <v>816</v>
      </c>
    </row>
    <row r="52" spans="1:171" s="291" customFormat="1" ht="12" customHeight="1">
      <c r="A52" s="285" t="s">
        <v>558</v>
      </c>
      <c r="B52" s="286" t="s">
        <v>577</v>
      </c>
      <c r="C52" s="305" t="s">
        <v>542</v>
      </c>
      <c r="D52" s="287">
        <f t="shared" si="0"/>
        <v>54400</v>
      </c>
      <c r="E52" s="287">
        <f t="shared" si="1"/>
        <v>7062</v>
      </c>
      <c r="F52" s="287">
        <f t="shared" si="2"/>
        <v>166</v>
      </c>
      <c r="G52" s="287">
        <f t="shared" si="3"/>
        <v>380</v>
      </c>
      <c r="H52" s="287">
        <f t="shared" si="4"/>
        <v>9967</v>
      </c>
      <c r="I52" s="287">
        <f t="shared" si="5"/>
        <v>6255</v>
      </c>
      <c r="J52" s="287">
        <f t="shared" si="6"/>
        <v>2860</v>
      </c>
      <c r="K52" s="287">
        <f t="shared" si="7"/>
        <v>96</v>
      </c>
      <c r="L52" s="287">
        <f t="shared" si="8"/>
        <v>6331</v>
      </c>
      <c r="M52" s="287">
        <f t="shared" si="9"/>
        <v>180</v>
      </c>
      <c r="N52" s="287">
        <f t="shared" si="10"/>
        <v>179</v>
      </c>
      <c r="O52" s="287">
        <f t="shared" si="11"/>
        <v>9323</v>
      </c>
      <c r="P52" s="287">
        <f t="shared" si="12"/>
        <v>0</v>
      </c>
      <c r="Q52" s="287">
        <f t="shared" si="13"/>
        <v>4099</v>
      </c>
      <c r="R52" s="287">
        <f t="shared" si="14"/>
        <v>142</v>
      </c>
      <c r="S52" s="287">
        <f t="shared" si="15"/>
        <v>0</v>
      </c>
      <c r="T52" s="287">
        <f t="shared" si="16"/>
        <v>1511</v>
      </c>
      <c r="U52" s="287">
        <f t="shared" si="17"/>
        <v>0</v>
      </c>
      <c r="V52" s="287">
        <f t="shared" si="18"/>
        <v>2537</v>
      </c>
      <c r="W52" s="287">
        <f t="shared" si="19"/>
        <v>73</v>
      </c>
      <c r="X52" s="287">
        <f t="shared" si="20"/>
        <v>3239</v>
      </c>
      <c r="Y52" s="287">
        <f t="shared" si="21"/>
        <v>9516</v>
      </c>
      <c r="Z52" s="287">
        <v>43</v>
      </c>
      <c r="AA52" s="287">
        <v>0</v>
      </c>
      <c r="AB52" s="287">
        <v>0</v>
      </c>
      <c r="AC52" s="287">
        <v>863</v>
      </c>
      <c r="AD52" s="287">
        <v>0</v>
      </c>
      <c r="AE52" s="287">
        <v>0</v>
      </c>
      <c r="AF52" s="287">
        <v>0</v>
      </c>
      <c r="AG52" s="287">
        <v>419</v>
      </c>
      <c r="AH52" s="287">
        <v>9</v>
      </c>
      <c r="AI52" s="287">
        <v>35</v>
      </c>
      <c r="AJ52" s="287" t="s">
        <v>792</v>
      </c>
      <c r="AK52" s="287" t="s">
        <v>792</v>
      </c>
      <c r="AL52" s="287">
        <v>4099</v>
      </c>
      <c r="AM52" s="287" t="s">
        <v>792</v>
      </c>
      <c r="AN52" s="287" t="s">
        <v>792</v>
      </c>
      <c r="AO52" s="287">
        <v>1511</v>
      </c>
      <c r="AP52" s="287" t="s">
        <v>792</v>
      </c>
      <c r="AQ52" s="287">
        <v>2537</v>
      </c>
      <c r="AR52" s="287" t="s">
        <v>792</v>
      </c>
      <c r="AS52" s="287">
        <v>0</v>
      </c>
      <c r="AT52" s="287">
        <f t="shared" si="22"/>
        <v>4190</v>
      </c>
      <c r="AU52" s="287">
        <v>133</v>
      </c>
      <c r="AV52" s="287">
        <v>0</v>
      </c>
      <c r="AW52" s="287">
        <v>6</v>
      </c>
      <c r="AX52" s="287">
        <v>3895</v>
      </c>
      <c r="AY52" s="287">
        <v>120</v>
      </c>
      <c r="AZ52" s="287">
        <v>25</v>
      </c>
      <c r="BA52" s="287">
        <v>0</v>
      </c>
      <c r="BB52" s="287">
        <v>0</v>
      </c>
      <c r="BC52" s="287">
        <v>0</v>
      </c>
      <c r="BD52" s="287">
        <v>0</v>
      </c>
      <c r="BE52" s="287" t="s">
        <v>792</v>
      </c>
      <c r="BF52" s="287" t="s">
        <v>792</v>
      </c>
      <c r="BG52" s="287" t="s">
        <v>792</v>
      </c>
      <c r="BH52" s="287" t="s">
        <v>792</v>
      </c>
      <c r="BI52" s="287" t="s">
        <v>792</v>
      </c>
      <c r="BJ52" s="287" t="s">
        <v>792</v>
      </c>
      <c r="BK52" s="287" t="s">
        <v>792</v>
      </c>
      <c r="BL52" s="287" t="s">
        <v>792</v>
      </c>
      <c r="BM52" s="287" t="s">
        <v>792</v>
      </c>
      <c r="BN52" s="287">
        <v>11</v>
      </c>
      <c r="BO52" s="287">
        <f t="shared" si="23"/>
        <v>11418</v>
      </c>
      <c r="BP52" s="287">
        <v>0</v>
      </c>
      <c r="BQ52" s="287">
        <v>0</v>
      </c>
      <c r="BR52" s="287">
        <v>0</v>
      </c>
      <c r="BS52" s="287">
        <v>0</v>
      </c>
      <c r="BT52" s="287">
        <v>0</v>
      </c>
      <c r="BU52" s="287">
        <v>0</v>
      </c>
      <c r="BV52" s="287">
        <v>0</v>
      </c>
      <c r="BW52" s="287">
        <v>0</v>
      </c>
      <c r="BX52" s="287">
        <v>0</v>
      </c>
      <c r="BY52" s="287">
        <v>0</v>
      </c>
      <c r="BZ52" s="287">
        <v>9261</v>
      </c>
      <c r="CA52" s="287">
        <v>0</v>
      </c>
      <c r="CB52" s="287" t="s">
        <v>792</v>
      </c>
      <c r="CC52" s="287" t="s">
        <v>792</v>
      </c>
      <c r="CD52" s="287" t="s">
        <v>792</v>
      </c>
      <c r="CE52" s="287" t="s">
        <v>792</v>
      </c>
      <c r="CF52" s="287" t="s">
        <v>792</v>
      </c>
      <c r="CG52" s="287" t="s">
        <v>792</v>
      </c>
      <c r="CH52" s="287" t="s">
        <v>792</v>
      </c>
      <c r="CI52" s="287">
        <v>2157</v>
      </c>
      <c r="CJ52" s="287">
        <f t="shared" si="24"/>
        <v>0</v>
      </c>
      <c r="CK52" s="287">
        <v>0</v>
      </c>
      <c r="CL52" s="287">
        <v>0</v>
      </c>
      <c r="CM52" s="287">
        <v>0</v>
      </c>
      <c r="CN52" s="287">
        <v>0</v>
      </c>
      <c r="CO52" s="287">
        <v>0</v>
      </c>
      <c r="CP52" s="287">
        <v>0</v>
      </c>
      <c r="CQ52" s="287">
        <v>0</v>
      </c>
      <c r="CR52" s="287">
        <v>0</v>
      </c>
      <c r="CS52" s="287">
        <v>0</v>
      </c>
      <c r="CT52" s="287">
        <v>0</v>
      </c>
      <c r="CU52" s="287">
        <v>0</v>
      </c>
      <c r="CV52" s="287">
        <v>0</v>
      </c>
      <c r="CW52" s="287" t="s">
        <v>792</v>
      </c>
      <c r="CX52" s="287" t="s">
        <v>792</v>
      </c>
      <c r="CY52" s="287" t="s">
        <v>792</v>
      </c>
      <c r="CZ52" s="287" t="s">
        <v>792</v>
      </c>
      <c r="DA52" s="287" t="s">
        <v>792</v>
      </c>
      <c r="DB52" s="287" t="s">
        <v>792</v>
      </c>
      <c r="DC52" s="287" t="s">
        <v>792</v>
      </c>
      <c r="DD52" s="287">
        <v>0</v>
      </c>
      <c r="DE52" s="287">
        <f t="shared" si="25"/>
        <v>0</v>
      </c>
      <c r="DF52" s="287">
        <v>0</v>
      </c>
      <c r="DG52" s="287">
        <v>0</v>
      </c>
      <c r="DH52" s="287">
        <v>0</v>
      </c>
      <c r="DI52" s="287">
        <v>0</v>
      </c>
      <c r="DJ52" s="287">
        <v>0</v>
      </c>
      <c r="DK52" s="287">
        <v>0</v>
      </c>
      <c r="DL52" s="287">
        <v>0</v>
      </c>
      <c r="DM52" s="287">
        <v>0</v>
      </c>
      <c r="DN52" s="287">
        <v>0</v>
      </c>
      <c r="DO52" s="287">
        <v>0</v>
      </c>
      <c r="DP52" s="287">
        <v>0</v>
      </c>
      <c r="DQ52" s="287">
        <v>0</v>
      </c>
      <c r="DR52" s="287" t="s">
        <v>792</v>
      </c>
      <c r="DS52" s="287" t="s">
        <v>792</v>
      </c>
      <c r="DT52" s="287">
        <v>0</v>
      </c>
      <c r="DU52" s="287" t="s">
        <v>792</v>
      </c>
      <c r="DV52" s="287" t="s">
        <v>792</v>
      </c>
      <c r="DW52" s="287" t="s">
        <v>792</v>
      </c>
      <c r="DX52" s="287" t="s">
        <v>792</v>
      </c>
      <c r="DY52" s="287">
        <v>0</v>
      </c>
      <c r="DZ52" s="287">
        <f t="shared" si="26"/>
        <v>142</v>
      </c>
      <c r="EA52" s="287">
        <v>0</v>
      </c>
      <c r="EB52" s="287">
        <v>0</v>
      </c>
      <c r="EC52" s="287">
        <v>0</v>
      </c>
      <c r="ED52" s="287">
        <v>0</v>
      </c>
      <c r="EE52" s="287">
        <v>0</v>
      </c>
      <c r="EF52" s="287">
        <v>0</v>
      </c>
      <c r="EG52" s="287">
        <v>0</v>
      </c>
      <c r="EH52" s="287">
        <v>0</v>
      </c>
      <c r="EI52" s="287">
        <v>0</v>
      </c>
      <c r="EJ52" s="287">
        <v>0</v>
      </c>
      <c r="EK52" s="287" t="s">
        <v>792</v>
      </c>
      <c r="EL52" s="287" t="s">
        <v>792</v>
      </c>
      <c r="EM52" s="287" t="s">
        <v>792</v>
      </c>
      <c r="EN52" s="287">
        <v>142</v>
      </c>
      <c r="EO52" s="287">
        <v>0</v>
      </c>
      <c r="EP52" s="287" t="s">
        <v>792</v>
      </c>
      <c r="EQ52" s="287" t="s">
        <v>792</v>
      </c>
      <c r="ER52" s="287" t="s">
        <v>792</v>
      </c>
      <c r="ES52" s="287">
        <v>0</v>
      </c>
      <c r="ET52" s="287">
        <v>0</v>
      </c>
      <c r="EU52" s="287">
        <f t="shared" si="27"/>
        <v>29134</v>
      </c>
      <c r="EV52" s="287">
        <v>6886</v>
      </c>
      <c r="EW52" s="287">
        <v>166</v>
      </c>
      <c r="EX52" s="287">
        <v>374</v>
      </c>
      <c r="EY52" s="287">
        <v>5209</v>
      </c>
      <c r="EZ52" s="287">
        <v>6135</v>
      </c>
      <c r="FA52" s="287">
        <v>2835</v>
      </c>
      <c r="FB52" s="287">
        <v>96</v>
      </c>
      <c r="FC52" s="287">
        <v>5912</v>
      </c>
      <c r="FD52" s="287">
        <v>171</v>
      </c>
      <c r="FE52" s="287">
        <v>144</v>
      </c>
      <c r="FF52" s="287">
        <v>62</v>
      </c>
      <c r="FG52" s="287">
        <v>0</v>
      </c>
      <c r="FH52" s="287" t="s">
        <v>792</v>
      </c>
      <c r="FI52" s="287" t="s">
        <v>792</v>
      </c>
      <c r="FJ52" s="287" t="s">
        <v>792</v>
      </c>
      <c r="FK52" s="287">
        <v>0</v>
      </c>
      <c r="FL52" s="287">
        <v>0</v>
      </c>
      <c r="FM52" s="287">
        <v>0</v>
      </c>
      <c r="FN52" s="287">
        <v>73</v>
      </c>
      <c r="FO52" s="287">
        <v>1071</v>
      </c>
    </row>
    <row r="53" spans="1:171" s="291" customFormat="1" ht="12" customHeight="1">
      <c r="A53" s="285" t="s">
        <v>596</v>
      </c>
      <c r="B53" s="286" t="s">
        <v>597</v>
      </c>
      <c r="C53" s="305" t="s">
        <v>542</v>
      </c>
      <c r="D53" s="287">
        <f t="shared" si="0"/>
        <v>57046</v>
      </c>
      <c r="E53" s="287">
        <f t="shared" si="1"/>
        <v>4860</v>
      </c>
      <c r="F53" s="287">
        <f t="shared" si="2"/>
        <v>67</v>
      </c>
      <c r="G53" s="287">
        <f t="shared" si="3"/>
        <v>646</v>
      </c>
      <c r="H53" s="287">
        <f t="shared" si="4"/>
        <v>8319</v>
      </c>
      <c r="I53" s="287">
        <f t="shared" si="5"/>
        <v>11654</v>
      </c>
      <c r="J53" s="287">
        <f t="shared" si="6"/>
        <v>3896</v>
      </c>
      <c r="K53" s="287">
        <f t="shared" si="7"/>
        <v>5</v>
      </c>
      <c r="L53" s="287">
        <f t="shared" si="8"/>
        <v>376</v>
      </c>
      <c r="M53" s="287">
        <f t="shared" si="9"/>
        <v>1422</v>
      </c>
      <c r="N53" s="287">
        <f t="shared" si="10"/>
        <v>425</v>
      </c>
      <c r="O53" s="287">
        <f t="shared" si="11"/>
        <v>4124</v>
      </c>
      <c r="P53" s="287">
        <f t="shared" si="12"/>
        <v>163</v>
      </c>
      <c r="Q53" s="287">
        <f t="shared" si="13"/>
        <v>14215</v>
      </c>
      <c r="R53" s="287">
        <f t="shared" si="14"/>
        <v>133</v>
      </c>
      <c r="S53" s="287">
        <f t="shared" si="15"/>
        <v>0</v>
      </c>
      <c r="T53" s="287">
        <f t="shared" si="16"/>
        <v>1473</v>
      </c>
      <c r="U53" s="287">
        <f t="shared" si="17"/>
        <v>0</v>
      </c>
      <c r="V53" s="287">
        <f t="shared" si="18"/>
        <v>1733</v>
      </c>
      <c r="W53" s="287">
        <f t="shared" si="19"/>
        <v>11</v>
      </c>
      <c r="X53" s="287">
        <f t="shared" si="20"/>
        <v>3524</v>
      </c>
      <c r="Y53" s="287">
        <f t="shared" si="21"/>
        <v>19672</v>
      </c>
      <c r="Z53" s="287">
        <v>0</v>
      </c>
      <c r="AA53" s="287">
        <v>0</v>
      </c>
      <c r="AB53" s="287">
        <v>0</v>
      </c>
      <c r="AC53" s="287">
        <v>848</v>
      </c>
      <c r="AD53" s="287">
        <v>0</v>
      </c>
      <c r="AE53" s="287">
        <v>0</v>
      </c>
      <c r="AF53" s="287">
        <v>0</v>
      </c>
      <c r="AG53" s="287">
        <v>0</v>
      </c>
      <c r="AH53" s="287">
        <v>1402</v>
      </c>
      <c r="AI53" s="287">
        <v>0</v>
      </c>
      <c r="AJ53" s="287" t="s">
        <v>792</v>
      </c>
      <c r="AK53" s="287" t="s">
        <v>792</v>
      </c>
      <c r="AL53" s="287">
        <v>14215</v>
      </c>
      <c r="AM53" s="287" t="s">
        <v>792</v>
      </c>
      <c r="AN53" s="287" t="s">
        <v>792</v>
      </c>
      <c r="AO53" s="287">
        <v>1473</v>
      </c>
      <c r="AP53" s="287" t="s">
        <v>792</v>
      </c>
      <c r="AQ53" s="287">
        <v>1733</v>
      </c>
      <c r="AR53" s="287" t="s">
        <v>792</v>
      </c>
      <c r="AS53" s="287">
        <v>1</v>
      </c>
      <c r="AT53" s="287">
        <f t="shared" si="22"/>
        <v>3354</v>
      </c>
      <c r="AU53" s="287">
        <v>0</v>
      </c>
      <c r="AV53" s="287">
        <v>0</v>
      </c>
      <c r="AW53" s="287">
        <v>21</v>
      </c>
      <c r="AX53" s="287">
        <v>3036</v>
      </c>
      <c r="AY53" s="287">
        <v>108</v>
      </c>
      <c r="AZ53" s="287">
        <v>0</v>
      </c>
      <c r="BA53" s="287">
        <v>0</v>
      </c>
      <c r="BB53" s="287">
        <v>0</v>
      </c>
      <c r="BC53" s="287">
        <v>4</v>
      </c>
      <c r="BD53" s="287">
        <v>0</v>
      </c>
      <c r="BE53" s="287" t="s">
        <v>792</v>
      </c>
      <c r="BF53" s="287" t="s">
        <v>792</v>
      </c>
      <c r="BG53" s="287" t="s">
        <v>792</v>
      </c>
      <c r="BH53" s="287" t="s">
        <v>792</v>
      </c>
      <c r="BI53" s="287" t="s">
        <v>792</v>
      </c>
      <c r="BJ53" s="287" t="s">
        <v>792</v>
      </c>
      <c r="BK53" s="287" t="s">
        <v>792</v>
      </c>
      <c r="BL53" s="287" t="s">
        <v>792</v>
      </c>
      <c r="BM53" s="287" t="s">
        <v>792</v>
      </c>
      <c r="BN53" s="287">
        <v>185</v>
      </c>
      <c r="BO53" s="287">
        <f t="shared" si="23"/>
        <v>2949</v>
      </c>
      <c r="BP53" s="287">
        <v>0</v>
      </c>
      <c r="BQ53" s="287">
        <v>0</v>
      </c>
      <c r="BR53" s="287">
        <v>0</v>
      </c>
      <c r="BS53" s="287">
        <v>0</v>
      </c>
      <c r="BT53" s="287">
        <v>0</v>
      </c>
      <c r="BU53" s="287">
        <v>0</v>
      </c>
      <c r="BV53" s="287">
        <v>0</v>
      </c>
      <c r="BW53" s="287">
        <v>0</v>
      </c>
      <c r="BX53" s="287">
        <v>0</v>
      </c>
      <c r="BY53" s="287">
        <v>0</v>
      </c>
      <c r="BZ53" s="287">
        <v>2949</v>
      </c>
      <c r="CA53" s="287">
        <v>0</v>
      </c>
      <c r="CB53" s="287" t="s">
        <v>792</v>
      </c>
      <c r="CC53" s="287" t="s">
        <v>792</v>
      </c>
      <c r="CD53" s="287" t="s">
        <v>792</v>
      </c>
      <c r="CE53" s="287" t="s">
        <v>792</v>
      </c>
      <c r="CF53" s="287" t="s">
        <v>792</v>
      </c>
      <c r="CG53" s="287" t="s">
        <v>792</v>
      </c>
      <c r="CH53" s="287" t="s">
        <v>792</v>
      </c>
      <c r="CI53" s="287">
        <v>0</v>
      </c>
      <c r="CJ53" s="287">
        <f t="shared" si="24"/>
        <v>163</v>
      </c>
      <c r="CK53" s="287">
        <v>0</v>
      </c>
      <c r="CL53" s="287">
        <v>0</v>
      </c>
      <c r="CM53" s="287">
        <v>0</v>
      </c>
      <c r="CN53" s="287">
        <v>0</v>
      </c>
      <c r="CO53" s="287">
        <v>0</v>
      </c>
      <c r="CP53" s="287">
        <v>0</v>
      </c>
      <c r="CQ53" s="287">
        <v>0</v>
      </c>
      <c r="CR53" s="287">
        <v>0</v>
      </c>
      <c r="CS53" s="287">
        <v>0</v>
      </c>
      <c r="CT53" s="287">
        <v>0</v>
      </c>
      <c r="CU53" s="287">
        <v>0</v>
      </c>
      <c r="CV53" s="287">
        <v>163</v>
      </c>
      <c r="CW53" s="287" t="s">
        <v>792</v>
      </c>
      <c r="CX53" s="287" t="s">
        <v>792</v>
      </c>
      <c r="CY53" s="287" t="s">
        <v>792</v>
      </c>
      <c r="CZ53" s="287" t="s">
        <v>792</v>
      </c>
      <c r="DA53" s="287" t="s">
        <v>792</v>
      </c>
      <c r="DB53" s="287" t="s">
        <v>792</v>
      </c>
      <c r="DC53" s="287" t="s">
        <v>792</v>
      </c>
      <c r="DD53" s="287">
        <v>0</v>
      </c>
      <c r="DE53" s="287">
        <f t="shared" si="25"/>
        <v>0</v>
      </c>
      <c r="DF53" s="287">
        <v>0</v>
      </c>
      <c r="DG53" s="287">
        <v>0</v>
      </c>
      <c r="DH53" s="287">
        <v>0</v>
      </c>
      <c r="DI53" s="287">
        <v>0</v>
      </c>
      <c r="DJ53" s="287">
        <v>0</v>
      </c>
      <c r="DK53" s="287">
        <v>0</v>
      </c>
      <c r="DL53" s="287">
        <v>0</v>
      </c>
      <c r="DM53" s="287">
        <v>0</v>
      </c>
      <c r="DN53" s="287">
        <v>0</v>
      </c>
      <c r="DO53" s="287">
        <v>0</v>
      </c>
      <c r="DP53" s="287">
        <v>0</v>
      </c>
      <c r="DQ53" s="287">
        <v>0</v>
      </c>
      <c r="DR53" s="287" t="s">
        <v>792</v>
      </c>
      <c r="DS53" s="287" t="s">
        <v>792</v>
      </c>
      <c r="DT53" s="287">
        <v>0</v>
      </c>
      <c r="DU53" s="287" t="s">
        <v>792</v>
      </c>
      <c r="DV53" s="287" t="s">
        <v>792</v>
      </c>
      <c r="DW53" s="287" t="s">
        <v>792</v>
      </c>
      <c r="DX53" s="287" t="s">
        <v>792</v>
      </c>
      <c r="DY53" s="287">
        <v>0</v>
      </c>
      <c r="DZ53" s="287">
        <f t="shared" si="26"/>
        <v>142</v>
      </c>
      <c r="EA53" s="287">
        <v>0</v>
      </c>
      <c r="EB53" s="287">
        <v>0</v>
      </c>
      <c r="EC53" s="287">
        <v>0</v>
      </c>
      <c r="ED53" s="287">
        <v>0</v>
      </c>
      <c r="EE53" s="287">
        <v>0</v>
      </c>
      <c r="EF53" s="287">
        <v>0</v>
      </c>
      <c r="EG53" s="287">
        <v>0</v>
      </c>
      <c r="EH53" s="287">
        <v>0</v>
      </c>
      <c r="EI53" s="287">
        <v>0</v>
      </c>
      <c r="EJ53" s="287">
        <v>0</v>
      </c>
      <c r="EK53" s="287" t="s">
        <v>792</v>
      </c>
      <c r="EL53" s="287" t="s">
        <v>792</v>
      </c>
      <c r="EM53" s="287" t="s">
        <v>792</v>
      </c>
      <c r="EN53" s="287">
        <v>133</v>
      </c>
      <c r="EO53" s="287">
        <v>0</v>
      </c>
      <c r="EP53" s="287" t="s">
        <v>792</v>
      </c>
      <c r="EQ53" s="287" t="s">
        <v>792</v>
      </c>
      <c r="ER53" s="287" t="s">
        <v>792</v>
      </c>
      <c r="ES53" s="287">
        <v>9</v>
      </c>
      <c r="ET53" s="287">
        <v>0</v>
      </c>
      <c r="EU53" s="287">
        <f t="shared" si="27"/>
        <v>30766</v>
      </c>
      <c r="EV53" s="287">
        <v>4860</v>
      </c>
      <c r="EW53" s="287">
        <v>67</v>
      </c>
      <c r="EX53" s="287">
        <v>625</v>
      </c>
      <c r="EY53" s="287">
        <v>4435</v>
      </c>
      <c r="EZ53" s="287">
        <v>11546</v>
      </c>
      <c r="FA53" s="287">
        <v>3896</v>
      </c>
      <c r="FB53" s="287">
        <v>5</v>
      </c>
      <c r="FC53" s="287">
        <v>376</v>
      </c>
      <c r="FD53" s="287">
        <v>16</v>
      </c>
      <c r="FE53" s="287">
        <v>425</v>
      </c>
      <c r="FF53" s="287">
        <v>1175</v>
      </c>
      <c r="FG53" s="287">
        <v>0</v>
      </c>
      <c r="FH53" s="287" t="s">
        <v>792</v>
      </c>
      <c r="FI53" s="287" t="s">
        <v>792</v>
      </c>
      <c r="FJ53" s="287" t="s">
        <v>792</v>
      </c>
      <c r="FK53" s="287">
        <v>0</v>
      </c>
      <c r="FL53" s="287">
        <v>0</v>
      </c>
      <c r="FM53" s="287">
        <v>0</v>
      </c>
      <c r="FN53" s="287">
        <v>2</v>
      </c>
      <c r="FO53" s="287">
        <v>3338</v>
      </c>
    </row>
    <row r="54" spans="1:171" s="291" customFormat="1" ht="12" customHeight="1">
      <c r="A54" s="285" t="s">
        <v>790</v>
      </c>
      <c r="B54" s="286" t="s">
        <v>791</v>
      </c>
      <c r="C54" s="305" t="s">
        <v>542</v>
      </c>
      <c r="D54" s="287">
        <f aca="true" t="shared" si="28" ref="D54:AI54">SUM(D7:D53)</f>
        <v>4576459.374436652</v>
      </c>
      <c r="E54" s="287">
        <f t="shared" si="28"/>
        <v>495679.5</v>
      </c>
      <c r="F54" s="287">
        <f t="shared" si="28"/>
        <v>3213</v>
      </c>
      <c r="G54" s="287">
        <f t="shared" si="28"/>
        <v>47522</v>
      </c>
      <c r="H54" s="287">
        <f t="shared" si="28"/>
        <v>686095.336</v>
      </c>
      <c r="I54" s="287">
        <f t="shared" si="28"/>
        <v>573631.414</v>
      </c>
      <c r="J54" s="287">
        <f t="shared" si="28"/>
        <v>221997.91999999998</v>
      </c>
      <c r="K54" s="287">
        <f t="shared" si="28"/>
        <v>7554</v>
      </c>
      <c r="L54" s="287">
        <f t="shared" si="28"/>
        <v>604393</v>
      </c>
      <c r="M54" s="287">
        <f t="shared" si="28"/>
        <v>42655</v>
      </c>
      <c r="N54" s="287">
        <f t="shared" si="28"/>
        <v>36981.8</v>
      </c>
      <c r="O54" s="287">
        <f t="shared" si="28"/>
        <v>124392</v>
      </c>
      <c r="P54" s="287">
        <f t="shared" si="28"/>
        <v>5945</v>
      </c>
      <c r="Q54" s="287">
        <f t="shared" si="28"/>
        <v>558012.5144366522</v>
      </c>
      <c r="R54" s="287">
        <f t="shared" si="28"/>
        <v>340286</v>
      </c>
      <c r="S54" s="287">
        <f t="shared" si="28"/>
        <v>26643</v>
      </c>
      <c r="T54" s="287">
        <f t="shared" si="28"/>
        <v>334713</v>
      </c>
      <c r="U54" s="287">
        <f t="shared" si="28"/>
        <v>15468</v>
      </c>
      <c r="V54" s="287">
        <f t="shared" si="28"/>
        <v>34167</v>
      </c>
      <c r="W54" s="287">
        <f t="shared" si="28"/>
        <v>1517</v>
      </c>
      <c r="X54" s="287">
        <f t="shared" si="28"/>
        <v>415592.89</v>
      </c>
      <c r="Y54" s="287">
        <f t="shared" si="28"/>
        <v>1206634.4444366521</v>
      </c>
      <c r="Z54" s="287">
        <f t="shared" si="28"/>
        <v>4536</v>
      </c>
      <c r="AA54" s="287">
        <f t="shared" si="28"/>
        <v>1</v>
      </c>
      <c r="AB54" s="287">
        <f t="shared" si="28"/>
        <v>81</v>
      </c>
      <c r="AC54" s="287">
        <f t="shared" si="28"/>
        <v>63902.93</v>
      </c>
      <c r="AD54" s="287">
        <f t="shared" si="28"/>
        <v>142</v>
      </c>
      <c r="AE54" s="287">
        <f t="shared" si="28"/>
        <v>98</v>
      </c>
      <c r="AF54" s="287">
        <f t="shared" si="28"/>
        <v>15</v>
      </c>
      <c r="AG54" s="287">
        <f t="shared" si="28"/>
        <v>1346</v>
      </c>
      <c r="AH54" s="287">
        <f t="shared" si="28"/>
        <v>1715</v>
      </c>
      <c r="AI54" s="287">
        <f t="shared" si="28"/>
        <v>286</v>
      </c>
      <c r="AJ54" s="287">
        <f aca="true" t="shared" si="29" ref="AJ54:BO54">SUM(AJ7:AJ53)</f>
        <v>0</v>
      </c>
      <c r="AK54" s="287">
        <f t="shared" si="29"/>
        <v>0</v>
      </c>
      <c r="AL54" s="287">
        <f t="shared" si="29"/>
        <v>558012.5144366522</v>
      </c>
      <c r="AM54" s="287">
        <f t="shared" si="29"/>
        <v>0</v>
      </c>
      <c r="AN54" s="287">
        <f t="shared" si="29"/>
        <v>0</v>
      </c>
      <c r="AO54" s="287">
        <f t="shared" si="29"/>
        <v>329834</v>
      </c>
      <c r="AP54" s="287">
        <f t="shared" si="29"/>
        <v>0</v>
      </c>
      <c r="AQ54" s="287">
        <f t="shared" si="29"/>
        <v>34137</v>
      </c>
      <c r="AR54" s="287">
        <f t="shared" si="29"/>
        <v>0</v>
      </c>
      <c r="AS54" s="287">
        <f t="shared" si="29"/>
        <v>212528</v>
      </c>
      <c r="AT54" s="287">
        <f t="shared" si="29"/>
        <v>438592.93</v>
      </c>
      <c r="AU54" s="287">
        <f t="shared" si="29"/>
        <v>17699.5</v>
      </c>
      <c r="AV54" s="287">
        <f t="shared" si="29"/>
        <v>135</v>
      </c>
      <c r="AW54" s="287">
        <f t="shared" si="29"/>
        <v>532</v>
      </c>
      <c r="AX54" s="287">
        <f t="shared" si="29"/>
        <v>301841.40599999996</v>
      </c>
      <c r="AY54" s="287">
        <f t="shared" si="29"/>
        <v>40281.414000000004</v>
      </c>
      <c r="AZ54" s="287">
        <f t="shared" si="29"/>
        <v>8978.92</v>
      </c>
      <c r="BA54" s="287">
        <f t="shared" si="29"/>
        <v>66</v>
      </c>
      <c r="BB54" s="287">
        <f t="shared" si="29"/>
        <v>27657</v>
      </c>
      <c r="BC54" s="287">
        <f t="shared" si="29"/>
        <v>8201</v>
      </c>
      <c r="BD54" s="287">
        <f t="shared" si="29"/>
        <v>2518.8</v>
      </c>
      <c r="BE54" s="287">
        <f t="shared" si="29"/>
        <v>0</v>
      </c>
      <c r="BF54" s="287">
        <f t="shared" si="29"/>
        <v>0</v>
      </c>
      <c r="BG54" s="287">
        <f t="shared" si="29"/>
        <v>0</v>
      </c>
      <c r="BH54" s="287">
        <f t="shared" si="29"/>
        <v>0</v>
      </c>
      <c r="BI54" s="287">
        <f t="shared" si="29"/>
        <v>0</v>
      </c>
      <c r="BJ54" s="287">
        <f t="shared" si="29"/>
        <v>0</v>
      </c>
      <c r="BK54" s="287">
        <f t="shared" si="29"/>
        <v>0</v>
      </c>
      <c r="BL54" s="287">
        <f t="shared" si="29"/>
        <v>0</v>
      </c>
      <c r="BM54" s="287">
        <f t="shared" si="29"/>
        <v>0</v>
      </c>
      <c r="BN54" s="287">
        <f t="shared" si="29"/>
        <v>30681.89</v>
      </c>
      <c r="BO54" s="287">
        <f t="shared" si="29"/>
        <v>135209</v>
      </c>
      <c r="BP54" s="287">
        <f aca="true" t="shared" si="30" ref="BP54:CU54">SUM(BP7:BP53)</f>
        <v>0</v>
      </c>
      <c r="BQ54" s="287">
        <f t="shared" si="30"/>
        <v>0</v>
      </c>
      <c r="BR54" s="287">
        <f t="shared" si="30"/>
        <v>0</v>
      </c>
      <c r="BS54" s="287">
        <f t="shared" si="30"/>
        <v>0</v>
      </c>
      <c r="BT54" s="287">
        <f t="shared" si="30"/>
        <v>0</v>
      </c>
      <c r="BU54" s="287">
        <f t="shared" si="30"/>
        <v>0</v>
      </c>
      <c r="BV54" s="287">
        <f t="shared" si="30"/>
        <v>0</v>
      </c>
      <c r="BW54" s="287">
        <f t="shared" si="30"/>
        <v>0</v>
      </c>
      <c r="BX54" s="287">
        <f t="shared" si="30"/>
        <v>557</v>
      </c>
      <c r="BY54" s="287">
        <f t="shared" si="30"/>
        <v>0</v>
      </c>
      <c r="BZ54" s="287">
        <f t="shared" si="30"/>
        <v>112884</v>
      </c>
      <c r="CA54" s="287">
        <f t="shared" si="30"/>
        <v>1365</v>
      </c>
      <c r="CB54" s="287">
        <f t="shared" si="30"/>
        <v>0</v>
      </c>
      <c r="CC54" s="287">
        <f t="shared" si="30"/>
        <v>0</v>
      </c>
      <c r="CD54" s="287">
        <f t="shared" si="30"/>
        <v>0</v>
      </c>
      <c r="CE54" s="287">
        <f t="shared" si="30"/>
        <v>0</v>
      </c>
      <c r="CF54" s="287">
        <f t="shared" si="30"/>
        <v>0</v>
      </c>
      <c r="CG54" s="287">
        <f t="shared" si="30"/>
        <v>0</v>
      </c>
      <c r="CH54" s="287">
        <f t="shared" si="30"/>
        <v>0</v>
      </c>
      <c r="CI54" s="287">
        <f t="shared" si="30"/>
        <v>20403</v>
      </c>
      <c r="CJ54" s="287">
        <f t="shared" si="30"/>
        <v>4664</v>
      </c>
      <c r="CK54" s="287">
        <f t="shared" si="30"/>
        <v>0</v>
      </c>
      <c r="CL54" s="287">
        <f t="shared" si="30"/>
        <v>0</v>
      </c>
      <c r="CM54" s="287">
        <f t="shared" si="30"/>
        <v>0</v>
      </c>
      <c r="CN54" s="287">
        <f t="shared" si="30"/>
        <v>0</v>
      </c>
      <c r="CO54" s="287">
        <f t="shared" si="30"/>
        <v>0</v>
      </c>
      <c r="CP54" s="287">
        <f t="shared" si="30"/>
        <v>0</v>
      </c>
      <c r="CQ54" s="287">
        <f t="shared" si="30"/>
        <v>0</v>
      </c>
      <c r="CR54" s="287">
        <f t="shared" si="30"/>
        <v>0</v>
      </c>
      <c r="CS54" s="287">
        <f t="shared" si="30"/>
        <v>0</v>
      </c>
      <c r="CT54" s="287">
        <f t="shared" si="30"/>
        <v>0</v>
      </c>
      <c r="CU54" s="287">
        <f t="shared" si="30"/>
        <v>132</v>
      </c>
      <c r="CV54" s="287">
        <f aca="true" t="shared" si="31" ref="CV54:EA54">SUM(CV7:CV53)</f>
        <v>4532</v>
      </c>
      <c r="CW54" s="287">
        <f t="shared" si="31"/>
        <v>0</v>
      </c>
      <c r="CX54" s="287">
        <f t="shared" si="31"/>
        <v>0</v>
      </c>
      <c r="CY54" s="287">
        <f t="shared" si="31"/>
        <v>0</v>
      </c>
      <c r="CZ54" s="287">
        <f t="shared" si="31"/>
        <v>0</v>
      </c>
      <c r="DA54" s="287">
        <f t="shared" si="31"/>
        <v>0</v>
      </c>
      <c r="DB54" s="287">
        <f t="shared" si="31"/>
        <v>0</v>
      </c>
      <c r="DC54" s="287">
        <f t="shared" si="31"/>
        <v>0</v>
      </c>
      <c r="DD54" s="287">
        <f t="shared" si="31"/>
        <v>0</v>
      </c>
      <c r="DE54" s="287">
        <f t="shared" si="31"/>
        <v>18867</v>
      </c>
      <c r="DF54" s="287">
        <f t="shared" si="31"/>
        <v>0</v>
      </c>
      <c r="DG54" s="287">
        <f t="shared" si="31"/>
        <v>0</v>
      </c>
      <c r="DH54" s="287">
        <f t="shared" si="31"/>
        <v>0</v>
      </c>
      <c r="DI54" s="287">
        <f t="shared" si="31"/>
        <v>0</v>
      </c>
      <c r="DJ54" s="287">
        <f t="shared" si="31"/>
        <v>0</v>
      </c>
      <c r="DK54" s="287">
        <f t="shared" si="31"/>
        <v>0</v>
      </c>
      <c r="DL54" s="287">
        <f t="shared" si="31"/>
        <v>0</v>
      </c>
      <c r="DM54" s="287">
        <f t="shared" si="31"/>
        <v>0</v>
      </c>
      <c r="DN54" s="287">
        <f t="shared" si="31"/>
        <v>0</v>
      </c>
      <c r="DO54" s="287">
        <f t="shared" si="31"/>
        <v>0</v>
      </c>
      <c r="DP54" s="287">
        <f t="shared" si="31"/>
        <v>2425</v>
      </c>
      <c r="DQ54" s="287">
        <f t="shared" si="31"/>
        <v>0</v>
      </c>
      <c r="DR54" s="287">
        <f t="shared" si="31"/>
        <v>0</v>
      </c>
      <c r="DS54" s="287">
        <f t="shared" si="31"/>
        <v>0</v>
      </c>
      <c r="DT54" s="287">
        <f t="shared" si="31"/>
        <v>8149</v>
      </c>
      <c r="DU54" s="287">
        <f t="shared" si="31"/>
        <v>0</v>
      </c>
      <c r="DV54" s="287">
        <f t="shared" si="31"/>
        <v>0</v>
      </c>
      <c r="DW54" s="287">
        <f t="shared" si="31"/>
        <v>0</v>
      </c>
      <c r="DX54" s="287">
        <f t="shared" si="31"/>
        <v>0</v>
      </c>
      <c r="DY54" s="287">
        <f t="shared" si="31"/>
        <v>8293</v>
      </c>
      <c r="DZ54" s="287">
        <f t="shared" si="31"/>
        <v>368555</v>
      </c>
      <c r="EA54" s="287">
        <f t="shared" si="31"/>
        <v>2083</v>
      </c>
      <c r="EB54" s="287">
        <f aca="true" t="shared" si="32" ref="EB54:FG54">SUM(EB7:EB53)</f>
        <v>0</v>
      </c>
      <c r="EC54" s="287">
        <f t="shared" si="32"/>
        <v>44</v>
      </c>
      <c r="ED54" s="287">
        <f t="shared" si="32"/>
        <v>596</v>
      </c>
      <c r="EE54" s="287">
        <f t="shared" si="32"/>
        <v>0</v>
      </c>
      <c r="EF54" s="287">
        <f t="shared" si="32"/>
        <v>69</v>
      </c>
      <c r="EG54" s="287">
        <f t="shared" si="32"/>
        <v>3</v>
      </c>
      <c r="EH54" s="287">
        <f t="shared" si="32"/>
        <v>1760</v>
      </c>
      <c r="EI54" s="287">
        <f t="shared" si="32"/>
        <v>2017</v>
      </c>
      <c r="EJ54" s="287">
        <f t="shared" si="32"/>
        <v>335</v>
      </c>
      <c r="EK54" s="287">
        <f t="shared" si="32"/>
        <v>0</v>
      </c>
      <c r="EL54" s="287">
        <f t="shared" si="32"/>
        <v>0</v>
      </c>
      <c r="EM54" s="287">
        <f t="shared" si="32"/>
        <v>0</v>
      </c>
      <c r="EN54" s="287">
        <f t="shared" si="32"/>
        <v>340286</v>
      </c>
      <c r="EO54" s="287">
        <f t="shared" si="32"/>
        <v>18494</v>
      </c>
      <c r="EP54" s="287">
        <f t="shared" si="32"/>
        <v>0</v>
      </c>
      <c r="EQ54" s="287">
        <f t="shared" si="32"/>
        <v>0</v>
      </c>
      <c r="ER54" s="287">
        <f t="shared" si="32"/>
        <v>0</v>
      </c>
      <c r="ES54" s="287">
        <f t="shared" si="32"/>
        <v>730</v>
      </c>
      <c r="ET54" s="287">
        <f t="shared" si="32"/>
        <v>2138</v>
      </c>
      <c r="EU54" s="287">
        <f t="shared" si="32"/>
        <v>2403937</v>
      </c>
      <c r="EV54" s="287">
        <f t="shared" si="32"/>
        <v>471361</v>
      </c>
      <c r="EW54" s="287">
        <f t="shared" si="32"/>
        <v>3077</v>
      </c>
      <c r="EX54" s="287">
        <f t="shared" si="32"/>
        <v>46865</v>
      </c>
      <c r="EY54" s="287">
        <f t="shared" si="32"/>
        <v>319755</v>
      </c>
      <c r="EZ54" s="287">
        <f t="shared" si="32"/>
        <v>533208</v>
      </c>
      <c r="FA54" s="287">
        <f t="shared" si="32"/>
        <v>212852</v>
      </c>
      <c r="FB54" s="287">
        <f t="shared" si="32"/>
        <v>7470</v>
      </c>
      <c r="FC54" s="287">
        <f t="shared" si="32"/>
        <v>573630</v>
      </c>
      <c r="FD54" s="287">
        <f t="shared" si="32"/>
        <v>30165</v>
      </c>
      <c r="FE54" s="287">
        <f t="shared" si="32"/>
        <v>33842</v>
      </c>
      <c r="FF54" s="287">
        <f t="shared" si="32"/>
        <v>8951</v>
      </c>
      <c r="FG54" s="287">
        <f t="shared" si="32"/>
        <v>48</v>
      </c>
      <c r="FH54" s="287">
        <f aca="true" t="shared" si="33" ref="FH54:FO54">SUM(FH7:FH53)</f>
        <v>0</v>
      </c>
      <c r="FI54" s="287">
        <f t="shared" si="33"/>
        <v>0</v>
      </c>
      <c r="FJ54" s="287">
        <f t="shared" si="33"/>
        <v>0</v>
      </c>
      <c r="FK54" s="287">
        <f t="shared" si="33"/>
        <v>4879</v>
      </c>
      <c r="FL54" s="287">
        <f t="shared" si="33"/>
        <v>15468</v>
      </c>
      <c r="FM54" s="287">
        <f t="shared" si="33"/>
        <v>30</v>
      </c>
      <c r="FN54" s="287">
        <f t="shared" si="33"/>
        <v>787</v>
      </c>
      <c r="FO54" s="287">
        <f t="shared" si="33"/>
        <v>141549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ゴシック,標準"&amp;14中間処理後の再生利用量の状況（平成27年度実績）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D7" sqref="D7"/>
    </sheetView>
  </sheetViews>
  <sheetFormatPr defaultColWidth="8.796875" defaultRowHeight="14.25"/>
  <cols>
    <col min="1" max="1" width="10.69921875" style="311" customWidth="1"/>
    <col min="2" max="2" width="8.69921875" style="313" customWidth="1"/>
    <col min="3" max="3" width="12.59765625" style="311" customWidth="1"/>
    <col min="4" max="103" width="10" style="309" customWidth="1"/>
    <col min="104" max="16384" width="9" style="311" customWidth="1"/>
  </cols>
  <sheetData>
    <row r="1" spans="1:103" s="178" customFormat="1" ht="17.25">
      <c r="A1" s="249" t="s">
        <v>793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42" t="s">
        <v>216</v>
      </c>
      <c r="B2" s="366" t="s">
        <v>213</v>
      </c>
      <c r="C2" s="345" t="s">
        <v>214</v>
      </c>
      <c r="D2" s="203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2"/>
      <c r="P2" s="203" t="s">
        <v>32</v>
      </c>
      <c r="Q2" s="200"/>
      <c r="R2" s="200"/>
      <c r="S2" s="200"/>
      <c r="T2" s="200"/>
      <c r="U2" s="200"/>
      <c r="V2" s="200"/>
      <c r="W2" s="200"/>
      <c r="X2" s="203" t="s">
        <v>33</v>
      </c>
      <c r="Y2" s="201"/>
      <c r="Z2" s="201"/>
      <c r="AA2" s="201"/>
      <c r="AB2" s="201"/>
      <c r="AC2" s="201"/>
      <c r="AD2" s="201"/>
      <c r="AE2" s="231"/>
      <c r="AF2" s="203" t="s">
        <v>34</v>
      </c>
      <c r="AG2" s="201"/>
      <c r="AH2" s="201"/>
      <c r="AI2" s="201"/>
      <c r="AJ2" s="201"/>
      <c r="AK2" s="201"/>
      <c r="AL2" s="201"/>
      <c r="AM2" s="231"/>
      <c r="AN2" s="203" t="s">
        <v>35</v>
      </c>
      <c r="AO2" s="201"/>
      <c r="AP2" s="201"/>
      <c r="AQ2" s="201"/>
      <c r="AR2" s="201"/>
      <c r="AS2" s="201"/>
      <c r="AT2" s="201"/>
      <c r="AU2" s="231"/>
      <c r="AV2" s="203" t="s">
        <v>36</v>
      </c>
      <c r="AW2" s="201"/>
      <c r="AX2" s="201"/>
      <c r="AY2" s="201"/>
      <c r="AZ2" s="201"/>
      <c r="BA2" s="201"/>
      <c r="BB2" s="201"/>
      <c r="BC2" s="231"/>
      <c r="BD2" s="203" t="s">
        <v>37</v>
      </c>
      <c r="BE2" s="201"/>
      <c r="BF2" s="201"/>
      <c r="BG2" s="201"/>
      <c r="BH2" s="201"/>
      <c r="BI2" s="201"/>
      <c r="BJ2" s="201"/>
      <c r="BK2" s="231"/>
      <c r="BL2" s="203" t="s">
        <v>38</v>
      </c>
      <c r="BM2" s="201"/>
      <c r="BN2" s="201"/>
      <c r="BO2" s="201"/>
      <c r="BP2" s="201"/>
      <c r="BQ2" s="201"/>
      <c r="BR2" s="201"/>
      <c r="BS2" s="231"/>
      <c r="BT2" s="203" t="s">
        <v>39</v>
      </c>
      <c r="BU2" s="317"/>
      <c r="BV2" s="317"/>
      <c r="BW2" s="317"/>
      <c r="BX2" s="317"/>
      <c r="BY2" s="317"/>
      <c r="BZ2" s="317"/>
      <c r="CA2" s="318"/>
      <c r="CB2" s="369" t="s">
        <v>40</v>
      </c>
      <c r="CC2" s="370"/>
      <c r="CD2" s="370"/>
      <c r="CE2" s="370"/>
      <c r="CF2" s="370"/>
      <c r="CG2" s="370"/>
      <c r="CH2" s="370"/>
      <c r="CI2" s="370"/>
      <c r="CJ2" s="203" t="s">
        <v>41</v>
      </c>
      <c r="CK2" s="317"/>
      <c r="CL2" s="317"/>
      <c r="CM2" s="317"/>
      <c r="CN2" s="317"/>
      <c r="CO2" s="317"/>
      <c r="CP2" s="317"/>
      <c r="CQ2" s="318"/>
      <c r="CR2" s="203" t="s">
        <v>42</v>
      </c>
      <c r="CS2" s="317"/>
      <c r="CT2" s="317"/>
      <c r="CU2" s="317"/>
      <c r="CV2" s="317"/>
      <c r="CW2" s="317"/>
      <c r="CX2" s="317"/>
      <c r="CY2" s="318"/>
    </row>
    <row r="3" spans="1:103" s="178" customFormat="1" ht="25.5" customHeight="1">
      <c r="A3" s="343"/>
      <c r="B3" s="367"/>
      <c r="C3" s="346"/>
      <c r="D3" s="365" t="s">
        <v>10</v>
      </c>
      <c r="E3" s="364" t="s">
        <v>43</v>
      </c>
      <c r="F3" s="369" t="s">
        <v>273</v>
      </c>
      <c r="G3" s="370"/>
      <c r="H3" s="370"/>
      <c r="I3" s="370"/>
      <c r="J3" s="370"/>
      <c r="K3" s="370"/>
      <c r="L3" s="370"/>
      <c r="M3" s="371"/>
      <c r="N3" s="372" t="s">
        <v>44</v>
      </c>
      <c r="O3" s="372" t="s">
        <v>45</v>
      </c>
      <c r="P3" s="365" t="s">
        <v>10</v>
      </c>
      <c r="Q3" s="364" t="s">
        <v>46</v>
      </c>
      <c r="R3" s="364" t="s">
        <v>21</v>
      </c>
      <c r="S3" s="364" t="s">
        <v>22</v>
      </c>
      <c r="T3" s="364" t="s">
        <v>23</v>
      </c>
      <c r="U3" s="364" t="s">
        <v>18</v>
      </c>
      <c r="V3" s="364" t="s">
        <v>19</v>
      </c>
      <c r="W3" s="364" t="s">
        <v>24</v>
      </c>
      <c r="X3" s="365" t="s">
        <v>10</v>
      </c>
      <c r="Y3" s="364" t="s">
        <v>46</v>
      </c>
      <c r="Z3" s="364" t="s">
        <v>21</v>
      </c>
      <c r="AA3" s="364" t="s">
        <v>22</v>
      </c>
      <c r="AB3" s="364" t="s">
        <v>23</v>
      </c>
      <c r="AC3" s="364" t="s">
        <v>18</v>
      </c>
      <c r="AD3" s="364" t="s">
        <v>19</v>
      </c>
      <c r="AE3" s="364" t="s">
        <v>24</v>
      </c>
      <c r="AF3" s="365" t="s">
        <v>10</v>
      </c>
      <c r="AG3" s="364" t="s">
        <v>46</v>
      </c>
      <c r="AH3" s="364" t="s">
        <v>21</v>
      </c>
      <c r="AI3" s="364" t="s">
        <v>22</v>
      </c>
      <c r="AJ3" s="364" t="s">
        <v>23</v>
      </c>
      <c r="AK3" s="364" t="s">
        <v>18</v>
      </c>
      <c r="AL3" s="364" t="s">
        <v>19</v>
      </c>
      <c r="AM3" s="364" t="s">
        <v>24</v>
      </c>
      <c r="AN3" s="365" t="s">
        <v>10</v>
      </c>
      <c r="AO3" s="364" t="s">
        <v>46</v>
      </c>
      <c r="AP3" s="364" t="s">
        <v>21</v>
      </c>
      <c r="AQ3" s="364" t="s">
        <v>22</v>
      </c>
      <c r="AR3" s="364" t="s">
        <v>23</v>
      </c>
      <c r="AS3" s="364" t="s">
        <v>18</v>
      </c>
      <c r="AT3" s="364" t="s">
        <v>19</v>
      </c>
      <c r="AU3" s="364" t="s">
        <v>24</v>
      </c>
      <c r="AV3" s="365" t="s">
        <v>10</v>
      </c>
      <c r="AW3" s="364" t="s">
        <v>46</v>
      </c>
      <c r="AX3" s="364" t="s">
        <v>21</v>
      </c>
      <c r="AY3" s="364" t="s">
        <v>22</v>
      </c>
      <c r="AZ3" s="364" t="s">
        <v>23</v>
      </c>
      <c r="BA3" s="364" t="s">
        <v>18</v>
      </c>
      <c r="BB3" s="364" t="s">
        <v>19</v>
      </c>
      <c r="BC3" s="364" t="s">
        <v>24</v>
      </c>
      <c r="BD3" s="365" t="s">
        <v>10</v>
      </c>
      <c r="BE3" s="364" t="s">
        <v>46</v>
      </c>
      <c r="BF3" s="364" t="s">
        <v>21</v>
      </c>
      <c r="BG3" s="364" t="s">
        <v>22</v>
      </c>
      <c r="BH3" s="364" t="s">
        <v>23</v>
      </c>
      <c r="BI3" s="364" t="s">
        <v>18</v>
      </c>
      <c r="BJ3" s="364" t="s">
        <v>19</v>
      </c>
      <c r="BK3" s="364" t="s">
        <v>24</v>
      </c>
      <c r="BL3" s="365" t="s">
        <v>10</v>
      </c>
      <c r="BM3" s="364" t="s">
        <v>46</v>
      </c>
      <c r="BN3" s="364" t="s">
        <v>21</v>
      </c>
      <c r="BO3" s="364" t="s">
        <v>22</v>
      </c>
      <c r="BP3" s="364" t="s">
        <v>23</v>
      </c>
      <c r="BQ3" s="364" t="s">
        <v>18</v>
      </c>
      <c r="BR3" s="364" t="s">
        <v>19</v>
      </c>
      <c r="BS3" s="364" t="s">
        <v>24</v>
      </c>
      <c r="BT3" s="365" t="s">
        <v>10</v>
      </c>
      <c r="BU3" s="364" t="s">
        <v>46</v>
      </c>
      <c r="BV3" s="364" t="s">
        <v>21</v>
      </c>
      <c r="BW3" s="364" t="s">
        <v>22</v>
      </c>
      <c r="BX3" s="364" t="s">
        <v>23</v>
      </c>
      <c r="BY3" s="364" t="s">
        <v>18</v>
      </c>
      <c r="BZ3" s="364" t="s">
        <v>19</v>
      </c>
      <c r="CA3" s="364" t="s">
        <v>24</v>
      </c>
      <c r="CB3" s="365" t="s">
        <v>10</v>
      </c>
      <c r="CC3" s="364" t="s">
        <v>46</v>
      </c>
      <c r="CD3" s="364" t="s">
        <v>21</v>
      </c>
      <c r="CE3" s="364" t="s">
        <v>22</v>
      </c>
      <c r="CF3" s="364" t="s">
        <v>23</v>
      </c>
      <c r="CG3" s="364" t="s">
        <v>18</v>
      </c>
      <c r="CH3" s="364" t="s">
        <v>19</v>
      </c>
      <c r="CI3" s="364" t="s">
        <v>24</v>
      </c>
      <c r="CJ3" s="365" t="s">
        <v>10</v>
      </c>
      <c r="CK3" s="364" t="s">
        <v>46</v>
      </c>
      <c r="CL3" s="364" t="s">
        <v>21</v>
      </c>
      <c r="CM3" s="364" t="s">
        <v>22</v>
      </c>
      <c r="CN3" s="364" t="s">
        <v>23</v>
      </c>
      <c r="CO3" s="364" t="s">
        <v>18</v>
      </c>
      <c r="CP3" s="364" t="s">
        <v>19</v>
      </c>
      <c r="CQ3" s="364" t="s">
        <v>24</v>
      </c>
      <c r="CR3" s="365" t="s">
        <v>10</v>
      </c>
      <c r="CS3" s="364" t="s">
        <v>46</v>
      </c>
      <c r="CT3" s="364" t="s">
        <v>21</v>
      </c>
      <c r="CU3" s="364" t="s">
        <v>22</v>
      </c>
      <c r="CV3" s="364" t="s">
        <v>23</v>
      </c>
      <c r="CW3" s="364" t="s">
        <v>18</v>
      </c>
      <c r="CX3" s="364" t="s">
        <v>19</v>
      </c>
      <c r="CY3" s="364" t="s">
        <v>24</v>
      </c>
    </row>
    <row r="4" spans="1:103" s="178" customFormat="1" ht="25.5" customHeight="1">
      <c r="A4" s="343"/>
      <c r="B4" s="367"/>
      <c r="C4" s="346"/>
      <c r="D4" s="365"/>
      <c r="E4" s="365"/>
      <c r="F4" s="365" t="s">
        <v>10</v>
      </c>
      <c r="G4" s="372" t="s">
        <v>47</v>
      </c>
      <c r="H4" s="372" t="s">
        <v>48</v>
      </c>
      <c r="I4" s="372" t="s">
        <v>49</v>
      </c>
      <c r="J4" s="372" t="s">
        <v>50</v>
      </c>
      <c r="K4" s="372" t="s">
        <v>51</v>
      </c>
      <c r="L4" s="372" t="s">
        <v>52</v>
      </c>
      <c r="M4" s="372" t="s">
        <v>53</v>
      </c>
      <c r="N4" s="373"/>
      <c r="O4" s="373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s="178" customFormat="1" ht="25.5" customHeight="1">
      <c r="A5" s="343"/>
      <c r="B5" s="367"/>
      <c r="C5" s="346"/>
      <c r="D5" s="316"/>
      <c r="E5" s="365"/>
      <c r="F5" s="365"/>
      <c r="G5" s="373"/>
      <c r="H5" s="373"/>
      <c r="I5" s="373"/>
      <c r="J5" s="373"/>
      <c r="K5" s="373"/>
      <c r="L5" s="373"/>
      <c r="M5" s="373"/>
      <c r="N5" s="373"/>
      <c r="O5" s="373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82" customFormat="1" ht="13.5">
      <c r="A6" s="344"/>
      <c r="B6" s="368"/>
      <c r="C6" s="347"/>
      <c r="D6" s="414" t="s">
        <v>274</v>
      </c>
      <c r="E6" s="414" t="s">
        <v>274</v>
      </c>
      <c r="F6" s="414" t="s">
        <v>274</v>
      </c>
      <c r="G6" s="414" t="s">
        <v>274</v>
      </c>
      <c r="H6" s="414" t="s">
        <v>274</v>
      </c>
      <c r="I6" s="414" t="s">
        <v>274</v>
      </c>
      <c r="J6" s="414" t="s">
        <v>274</v>
      </c>
      <c r="K6" s="414" t="s">
        <v>274</v>
      </c>
      <c r="L6" s="414" t="s">
        <v>274</v>
      </c>
      <c r="M6" s="414" t="s">
        <v>274</v>
      </c>
      <c r="N6" s="414" t="s">
        <v>274</v>
      </c>
      <c r="O6" s="414" t="s">
        <v>274</v>
      </c>
      <c r="P6" s="414" t="s">
        <v>274</v>
      </c>
      <c r="Q6" s="414" t="s">
        <v>274</v>
      </c>
      <c r="R6" s="414" t="s">
        <v>274</v>
      </c>
      <c r="S6" s="414" t="s">
        <v>274</v>
      </c>
      <c r="T6" s="414" t="s">
        <v>274</v>
      </c>
      <c r="U6" s="414" t="s">
        <v>274</v>
      </c>
      <c r="V6" s="414" t="s">
        <v>274</v>
      </c>
      <c r="W6" s="414" t="s">
        <v>274</v>
      </c>
      <c r="X6" s="414" t="s">
        <v>274</v>
      </c>
      <c r="Y6" s="414" t="s">
        <v>274</v>
      </c>
      <c r="Z6" s="414" t="s">
        <v>274</v>
      </c>
      <c r="AA6" s="414" t="s">
        <v>274</v>
      </c>
      <c r="AB6" s="414" t="s">
        <v>274</v>
      </c>
      <c r="AC6" s="414" t="s">
        <v>274</v>
      </c>
      <c r="AD6" s="414" t="s">
        <v>274</v>
      </c>
      <c r="AE6" s="414" t="s">
        <v>274</v>
      </c>
      <c r="AF6" s="414" t="s">
        <v>274</v>
      </c>
      <c r="AG6" s="414" t="s">
        <v>274</v>
      </c>
      <c r="AH6" s="414" t="s">
        <v>274</v>
      </c>
      <c r="AI6" s="414" t="s">
        <v>274</v>
      </c>
      <c r="AJ6" s="414" t="s">
        <v>274</v>
      </c>
      <c r="AK6" s="414" t="s">
        <v>274</v>
      </c>
      <c r="AL6" s="414" t="s">
        <v>274</v>
      </c>
      <c r="AM6" s="414" t="s">
        <v>274</v>
      </c>
      <c r="AN6" s="414" t="s">
        <v>274</v>
      </c>
      <c r="AO6" s="414" t="s">
        <v>274</v>
      </c>
      <c r="AP6" s="414" t="s">
        <v>274</v>
      </c>
      <c r="AQ6" s="414" t="s">
        <v>274</v>
      </c>
      <c r="AR6" s="414" t="s">
        <v>274</v>
      </c>
      <c r="AS6" s="414" t="s">
        <v>274</v>
      </c>
      <c r="AT6" s="414" t="s">
        <v>274</v>
      </c>
      <c r="AU6" s="414" t="s">
        <v>274</v>
      </c>
      <c r="AV6" s="414" t="s">
        <v>274</v>
      </c>
      <c r="AW6" s="414" t="s">
        <v>274</v>
      </c>
      <c r="AX6" s="414" t="s">
        <v>274</v>
      </c>
      <c r="AY6" s="414" t="s">
        <v>274</v>
      </c>
      <c r="AZ6" s="414" t="s">
        <v>274</v>
      </c>
      <c r="BA6" s="414" t="s">
        <v>274</v>
      </c>
      <c r="BB6" s="414" t="s">
        <v>274</v>
      </c>
      <c r="BC6" s="414" t="s">
        <v>274</v>
      </c>
      <c r="BD6" s="414" t="s">
        <v>274</v>
      </c>
      <c r="BE6" s="414" t="s">
        <v>274</v>
      </c>
      <c r="BF6" s="414" t="s">
        <v>274</v>
      </c>
      <c r="BG6" s="414" t="s">
        <v>274</v>
      </c>
      <c r="BH6" s="414" t="s">
        <v>274</v>
      </c>
      <c r="BI6" s="414" t="s">
        <v>274</v>
      </c>
      <c r="BJ6" s="414" t="s">
        <v>274</v>
      </c>
      <c r="BK6" s="414" t="s">
        <v>274</v>
      </c>
      <c r="BL6" s="414" t="s">
        <v>274</v>
      </c>
      <c r="BM6" s="414" t="s">
        <v>274</v>
      </c>
      <c r="BN6" s="414" t="s">
        <v>274</v>
      </c>
      <c r="BO6" s="414" t="s">
        <v>274</v>
      </c>
      <c r="BP6" s="414" t="s">
        <v>274</v>
      </c>
      <c r="BQ6" s="414" t="s">
        <v>274</v>
      </c>
      <c r="BR6" s="414" t="s">
        <v>274</v>
      </c>
      <c r="BS6" s="414" t="s">
        <v>274</v>
      </c>
      <c r="BT6" s="414" t="s">
        <v>274</v>
      </c>
      <c r="BU6" s="414" t="s">
        <v>274</v>
      </c>
      <c r="BV6" s="414" t="s">
        <v>274</v>
      </c>
      <c r="BW6" s="414" t="s">
        <v>274</v>
      </c>
      <c r="BX6" s="414" t="s">
        <v>274</v>
      </c>
      <c r="BY6" s="414" t="s">
        <v>274</v>
      </c>
      <c r="BZ6" s="414" t="s">
        <v>274</v>
      </c>
      <c r="CA6" s="414" t="s">
        <v>274</v>
      </c>
      <c r="CB6" s="414" t="s">
        <v>274</v>
      </c>
      <c r="CC6" s="414" t="s">
        <v>274</v>
      </c>
      <c r="CD6" s="414" t="s">
        <v>274</v>
      </c>
      <c r="CE6" s="414" t="s">
        <v>274</v>
      </c>
      <c r="CF6" s="414" t="s">
        <v>274</v>
      </c>
      <c r="CG6" s="414" t="s">
        <v>274</v>
      </c>
      <c r="CH6" s="414" t="s">
        <v>274</v>
      </c>
      <c r="CI6" s="414" t="s">
        <v>274</v>
      </c>
      <c r="CJ6" s="414" t="s">
        <v>274</v>
      </c>
      <c r="CK6" s="414" t="s">
        <v>274</v>
      </c>
      <c r="CL6" s="414" t="s">
        <v>274</v>
      </c>
      <c r="CM6" s="414" t="s">
        <v>274</v>
      </c>
      <c r="CN6" s="414" t="s">
        <v>274</v>
      </c>
      <c r="CO6" s="414" t="s">
        <v>274</v>
      </c>
      <c r="CP6" s="414" t="s">
        <v>274</v>
      </c>
      <c r="CQ6" s="414" t="s">
        <v>274</v>
      </c>
      <c r="CR6" s="414" t="s">
        <v>274</v>
      </c>
      <c r="CS6" s="414" t="s">
        <v>274</v>
      </c>
      <c r="CT6" s="414" t="s">
        <v>274</v>
      </c>
      <c r="CU6" s="414" t="s">
        <v>274</v>
      </c>
      <c r="CV6" s="414" t="s">
        <v>274</v>
      </c>
      <c r="CW6" s="414" t="s">
        <v>274</v>
      </c>
      <c r="CX6" s="414" t="s">
        <v>274</v>
      </c>
      <c r="CY6" s="414" t="s">
        <v>274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ゴシック,標準"&amp;14災害廃棄物の処理処分状況（平成27年度実績）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800</v>
      </c>
      <c r="Z1" s="35"/>
    </row>
    <row r="2" spans="1:28" ht="21" customHeight="1" thickBot="1">
      <c r="A2" s="171"/>
      <c r="C2" s="36" t="s">
        <v>291</v>
      </c>
      <c r="D2" s="121"/>
      <c r="E2" s="248" t="s">
        <v>292</v>
      </c>
      <c r="F2" s="37"/>
      <c r="N2" s="1">
        <f>LEFT(D2,2)</f>
      </c>
      <c r="O2" s="1" t="e">
        <f>IF(N2&gt;0,VLOOKUP(N2,$AD$6:$AE$53,2,FALSE),"-")</f>
        <v>#N/A</v>
      </c>
      <c r="V2" s="172">
        <f>+IF(VALUE(D2)=0,0,1)</f>
        <v>0</v>
      </c>
      <c r="W2" s="283">
        <f ca="1">IF(V2=0,"",VLOOKUP(D2,INDIRECT(W6&amp;"!B7:C1800"),2,FALSE))</f>
      </c>
      <c r="Y2" s="172">
        <f>IF(V2=0,1,IF(ISERROR(W2),1,0))</f>
        <v>1</v>
      </c>
      <c r="Z2" s="35"/>
      <c r="AA2" s="283">
        <f ca="1">COUNTA(INDIRECT("'["&amp;$W$6&amp;"]ごみ処理概要!B7:C1800"))+6</f>
        <v>7</v>
      </c>
      <c r="AB2" s="283">
        <f>IF(V2=0,0,VLOOKUP(D2,AA5:AB1800,2,FALSE))</f>
        <v>0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801</v>
      </c>
      <c r="C4" s="38"/>
      <c r="D4" s="39"/>
      <c r="E4" s="39"/>
      <c r="F4" s="39"/>
      <c r="Z4" s="35"/>
    </row>
    <row r="5" spans="1:28" ht="21" customHeight="1" thickBot="1">
      <c r="A5" s="171"/>
      <c r="H5" s="398" t="s">
        <v>293</v>
      </c>
      <c r="I5" s="399"/>
      <c r="J5" s="399"/>
      <c r="K5" s="399"/>
      <c r="L5" s="402" t="s">
        <v>294</v>
      </c>
      <c r="M5" s="403" t="s">
        <v>295</v>
      </c>
      <c r="N5" s="404"/>
      <c r="O5" s="405"/>
      <c r="P5" s="406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0</v>
      </c>
      <c r="F6" s="56"/>
      <c r="H6" s="400"/>
      <c r="I6" s="401"/>
      <c r="J6" s="401"/>
      <c r="K6" s="401"/>
      <c r="L6" s="380"/>
      <c r="M6" s="252" t="s">
        <v>298</v>
      </c>
      <c r="N6" s="2" t="s">
        <v>299</v>
      </c>
      <c r="O6" s="3" t="s">
        <v>300</v>
      </c>
      <c r="P6" s="407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0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3" t="s">
        <v>304</v>
      </c>
      <c r="I7" s="393" t="s">
        <v>305</v>
      </c>
      <c r="J7" s="4" t="s">
        <v>306</v>
      </c>
      <c r="K7" s="5"/>
      <c r="L7" s="127">
        <f aca="true" t="shared" si="2" ref="L7:L14">Y42</f>
        <v>0</v>
      </c>
      <c r="M7" s="128" t="s">
        <v>54</v>
      </c>
      <c r="N7" s="129" t="s">
        <v>54</v>
      </c>
      <c r="O7" s="130" t="s">
        <v>54</v>
      </c>
      <c r="P7" s="253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01000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0" t="s">
        <v>308</v>
      </c>
      <c r="C8" s="381"/>
      <c r="D8" s="381"/>
      <c r="E8" s="123">
        <f>SUM(E6:E7)</f>
        <v>0</v>
      </c>
      <c r="F8" s="56"/>
      <c r="H8" s="408"/>
      <c r="I8" s="394"/>
      <c r="J8" s="382" t="s">
        <v>309</v>
      </c>
      <c r="K8" s="41" t="s">
        <v>310</v>
      </c>
      <c r="L8" s="122">
        <f t="shared" si="2"/>
        <v>0</v>
      </c>
      <c r="M8" s="131" t="s">
        <v>54</v>
      </c>
      <c r="N8" s="132" t="s">
        <v>54</v>
      </c>
      <c r="O8" s="254" t="s">
        <v>54</v>
      </c>
      <c r="P8" s="255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0</v>
      </c>
      <c r="Z8" s="35"/>
      <c r="AA8" s="35" t="str">
        <f ca="1" t="shared" si="1"/>
        <v>02000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385" t="s">
        <v>311</v>
      </c>
      <c r="C9" s="381"/>
      <c r="D9" s="381"/>
      <c r="E9" s="123">
        <f>Y8</f>
        <v>0</v>
      </c>
      <c r="F9" s="56"/>
      <c r="H9" s="408"/>
      <c r="I9" s="394"/>
      <c r="J9" s="383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56" t="s">
        <v>54</v>
      </c>
      <c r="P9" s="257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03000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408"/>
      <c r="I10" s="394"/>
      <c r="J10" s="383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56" t="s">
        <v>54</v>
      </c>
      <c r="P10" s="257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0</v>
      </c>
      <c r="Z10" s="35"/>
      <c r="AA10" s="35" t="str">
        <f ca="1" t="shared" si="1"/>
        <v>04000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386"/>
      <c r="C11" s="386"/>
      <c r="D11" s="386"/>
      <c r="E11" s="34" t="s">
        <v>320</v>
      </c>
      <c r="F11" s="34" t="s">
        <v>321</v>
      </c>
      <c r="H11" s="408"/>
      <c r="I11" s="394"/>
      <c r="J11" s="383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56" t="s">
        <v>54</v>
      </c>
      <c r="P11" s="257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0</v>
      </c>
      <c r="Z11" s="35"/>
      <c r="AA11" s="35" t="str">
        <f ca="1" t="shared" si="1"/>
        <v>05000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387" t="s">
        <v>325</v>
      </c>
      <c r="C12" s="390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408"/>
      <c r="I12" s="394"/>
      <c r="J12" s="383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56" t="s">
        <v>54</v>
      </c>
      <c r="P12" s="257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0</v>
      </c>
      <c r="Z12" s="35"/>
      <c r="AA12" s="35" t="str">
        <f ca="1" t="shared" si="1"/>
        <v>06000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388"/>
      <c r="C13" s="391"/>
      <c r="D13" s="10" t="s">
        <v>318</v>
      </c>
      <c r="E13" s="40">
        <f t="shared" si="3"/>
        <v>0</v>
      </c>
      <c r="F13" s="40">
        <f t="shared" si="4"/>
        <v>0</v>
      </c>
      <c r="H13" s="408"/>
      <c r="I13" s="394"/>
      <c r="J13" s="383"/>
      <c r="K13" s="44" t="s">
        <v>331</v>
      </c>
      <c r="L13" s="40">
        <f t="shared" si="2"/>
        <v>0</v>
      </c>
      <c r="M13" s="133" t="s">
        <v>54</v>
      </c>
      <c r="N13" s="134" t="s">
        <v>54</v>
      </c>
      <c r="O13" s="256" t="s">
        <v>54</v>
      </c>
      <c r="P13" s="257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0</v>
      </c>
      <c r="Z13" s="35"/>
      <c r="AA13" s="35" t="str">
        <f ca="1" t="shared" si="1"/>
        <v>07000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388"/>
      <c r="C14" s="391"/>
      <c r="D14" s="10" t="s">
        <v>323</v>
      </c>
      <c r="E14" s="40">
        <f t="shared" si="3"/>
        <v>0</v>
      </c>
      <c r="F14" s="40">
        <f t="shared" si="4"/>
        <v>0</v>
      </c>
      <c r="H14" s="408"/>
      <c r="I14" s="394"/>
      <c r="J14" s="384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58" t="s">
        <v>54</v>
      </c>
      <c r="P14" s="251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0</v>
      </c>
      <c r="Z14" s="35"/>
      <c r="AA14" s="35" t="str">
        <f ca="1" t="shared" si="1"/>
        <v>08000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388"/>
      <c r="C15" s="391"/>
      <c r="D15" s="10" t="s">
        <v>328</v>
      </c>
      <c r="E15" s="40">
        <f t="shared" si="3"/>
        <v>0</v>
      </c>
      <c r="F15" s="40">
        <f t="shared" si="4"/>
        <v>0</v>
      </c>
      <c r="H15" s="408"/>
      <c r="I15" s="11"/>
      <c r="J15" s="12" t="s">
        <v>339</v>
      </c>
      <c r="K15" s="13"/>
      <c r="L15" s="138">
        <f>SUM(L7:L14)</f>
        <v>0</v>
      </c>
      <c r="M15" s="139" t="s">
        <v>54</v>
      </c>
      <c r="N15" s="140">
        <f aca="true" t="shared" si="5" ref="N15:N22">Y59</f>
        <v>0</v>
      </c>
      <c r="O15" s="141">
        <f aca="true" t="shared" si="6" ref="O15:O21">Y67</f>
        <v>0</v>
      </c>
      <c r="P15" s="253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0</v>
      </c>
      <c r="Z15" s="35"/>
      <c r="AA15" s="35" t="str">
        <f ca="1" t="shared" si="1"/>
        <v>09000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388"/>
      <c r="C16" s="391"/>
      <c r="D16" s="10" t="s">
        <v>332</v>
      </c>
      <c r="E16" s="40">
        <f t="shared" si="3"/>
        <v>0</v>
      </c>
      <c r="F16" s="40">
        <f t="shared" si="4"/>
        <v>0</v>
      </c>
      <c r="H16" s="408"/>
      <c r="I16" s="393" t="s">
        <v>343</v>
      </c>
      <c r="J16" s="15" t="s">
        <v>310</v>
      </c>
      <c r="K16" s="16"/>
      <c r="L16" s="142">
        <f aca="true" t="shared" si="7" ref="L16:L22">Y50</f>
        <v>0</v>
      </c>
      <c r="M16" s="143">
        <f aca="true" t="shared" si="8" ref="M16:M22">L8</f>
        <v>0</v>
      </c>
      <c r="N16" s="144">
        <f t="shared" si="5"/>
        <v>0</v>
      </c>
      <c r="O16" s="259">
        <f t="shared" si="6"/>
        <v>0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0</v>
      </c>
      <c r="Z16" s="35"/>
      <c r="AA16" s="35" t="str">
        <f ca="1" t="shared" si="1"/>
        <v>10000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388"/>
      <c r="C17" s="391"/>
      <c r="D17" s="10" t="s">
        <v>336</v>
      </c>
      <c r="E17" s="40">
        <f t="shared" si="3"/>
        <v>0</v>
      </c>
      <c r="F17" s="40">
        <f t="shared" si="4"/>
        <v>0</v>
      </c>
      <c r="H17" s="408"/>
      <c r="I17" s="394"/>
      <c r="J17" s="17" t="s">
        <v>313</v>
      </c>
      <c r="K17" s="18"/>
      <c r="L17" s="40">
        <f t="shared" si="7"/>
        <v>0</v>
      </c>
      <c r="M17" s="146">
        <f t="shared" si="8"/>
        <v>0</v>
      </c>
      <c r="N17" s="147">
        <f t="shared" si="5"/>
        <v>0</v>
      </c>
      <c r="O17" s="260">
        <f t="shared" si="6"/>
        <v>0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11000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388"/>
      <c r="C18" s="392"/>
      <c r="D18" s="59" t="s">
        <v>339</v>
      </c>
      <c r="E18" s="124">
        <f>SUM(E12:E17)</f>
        <v>0</v>
      </c>
      <c r="F18" s="124">
        <f>SUM(F12:F17)</f>
        <v>0</v>
      </c>
      <c r="H18" s="408"/>
      <c r="I18" s="394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0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0</v>
      </c>
      <c r="Z18" s="35"/>
      <c r="AA18" s="35" t="str">
        <f ca="1" t="shared" si="1"/>
        <v>12000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388"/>
      <c r="C19" s="395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408"/>
      <c r="I19" s="394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0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0</v>
      </c>
      <c r="Z19" s="35"/>
      <c r="AA19" s="35" t="str">
        <f ca="1" t="shared" si="1"/>
        <v>13000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388"/>
      <c r="C20" s="396"/>
      <c r="D20" s="10" t="s">
        <v>318</v>
      </c>
      <c r="E20" s="125">
        <f t="shared" si="10"/>
        <v>0</v>
      </c>
      <c r="F20" s="40">
        <f t="shared" si="11"/>
        <v>0</v>
      </c>
      <c r="H20" s="408"/>
      <c r="I20" s="394"/>
      <c r="J20" s="17" t="s">
        <v>327</v>
      </c>
      <c r="K20" s="18"/>
      <c r="L20" s="40">
        <f t="shared" si="7"/>
        <v>0</v>
      </c>
      <c r="M20" s="146">
        <f t="shared" si="8"/>
        <v>0</v>
      </c>
      <c r="N20" s="147">
        <f t="shared" si="5"/>
        <v>0</v>
      </c>
      <c r="O20" s="260">
        <f t="shared" si="6"/>
        <v>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0</v>
      </c>
      <c r="Z20" s="35"/>
      <c r="AA20" s="35" t="str">
        <f ca="1" t="shared" si="1"/>
        <v>14000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388"/>
      <c r="C21" s="396"/>
      <c r="D21" s="10" t="s">
        <v>323</v>
      </c>
      <c r="E21" s="125">
        <f t="shared" si="10"/>
        <v>0</v>
      </c>
      <c r="F21" s="40">
        <f t="shared" si="11"/>
        <v>0</v>
      </c>
      <c r="H21" s="408"/>
      <c r="I21" s="394"/>
      <c r="J21" s="17" t="s">
        <v>331</v>
      </c>
      <c r="K21" s="18"/>
      <c r="L21" s="40">
        <f t="shared" si="7"/>
        <v>0</v>
      </c>
      <c r="M21" s="146">
        <f t="shared" si="8"/>
        <v>0</v>
      </c>
      <c r="N21" s="147">
        <f t="shared" si="5"/>
        <v>0</v>
      </c>
      <c r="O21" s="260">
        <f t="shared" si="6"/>
        <v>0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0</v>
      </c>
      <c r="Z21" s="35"/>
      <c r="AA21" s="35" t="str">
        <f ca="1" t="shared" si="1"/>
        <v>15000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388"/>
      <c r="C22" s="396"/>
      <c r="D22" s="10" t="s">
        <v>328</v>
      </c>
      <c r="E22" s="125">
        <f t="shared" si="10"/>
        <v>0</v>
      </c>
      <c r="F22" s="40">
        <f t="shared" si="11"/>
        <v>0</v>
      </c>
      <c r="H22" s="408"/>
      <c r="I22" s="394"/>
      <c r="J22" s="20" t="s">
        <v>335</v>
      </c>
      <c r="K22" s="21"/>
      <c r="L22" s="123">
        <f t="shared" si="7"/>
        <v>0</v>
      </c>
      <c r="M22" s="149">
        <f t="shared" si="8"/>
        <v>0</v>
      </c>
      <c r="N22" s="150">
        <f t="shared" si="5"/>
        <v>0</v>
      </c>
      <c r="O22" s="258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0</v>
      </c>
      <c r="Z22" s="35"/>
      <c r="AA22" s="35" t="str">
        <f ca="1" t="shared" si="1"/>
        <v>16000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388"/>
      <c r="C23" s="396"/>
      <c r="D23" s="10" t="s">
        <v>332</v>
      </c>
      <c r="E23" s="125">
        <f t="shared" si="10"/>
        <v>0</v>
      </c>
      <c r="F23" s="40">
        <f t="shared" si="11"/>
        <v>0</v>
      </c>
      <c r="H23" s="408"/>
      <c r="I23" s="11"/>
      <c r="J23" s="22" t="s">
        <v>339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17000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388"/>
      <c r="C24" s="396"/>
      <c r="D24" s="10" t="s">
        <v>336</v>
      </c>
      <c r="E24" s="125">
        <f t="shared" si="10"/>
        <v>0</v>
      </c>
      <c r="F24" s="40">
        <f t="shared" si="11"/>
        <v>0</v>
      </c>
      <c r="H24" s="24"/>
      <c r="I24" s="250" t="s">
        <v>367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261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0</v>
      </c>
      <c r="Z24" s="35"/>
      <c r="AA24" s="35" t="str">
        <f ca="1" t="shared" si="1"/>
        <v>18000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388"/>
      <c r="C25" s="397"/>
      <c r="D25" s="14" t="s">
        <v>339</v>
      </c>
      <c r="E25" s="126">
        <f>SUM(E19:E24)</f>
        <v>0</v>
      </c>
      <c r="F25" s="40">
        <f>SUM(F19:F24)</f>
        <v>0</v>
      </c>
      <c r="H25" s="25" t="s">
        <v>371</v>
      </c>
      <c r="I25" s="26"/>
      <c r="J25" s="281"/>
      <c r="K25" s="16"/>
      <c r="L25" s="142">
        <f>Y57</f>
        <v>0</v>
      </c>
      <c r="M25" s="158" t="s">
        <v>54</v>
      </c>
      <c r="N25" s="159" t="s">
        <v>54</v>
      </c>
      <c r="O25" s="145">
        <f>L25</f>
        <v>0</v>
      </c>
      <c r="P25" s="262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0</v>
      </c>
      <c r="Z25" s="35"/>
      <c r="AA25" s="35" t="str">
        <f ca="1">INDIRECT($W$6&amp;"!"&amp;"B"&amp;ROW(B25))</f>
        <v>19000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389"/>
      <c r="C26" s="57" t="s">
        <v>6</v>
      </c>
      <c r="D26" s="58"/>
      <c r="E26" s="123">
        <f>E18+E25</f>
        <v>0</v>
      </c>
      <c r="F26" s="123">
        <f>F18+F25</f>
        <v>0</v>
      </c>
      <c r="H26" s="27" t="s">
        <v>375</v>
      </c>
      <c r="I26" s="28"/>
      <c r="J26" s="28"/>
      <c r="K26" s="29"/>
      <c r="L26" s="124">
        <f>Y58</f>
        <v>0</v>
      </c>
      <c r="M26" s="160" t="s">
        <v>54</v>
      </c>
      <c r="N26" s="161">
        <f>L26</f>
        <v>0</v>
      </c>
      <c r="O26" s="162" t="s">
        <v>54</v>
      </c>
      <c r="P26" s="263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0</v>
      </c>
      <c r="Z26" s="35"/>
      <c r="AA26" s="35" t="str">
        <f ca="1">INDIRECT($W$6&amp;"!"&amp;"B"&amp;ROW(B26))</f>
        <v>20000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74" t="s">
        <v>6</v>
      </c>
      <c r="I27" s="375"/>
      <c r="J27" s="375"/>
      <c r="K27" s="376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0</v>
      </c>
      <c r="Z27" s="35"/>
      <c r="AA27" s="35" t="str">
        <f ca="1" t="shared" si="1"/>
        <v>21000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0</v>
      </c>
      <c r="Z28" s="35"/>
      <c r="AA28" s="35" t="str">
        <f ca="1" t="shared" si="1"/>
        <v>22000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4" t="s">
        <v>386</v>
      </c>
      <c r="D29" s="7"/>
      <c r="E29" s="122">
        <f>E26</f>
        <v>0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23000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0</v>
      </c>
      <c r="F30" s="64"/>
      <c r="L30" s="66" t="s">
        <v>392</v>
      </c>
      <c r="M30" s="147">
        <f aca="true" t="shared" si="12" ref="M30:M39">Y74</f>
        <v>0</v>
      </c>
      <c r="N30" s="147">
        <f aca="true" t="shared" si="13" ref="N30:N49">Y93</f>
        <v>0</v>
      </c>
      <c r="O30" s="148">
        <f aca="true" t="shared" si="14" ref="O30:O39">Y113</f>
        <v>0</v>
      </c>
      <c r="V30" s="35" t="s">
        <v>393</v>
      </c>
      <c r="W30" s="173" t="s">
        <v>315</v>
      </c>
      <c r="X30" s="173" t="s">
        <v>394</v>
      </c>
      <c r="Y30" s="35">
        <f ca="1" t="shared" si="0"/>
        <v>0</v>
      </c>
      <c r="Z30" s="35"/>
      <c r="AA30" s="35" t="str">
        <f ca="1" t="shared" si="1"/>
        <v>24000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0</v>
      </c>
      <c r="F31" s="64"/>
      <c r="L31" s="66" t="s">
        <v>396</v>
      </c>
      <c r="M31" s="147">
        <f t="shared" si="12"/>
        <v>0</v>
      </c>
      <c r="N31" s="147">
        <f t="shared" si="13"/>
        <v>0</v>
      </c>
      <c r="O31" s="148">
        <f t="shared" si="14"/>
        <v>0</v>
      </c>
      <c r="V31" s="35" t="s">
        <v>397</v>
      </c>
      <c r="W31" s="173" t="s">
        <v>315</v>
      </c>
      <c r="X31" s="173" t="s">
        <v>398</v>
      </c>
      <c r="Y31" s="35">
        <f ca="1" t="shared" si="0"/>
        <v>0</v>
      </c>
      <c r="Z31" s="35"/>
      <c r="AA31" s="35" t="str">
        <f ca="1" t="shared" si="1"/>
        <v>25000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377" t="s">
        <v>400</v>
      </c>
      <c r="C32" s="378"/>
      <c r="D32" s="379"/>
      <c r="E32" s="123">
        <f>SUM(E29:E31)</f>
        <v>0</v>
      </c>
      <c r="F32" s="64"/>
      <c r="L32" s="66" t="s">
        <v>401</v>
      </c>
      <c r="M32" s="147">
        <f t="shared" si="12"/>
        <v>0</v>
      </c>
      <c r="N32" s="147">
        <f t="shared" si="13"/>
        <v>0</v>
      </c>
      <c r="O32" s="148">
        <f t="shared" si="14"/>
        <v>0</v>
      </c>
      <c r="V32" s="35" t="s">
        <v>402</v>
      </c>
      <c r="W32" s="173" t="s">
        <v>315</v>
      </c>
      <c r="X32" s="173" t="s">
        <v>403</v>
      </c>
      <c r="Y32" s="35">
        <f ca="1" t="shared" si="0"/>
        <v>0</v>
      </c>
      <c r="Z32" s="35"/>
      <c r="AA32" s="35" t="str">
        <f ca="1" t="shared" si="1"/>
        <v>26000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0</v>
      </c>
      <c r="N33" s="147">
        <f t="shared" si="13"/>
        <v>0</v>
      </c>
      <c r="O33" s="148">
        <f t="shared" si="14"/>
        <v>0</v>
      </c>
      <c r="V33" s="35" t="s">
        <v>406</v>
      </c>
      <c r="W33" s="173" t="s">
        <v>315</v>
      </c>
      <c r="X33" s="173" t="s">
        <v>407</v>
      </c>
      <c r="Y33" s="35">
        <f ca="1" t="shared" si="0"/>
        <v>0</v>
      </c>
      <c r="Z33" s="35"/>
      <c r="AA33" s="35" t="str">
        <f ca="1" t="shared" si="1"/>
        <v>27000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0</v>
      </c>
      <c r="N34" s="147">
        <f t="shared" si="13"/>
        <v>0</v>
      </c>
      <c r="O34" s="148">
        <f t="shared" si="14"/>
        <v>0</v>
      </c>
      <c r="V34" s="35" t="s">
        <v>410</v>
      </c>
      <c r="W34" s="173" t="s">
        <v>315</v>
      </c>
      <c r="X34" s="173" t="s">
        <v>411</v>
      </c>
      <c r="Y34" s="35">
        <f ca="1" t="shared" si="0"/>
        <v>0</v>
      </c>
      <c r="Z34" s="35"/>
      <c r="AA34" s="35" t="str">
        <f ca="1" t="shared" si="1"/>
        <v>28000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0</v>
      </c>
      <c r="N35" s="147">
        <f t="shared" si="13"/>
        <v>0</v>
      </c>
      <c r="O35" s="148">
        <f t="shared" si="14"/>
        <v>0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 t="str">
        <f ca="1" t="shared" si="1"/>
        <v>29000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48"/>
      <c r="L36" s="66" t="s">
        <v>416</v>
      </c>
      <c r="M36" s="147">
        <f t="shared" si="12"/>
        <v>0</v>
      </c>
      <c r="N36" s="147">
        <f t="shared" si="13"/>
        <v>0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0</v>
      </c>
      <c r="Z36" s="35"/>
      <c r="AA36" s="35" t="str">
        <f ca="1" t="shared" si="1"/>
        <v>30000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420</v>
      </c>
      <c r="M37" s="147">
        <f t="shared" si="12"/>
        <v>0</v>
      </c>
      <c r="N37" s="147">
        <f t="shared" si="13"/>
        <v>0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0</v>
      </c>
      <c r="Z37" s="35"/>
      <c r="AA37" s="35" t="str">
        <f ca="1" t="shared" si="1"/>
        <v>31000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424</v>
      </c>
      <c r="M38" s="147">
        <f t="shared" si="12"/>
        <v>0</v>
      </c>
      <c r="N38" s="147">
        <f t="shared" si="13"/>
        <v>0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0</v>
      </c>
      <c r="Z38" s="35"/>
      <c r="AA38" s="35" t="str">
        <f ca="1" t="shared" si="1"/>
        <v>32000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428</v>
      </c>
      <c r="M39" s="147">
        <f t="shared" si="12"/>
        <v>0</v>
      </c>
      <c r="N39" s="147">
        <f t="shared" si="13"/>
        <v>0</v>
      </c>
      <c r="O39" s="148">
        <f t="shared" si="14"/>
        <v>0</v>
      </c>
      <c r="V39" s="35" t="s">
        <v>429</v>
      </c>
      <c r="W39" s="173" t="s">
        <v>315</v>
      </c>
      <c r="X39" s="173" t="s">
        <v>430</v>
      </c>
      <c r="Y39" s="35">
        <f ca="1" t="shared" si="0"/>
        <v>0</v>
      </c>
      <c r="Z39" s="35"/>
      <c r="AA39" s="35" t="str">
        <f ca="1" t="shared" si="1"/>
        <v>33000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e">
        <f>"１人１日あたりごみ排出量（ごみ総排出量/総人口）＝"&amp;TEXT(E32/E8/366*1000000,"#,##0")&amp;"g/人日"</f>
        <v>#DIV/0!</v>
      </c>
      <c r="L40" s="66" t="s">
        <v>432</v>
      </c>
      <c r="M40" s="134" t="s">
        <v>54</v>
      </c>
      <c r="N40" s="147">
        <f t="shared" si="13"/>
        <v>0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0</v>
      </c>
      <c r="Z40" s="35"/>
      <c r="AA40" s="35" t="str">
        <f ca="1" t="shared" si="1"/>
        <v>34000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35000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438</v>
      </c>
      <c r="M42" s="134" t="s">
        <v>54</v>
      </c>
      <c r="N42" s="147">
        <f t="shared" si="13"/>
        <v>0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0</v>
      </c>
      <c r="Z42" s="35"/>
      <c r="AA42" s="35" t="str">
        <f ca="1" t="shared" si="1"/>
        <v>36000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0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0</v>
      </c>
      <c r="Z43" s="35"/>
      <c r="AA43" s="35" t="str">
        <f ca="1" t="shared" si="1"/>
        <v>37000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 t="str">
        <f ca="1" t="shared" si="1"/>
        <v>38000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 t="str">
        <f ca="1" t="shared" si="1"/>
        <v>39000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 t="str">
        <f ca="1" t="shared" si="1"/>
        <v>40000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 t="str">
        <f ca="1" t="shared" si="1"/>
        <v>41000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0</v>
      </c>
      <c r="N48" s="147">
        <f t="shared" si="13"/>
        <v>0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0</v>
      </c>
      <c r="Z48" s="35"/>
      <c r="AA48" s="35" t="str">
        <f ca="1" t="shared" si="1"/>
        <v>42000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0</v>
      </c>
      <c r="N49" s="147">
        <f t="shared" si="13"/>
        <v>0</v>
      </c>
      <c r="O49" s="167">
        <f>Y131</f>
        <v>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 t="str">
        <f ca="1" t="shared" si="1"/>
        <v>43000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0</v>
      </c>
      <c r="Z50" s="35"/>
      <c r="AA50" s="35" t="str">
        <f ca="1" t="shared" si="1"/>
        <v>44000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0</v>
      </c>
      <c r="Z51" s="35"/>
      <c r="AA51" s="35" t="str">
        <f ca="1" t="shared" si="1"/>
        <v>45000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 t="str">
        <f ca="1" t="shared" si="1"/>
        <v>46000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 t="str">
        <f ca="1" t="shared" si="1"/>
        <v>47000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0</v>
      </c>
      <c r="Z54" s="35"/>
      <c r="AA54" s="35" t="str">
        <f ca="1" t="shared" si="1"/>
        <v>48000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0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0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0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0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0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0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0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0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0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0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0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0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0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0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5" t="s">
        <v>222</v>
      </c>
      <c r="X81" s="174" t="s">
        <v>470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0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0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0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0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0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0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0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5" t="s">
        <v>222</v>
      </c>
      <c r="X100" s="174" t="s">
        <v>496</v>
      </c>
      <c r="Y100" s="35">
        <f ca="1" t="shared" si="17"/>
        <v>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0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0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0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0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0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0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0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0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5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3"/>
      <c r="AB1801" s="283"/>
    </row>
    <row r="1802" spans="27:28" ht="21" customHeight="1" hidden="1">
      <c r="AA1802" s="283"/>
      <c r="AB1802" s="283"/>
    </row>
    <row r="1803" spans="27:28" ht="21" customHeight="1" hidden="1">
      <c r="AA1803" s="283"/>
      <c r="AB1803" s="283"/>
    </row>
    <row r="1804" spans="27:28" ht="21" customHeight="1" hidden="1">
      <c r="AA1804" s="283"/>
      <c r="AB1804" s="283"/>
    </row>
    <row r="1805" spans="27:28" ht="21" customHeight="1" hidden="1">
      <c r="AA1805" s="283"/>
      <c r="AB1805" s="283"/>
    </row>
    <row r="1806" spans="27:28" ht="21" customHeight="1" hidden="1">
      <c r="AA1806" s="283"/>
      <c r="AB1806" s="283"/>
    </row>
    <row r="1807" spans="27:28" ht="21" customHeight="1" hidden="1">
      <c r="AA1807" s="283"/>
      <c r="AB1807" s="283"/>
    </row>
    <row r="1808" spans="27:28" ht="21" customHeight="1" hidden="1">
      <c r="AA1808" s="283"/>
      <c r="AB1808" s="283"/>
    </row>
    <row r="1809" spans="27:28" ht="21" customHeight="1" hidden="1">
      <c r="AA1809" s="283"/>
      <c r="AB1809" s="283"/>
    </row>
    <row r="1810" spans="27:28" ht="21" customHeight="1" hidden="1">
      <c r="AA1810" s="283"/>
      <c r="AB1810" s="283"/>
    </row>
    <row r="1811" spans="27:28" ht="21" customHeight="1" hidden="1">
      <c r="AA1811" s="283"/>
      <c r="AB1811" s="283"/>
    </row>
    <row r="1812" spans="27:28" ht="21" customHeight="1" hidden="1">
      <c r="AA1812" s="283"/>
      <c r="AB1812" s="283"/>
    </row>
    <row r="1813" spans="27:28" ht="21" customHeight="1" hidden="1">
      <c r="AA1813" s="283"/>
      <c r="AB1813" s="283"/>
    </row>
    <row r="1814" spans="27:28" ht="21" customHeight="1" hidden="1">
      <c r="AA1814" s="283"/>
      <c r="AB1814" s="283"/>
    </row>
    <row r="1815" spans="27:28" ht="21" customHeight="1" hidden="1">
      <c r="AA1815" s="283"/>
      <c r="AB1815" s="283"/>
    </row>
    <row r="1816" spans="27:28" ht="21" customHeight="1" hidden="1">
      <c r="AA1816" s="283"/>
      <c r="AB1816" s="283"/>
    </row>
    <row r="1817" spans="27:28" ht="21" customHeight="1" hidden="1">
      <c r="AA1817" s="283"/>
      <c r="AB1817" s="283"/>
    </row>
    <row r="1818" spans="27:28" ht="21" customHeight="1" hidden="1">
      <c r="AA1818" s="283"/>
      <c r="AB1818" s="283"/>
    </row>
    <row r="1819" spans="27:28" ht="21" customHeight="1" hidden="1">
      <c r="AA1819" s="283"/>
      <c r="AB1819" s="283"/>
    </row>
    <row r="1820" spans="27:28" ht="21" customHeight="1" hidden="1">
      <c r="AA1820" s="283"/>
      <c r="AB1820" s="283"/>
    </row>
    <row r="1821" spans="27:28" ht="21" customHeight="1" hidden="1">
      <c r="AA1821" s="283"/>
      <c r="AB1821" s="283"/>
    </row>
    <row r="1822" spans="27:28" ht="21" customHeight="1" hidden="1">
      <c r="AA1822" s="283"/>
      <c r="AB1822" s="283"/>
    </row>
    <row r="1823" spans="27:28" ht="21" customHeight="1" hidden="1">
      <c r="AA1823" s="283"/>
      <c r="AB1823" s="283"/>
    </row>
    <row r="1824" spans="27:28" ht="21" customHeight="1" hidden="1">
      <c r="AA1824" s="283"/>
      <c r="AB1824" s="283"/>
    </row>
    <row r="1825" spans="27:28" ht="21" customHeight="1" hidden="1">
      <c r="AA1825" s="283"/>
      <c r="AB1825" s="283"/>
    </row>
    <row r="1826" spans="27:28" ht="21" customHeight="1" hidden="1">
      <c r="AA1826" s="283"/>
      <c r="AB1826" s="283"/>
    </row>
    <row r="1827" spans="27:28" ht="21" customHeight="1" hidden="1">
      <c r="AA1827" s="283"/>
      <c r="AB1827" s="283"/>
    </row>
    <row r="1828" spans="27:28" ht="21" customHeight="1" hidden="1">
      <c r="AA1828" s="283"/>
      <c r="AB1828" s="283"/>
    </row>
    <row r="1829" spans="27:28" ht="21" customHeight="1" hidden="1">
      <c r="AA1829" s="283"/>
      <c r="AB1829" s="283"/>
    </row>
    <row r="1830" spans="27:28" ht="21" customHeight="1" hidden="1">
      <c r="AA1830" s="283"/>
      <c r="AB1830" s="283"/>
    </row>
    <row r="1831" spans="27:28" ht="21" customHeight="1" hidden="1">
      <c r="AA1831" s="283"/>
      <c r="AB1831" s="283"/>
    </row>
    <row r="1832" spans="27:28" ht="21" customHeight="1" hidden="1">
      <c r="AA1832" s="283"/>
      <c r="AB1832" s="283"/>
    </row>
    <row r="1833" spans="27:28" ht="21" customHeight="1" hidden="1">
      <c r="AA1833" s="283"/>
      <c r="AB1833" s="283"/>
    </row>
    <row r="1834" spans="27:28" ht="21" customHeight="1" hidden="1">
      <c r="AA1834" s="283"/>
      <c r="AB1834" s="283"/>
    </row>
    <row r="1835" spans="27:28" ht="21" customHeight="1" hidden="1">
      <c r="AA1835" s="283"/>
      <c r="AB1835" s="283"/>
    </row>
    <row r="1836" spans="27:28" ht="21" customHeight="1" hidden="1">
      <c r="AA1836" s="283"/>
      <c r="AB1836" s="283"/>
    </row>
    <row r="1837" spans="27:28" ht="21" customHeight="1" hidden="1">
      <c r="AA1837" s="283"/>
      <c r="AB1837" s="283"/>
    </row>
    <row r="1838" spans="27:28" ht="21" customHeight="1" hidden="1">
      <c r="AA1838" s="283"/>
      <c r="AB1838" s="283"/>
    </row>
    <row r="1839" spans="27:28" ht="21" customHeight="1" hidden="1">
      <c r="AA1839" s="283"/>
      <c r="AB1839" s="283"/>
    </row>
    <row r="1840" spans="27:28" ht="21" customHeight="1" hidden="1">
      <c r="AA1840" s="283"/>
      <c r="AB1840" s="283"/>
    </row>
    <row r="1841" spans="27:28" ht="21" customHeight="1" hidden="1">
      <c r="AA1841" s="283"/>
      <c r="AB1841" s="283"/>
    </row>
    <row r="1842" spans="27:28" ht="21" customHeight="1" hidden="1">
      <c r="AA1842" s="283"/>
      <c r="AB1842" s="283"/>
    </row>
    <row r="1843" spans="27:28" ht="21" customHeight="1" hidden="1">
      <c r="AA1843" s="283"/>
      <c r="AB1843" s="283"/>
    </row>
    <row r="1844" spans="27:28" ht="21" customHeight="1" hidden="1">
      <c r="AA1844" s="283"/>
      <c r="AB1844" s="283"/>
    </row>
    <row r="1845" spans="27:28" ht="21" customHeight="1" hidden="1">
      <c r="AA1845" s="283"/>
      <c r="AB1845" s="283"/>
    </row>
    <row r="1846" spans="27:28" ht="21" customHeight="1" hidden="1">
      <c r="AA1846" s="283"/>
      <c r="AB1846" s="283"/>
    </row>
    <row r="1847" spans="27:28" ht="21" customHeight="1" hidden="1">
      <c r="AA1847" s="283"/>
      <c r="AB1847" s="283"/>
    </row>
    <row r="1848" spans="27:28" ht="21" customHeight="1" hidden="1">
      <c r="AA1848" s="283"/>
      <c r="AB1848" s="283"/>
    </row>
    <row r="1849" spans="27:28" ht="21" customHeight="1" hidden="1">
      <c r="AA1849" s="283"/>
      <c r="AB1849" s="283"/>
    </row>
    <row r="1850" spans="27:28" ht="21" customHeight="1" hidden="1">
      <c r="AA1850" s="283"/>
      <c r="AB1850" s="283"/>
    </row>
    <row r="1851" spans="27:28" ht="21" customHeight="1" hidden="1">
      <c r="AA1851" s="283"/>
      <c r="AB1851" s="283"/>
    </row>
    <row r="1852" spans="27:28" ht="21" customHeight="1" hidden="1">
      <c r="AA1852" s="283"/>
      <c r="AB1852" s="283"/>
    </row>
    <row r="1853" spans="27:28" ht="21" customHeight="1" hidden="1">
      <c r="AA1853" s="283"/>
      <c r="AB1853" s="283"/>
    </row>
    <row r="1854" spans="27:28" ht="21" customHeight="1" hidden="1">
      <c r="AA1854" s="283"/>
      <c r="AB1854" s="283"/>
    </row>
    <row r="1855" spans="27:28" ht="21" customHeight="1" hidden="1">
      <c r="AA1855" s="283"/>
      <c r="AB1855" s="283"/>
    </row>
    <row r="1856" spans="27:28" ht="21" customHeight="1" hidden="1">
      <c r="AA1856" s="283"/>
      <c r="AB1856" s="283"/>
    </row>
    <row r="1857" spans="27:28" ht="21" customHeight="1" hidden="1">
      <c r="AA1857" s="283"/>
      <c r="AB1857" s="283"/>
    </row>
    <row r="1858" spans="27:28" ht="21" customHeight="1" hidden="1">
      <c r="AA1858" s="283"/>
      <c r="AB1858" s="283"/>
    </row>
    <row r="1859" spans="27:28" ht="21" customHeight="1" hidden="1">
      <c r="AA1859" s="283"/>
      <c r="AB1859" s="283"/>
    </row>
    <row r="1860" spans="27:28" ht="21" customHeight="1" hidden="1">
      <c r="AA1860" s="283"/>
      <c r="AB1860" s="283"/>
    </row>
    <row r="1861" spans="27:28" ht="21" customHeight="1" hidden="1">
      <c r="AA1861" s="283"/>
      <c r="AB1861" s="283"/>
    </row>
    <row r="1862" spans="27:28" ht="21" customHeight="1" hidden="1">
      <c r="AA1862" s="283"/>
      <c r="AB1862" s="283"/>
    </row>
    <row r="1863" spans="27:28" ht="21" customHeight="1" hidden="1">
      <c r="AA1863" s="283"/>
      <c r="AB1863" s="283"/>
    </row>
    <row r="1864" spans="27:28" ht="21" customHeight="1" hidden="1">
      <c r="AA1864" s="283"/>
      <c r="AB1864" s="283"/>
    </row>
    <row r="1865" spans="27:28" ht="21" customHeight="1" hidden="1">
      <c r="AA1865" s="283"/>
      <c r="AB1865" s="283"/>
    </row>
    <row r="1866" spans="27:28" ht="21" customHeight="1" hidden="1">
      <c r="AA1866" s="283"/>
      <c r="AB1866" s="283"/>
    </row>
    <row r="1867" spans="27:28" ht="21" customHeight="1" hidden="1">
      <c r="AA1867" s="283"/>
      <c r="AB1867" s="283"/>
    </row>
    <row r="1868" spans="27:28" ht="21" customHeight="1" hidden="1">
      <c r="AA1868" s="283"/>
      <c r="AB1868" s="283"/>
    </row>
    <row r="1869" spans="27:28" ht="21" customHeight="1" hidden="1">
      <c r="AA1869" s="283"/>
      <c r="AB1869" s="283"/>
    </row>
    <row r="1870" spans="27:28" ht="21" customHeight="1" hidden="1">
      <c r="AA1870" s="283"/>
      <c r="AB1870" s="283"/>
    </row>
    <row r="1871" spans="27:28" ht="21" customHeight="1" hidden="1">
      <c r="AA1871" s="283"/>
      <c r="AB1871" s="283"/>
    </row>
    <row r="1872" spans="27:28" ht="21" customHeight="1" hidden="1">
      <c r="AA1872" s="283"/>
      <c r="AB1872" s="283"/>
    </row>
    <row r="1873" spans="27:28" ht="21" customHeight="1" hidden="1">
      <c r="AA1873" s="283"/>
      <c r="AB1873" s="283"/>
    </row>
    <row r="1874" spans="27:28" ht="21" customHeight="1" hidden="1">
      <c r="AA1874" s="283"/>
      <c r="AB1874" s="283"/>
    </row>
    <row r="1875" spans="27:28" ht="21" customHeight="1" hidden="1">
      <c r="AA1875" s="283"/>
      <c r="AB1875" s="283"/>
    </row>
    <row r="1876" spans="27:28" ht="21" customHeight="1" hidden="1">
      <c r="AA1876" s="283"/>
      <c r="AB1876" s="283"/>
    </row>
    <row r="1877" spans="27:28" ht="21" customHeight="1" hidden="1">
      <c r="AA1877" s="283"/>
      <c r="AB1877" s="283"/>
    </row>
    <row r="1878" spans="27:28" ht="21" customHeight="1" hidden="1">
      <c r="AA1878" s="283"/>
      <c r="AB1878" s="283"/>
    </row>
    <row r="1879" spans="27:28" ht="21" customHeight="1" hidden="1">
      <c r="AA1879" s="283"/>
      <c r="AB1879" s="283"/>
    </row>
    <row r="1880" spans="27:28" ht="21" customHeight="1" hidden="1">
      <c r="AA1880" s="283"/>
      <c r="AB1880" s="283"/>
    </row>
    <row r="1881" spans="27:28" ht="21" customHeight="1" hidden="1">
      <c r="AA1881" s="283"/>
      <c r="AB1881" s="283"/>
    </row>
    <row r="1882" spans="27:28" ht="21" customHeight="1" hidden="1">
      <c r="AA1882" s="283"/>
      <c r="AB1882" s="283"/>
    </row>
    <row r="1883" spans="27:28" ht="21" customHeight="1" hidden="1">
      <c r="AA1883" s="283"/>
      <c r="AB1883" s="283"/>
    </row>
    <row r="1884" spans="27:28" ht="21" customHeight="1" hidden="1">
      <c r="AA1884" s="283"/>
      <c r="AB1884" s="283"/>
    </row>
    <row r="1885" spans="27:28" ht="21" customHeight="1" hidden="1">
      <c r="AA1885" s="283"/>
      <c r="AB1885" s="283"/>
    </row>
    <row r="1886" spans="27:28" ht="21" customHeight="1" hidden="1">
      <c r="AA1886" s="283"/>
      <c r="AB1886" s="283"/>
    </row>
    <row r="1887" spans="27:28" ht="21" customHeight="1" hidden="1">
      <c r="AA1887" s="283"/>
      <c r="AB1887" s="283"/>
    </row>
    <row r="1888" spans="27:28" ht="21" customHeight="1" hidden="1">
      <c r="AA1888" s="283"/>
      <c r="AB1888" s="283"/>
    </row>
    <row r="1889" spans="27:28" ht="21" customHeight="1" hidden="1">
      <c r="AA1889" s="283"/>
      <c r="AB1889" s="283"/>
    </row>
    <row r="1890" spans="27:28" ht="21" customHeight="1" hidden="1">
      <c r="AA1890" s="283"/>
      <c r="AB1890" s="283"/>
    </row>
    <row r="1891" spans="27:28" ht="21" customHeight="1" hidden="1">
      <c r="AA1891" s="283"/>
      <c r="AB1891" s="283"/>
    </row>
    <row r="1892" spans="27:28" ht="21" customHeight="1" hidden="1">
      <c r="AA1892" s="283"/>
      <c r="AB1892" s="283"/>
    </row>
    <row r="1893" spans="27:28" ht="21" customHeight="1" hidden="1">
      <c r="AA1893" s="283"/>
      <c r="AB1893" s="283"/>
    </row>
    <row r="1894" spans="27:28" ht="21" customHeight="1" hidden="1">
      <c r="AA1894" s="283"/>
      <c r="AB1894" s="283"/>
    </row>
    <row r="1895" spans="27:28" ht="21" customHeight="1" hidden="1">
      <c r="AA1895" s="283"/>
      <c r="AB1895" s="283"/>
    </row>
    <row r="1896" spans="27:28" ht="21" customHeight="1" hidden="1">
      <c r="AA1896" s="283"/>
      <c r="AB1896" s="283"/>
    </row>
    <row r="1897" spans="27:28" ht="21" customHeight="1" hidden="1">
      <c r="AA1897" s="283"/>
      <c r="AB1897" s="283"/>
    </row>
    <row r="1898" spans="27:28" ht="21" customHeight="1" hidden="1">
      <c r="AA1898" s="283"/>
      <c r="AB1898" s="283"/>
    </row>
    <row r="1899" spans="27:28" ht="21" customHeight="1" hidden="1">
      <c r="AA1899" s="283"/>
      <c r="AB1899" s="283"/>
    </row>
    <row r="1900" spans="27:28" ht="21" customHeight="1" hidden="1">
      <c r="AA1900" s="283"/>
      <c r="AB1900" s="283"/>
    </row>
    <row r="1901" spans="27:28" ht="21" customHeight="1" hidden="1">
      <c r="AA1901" s="283"/>
      <c r="AB1901" s="283"/>
    </row>
    <row r="1902" spans="27:28" ht="21" customHeight="1" hidden="1">
      <c r="AA1902" s="283"/>
      <c r="AB1902" s="283"/>
    </row>
    <row r="1903" spans="27:28" ht="21" customHeight="1" hidden="1">
      <c r="AA1903" s="283"/>
      <c r="AB1903" s="283"/>
    </row>
    <row r="1904" spans="27:28" ht="21" customHeight="1" hidden="1">
      <c r="AA1904" s="283"/>
      <c r="AB1904" s="283"/>
    </row>
    <row r="1905" spans="27:28" ht="21" customHeight="1" hidden="1">
      <c r="AA1905" s="283"/>
      <c r="AB1905" s="283"/>
    </row>
    <row r="1906" spans="27:28" ht="21" customHeight="1" hidden="1">
      <c r="AA1906" s="283"/>
      <c r="AB1906" s="283"/>
    </row>
    <row r="1907" spans="27:28" ht="21" customHeight="1" hidden="1">
      <c r="AA1907" s="283"/>
      <c r="AB1907" s="283"/>
    </row>
    <row r="1908" spans="27:28" ht="21" customHeight="1" hidden="1">
      <c r="AA1908" s="283"/>
      <c r="AB1908" s="283"/>
    </row>
    <row r="1909" spans="27:28" ht="21" customHeight="1" hidden="1">
      <c r="AA1909" s="283"/>
      <c r="AB1909" s="283"/>
    </row>
    <row r="1910" spans="27:28" ht="21" customHeight="1" hidden="1">
      <c r="AA1910" s="283"/>
      <c r="AB1910" s="283"/>
    </row>
    <row r="1911" spans="27:28" ht="21" customHeight="1" hidden="1">
      <c r="AA1911" s="283"/>
      <c r="AB1911" s="283"/>
    </row>
    <row r="1912" spans="27:28" ht="21" customHeight="1" hidden="1">
      <c r="AA1912" s="283"/>
      <c r="AB1912" s="283"/>
    </row>
    <row r="1913" spans="27:28" ht="21" customHeight="1" hidden="1">
      <c r="AA1913" s="283"/>
      <c r="AB1913" s="283"/>
    </row>
    <row r="1914" spans="27:28" ht="21" customHeight="1" hidden="1">
      <c r="AA1914" s="283"/>
      <c r="AB1914" s="283"/>
    </row>
    <row r="1915" spans="27:28" ht="21" customHeight="1" hidden="1">
      <c r="AA1915" s="283"/>
      <c r="AB1915" s="283"/>
    </row>
    <row r="1916" spans="27:28" ht="21" customHeight="1" hidden="1">
      <c r="AA1916" s="283"/>
      <c r="AB1916" s="283"/>
    </row>
    <row r="1917" spans="27:28" ht="21" customHeight="1" hidden="1">
      <c r="AA1917" s="283"/>
      <c r="AB1917" s="283"/>
    </row>
    <row r="1918" spans="27:28" ht="21" customHeight="1" hidden="1">
      <c r="AA1918" s="283"/>
      <c r="AB1918" s="283"/>
    </row>
    <row r="1919" spans="27:28" ht="21" customHeight="1" hidden="1">
      <c r="AA1919" s="283"/>
      <c r="AB1919" s="283"/>
    </row>
    <row r="1920" spans="27:28" ht="21" customHeight="1" hidden="1">
      <c r="AA1920" s="283"/>
      <c r="AB1920" s="283"/>
    </row>
    <row r="1921" spans="27:28" ht="21" customHeight="1" hidden="1">
      <c r="AA1921" s="283"/>
      <c r="AB1921" s="283"/>
    </row>
    <row r="1922" spans="27:28" ht="21" customHeight="1" hidden="1">
      <c r="AA1922" s="283"/>
      <c r="AB1922" s="283"/>
    </row>
    <row r="1923" spans="27:28" ht="21" customHeight="1" hidden="1">
      <c r="AA1923" s="283"/>
      <c r="AB1923" s="283"/>
    </row>
    <row r="1924" spans="27:28" ht="21" customHeight="1" hidden="1">
      <c r="AA1924" s="283"/>
      <c r="AB1924" s="283"/>
    </row>
    <row r="1925" spans="27:28" ht="21" customHeight="1" hidden="1">
      <c r="AA1925" s="283"/>
      <c r="AB1925" s="283"/>
    </row>
    <row r="1926" spans="27:28" ht="21" customHeight="1" hidden="1">
      <c r="AA1926" s="283"/>
      <c r="AB1926" s="283"/>
    </row>
    <row r="1927" spans="27:28" ht="21" customHeight="1" hidden="1">
      <c r="AA1927" s="283"/>
      <c r="AB1927" s="283"/>
    </row>
    <row r="1928" spans="27:28" ht="21" customHeight="1" hidden="1">
      <c r="AA1928" s="283"/>
      <c r="AB1928" s="283"/>
    </row>
    <row r="1929" spans="27:28" ht="21" customHeight="1" hidden="1">
      <c r="AA1929" s="283"/>
      <c r="AB1929" s="283"/>
    </row>
    <row r="1930" spans="27:28" ht="21" customHeight="1" hidden="1">
      <c r="AA1930" s="283"/>
      <c r="AB1930" s="283"/>
    </row>
    <row r="1931" spans="27:28" ht="21" customHeight="1" hidden="1">
      <c r="AA1931" s="283"/>
      <c r="AB1931" s="283"/>
    </row>
    <row r="1932" spans="27:28" ht="21" customHeight="1" hidden="1">
      <c r="AA1932" s="283"/>
      <c r="AB1932" s="283"/>
    </row>
    <row r="1933" spans="27:28" ht="21" customHeight="1" hidden="1">
      <c r="AA1933" s="283"/>
      <c r="AB1933" s="283"/>
    </row>
    <row r="1934" spans="27:28" ht="21" customHeight="1" hidden="1">
      <c r="AA1934" s="283"/>
      <c r="AB1934" s="283"/>
    </row>
    <row r="1935" spans="27:28" ht="21" customHeight="1" hidden="1">
      <c r="AA1935" s="283"/>
      <c r="AB1935" s="283"/>
    </row>
    <row r="1936" spans="27:28" ht="21" customHeight="1" hidden="1">
      <c r="AA1936" s="283"/>
      <c r="AB1936" s="283"/>
    </row>
    <row r="1937" spans="27:28" ht="21" customHeight="1" hidden="1">
      <c r="AA1937" s="283"/>
      <c r="AB1937" s="283"/>
    </row>
    <row r="1938" spans="27:28" ht="21" customHeight="1" hidden="1">
      <c r="AA1938" s="283"/>
      <c r="AB1938" s="283"/>
    </row>
    <row r="1939" spans="27:28" ht="21" customHeight="1" hidden="1">
      <c r="AA1939" s="283"/>
      <c r="AB1939" s="283"/>
    </row>
    <row r="1940" spans="27:28" ht="21" customHeight="1" hidden="1">
      <c r="AA1940" s="283"/>
      <c r="AB1940" s="283"/>
    </row>
    <row r="1941" spans="27:28" ht="21" customHeight="1" hidden="1">
      <c r="AA1941" s="283"/>
      <c r="AB1941" s="283"/>
    </row>
    <row r="1942" spans="27:28" ht="21" customHeight="1" hidden="1">
      <c r="AA1942" s="283"/>
      <c r="AB1942" s="283"/>
    </row>
    <row r="1943" spans="27:28" ht="21" customHeight="1" hidden="1">
      <c r="AA1943" s="283"/>
      <c r="AB1943" s="283"/>
    </row>
    <row r="1944" spans="27:28" ht="21" customHeight="1" hidden="1">
      <c r="AA1944" s="283"/>
      <c r="AB1944" s="283"/>
    </row>
    <row r="1945" spans="27:28" ht="21" customHeight="1" hidden="1">
      <c r="AA1945" s="283"/>
      <c r="AB1945" s="283"/>
    </row>
    <row r="1946" spans="27:28" ht="21" customHeight="1" hidden="1">
      <c r="AA1946" s="283"/>
      <c r="AB1946" s="283"/>
    </row>
    <row r="1947" spans="27:28" ht="21" customHeight="1" hidden="1">
      <c r="AA1947" s="283"/>
      <c r="AB1947" s="283"/>
    </row>
    <row r="1948" spans="27:28" ht="21" customHeight="1" hidden="1">
      <c r="AA1948" s="283"/>
      <c r="AB1948" s="283"/>
    </row>
    <row r="1949" spans="27:28" ht="21" customHeight="1" hidden="1">
      <c r="AA1949" s="283"/>
      <c r="AB1949" s="283"/>
    </row>
    <row r="1950" spans="27:28" ht="21" customHeight="1" hidden="1">
      <c r="AA1950" s="283"/>
      <c r="AB1950" s="283"/>
    </row>
    <row r="1951" spans="27:28" ht="21" customHeight="1" hidden="1">
      <c r="AA1951" s="283"/>
      <c r="AB1951" s="283"/>
    </row>
    <row r="1952" spans="27:28" ht="21" customHeight="1" hidden="1">
      <c r="AA1952" s="283"/>
      <c r="AB1952" s="283"/>
    </row>
    <row r="1953" spans="27:28" ht="21" customHeight="1" hidden="1">
      <c r="AA1953" s="283"/>
      <c r="AB1953" s="283"/>
    </row>
    <row r="1954" spans="27:28" ht="21" customHeight="1" hidden="1">
      <c r="AA1954" s="283"/>
      <c r="AB1954" s="283"/>
    </row>
    <row r="1955" spans="27:28" ht="21" customHeight="1" hidden="1">
      <c r="AA1955" s="283"/>
      <c r="AB1955" s="283"/>
    </row>
    <row r="1956" spans="27:28" ht="21" customHeight="1" hidden="1">
      <c r="AA1956" s="283"/>
      <c r="AB1956" s="283"/>
    </row>
    <row r="1957" spans="27:28" ht="21" customHeight="1" hidden="1">
      <c r="AA1957" s="283"/>
      <c r="AB1957" s="283"/>
    </row>
    <row r="1958" spans="27:28" ht="21" customHeight="1" hidden="1">
      <c r="AA1958" s="283"/>
      <c r="AB1958" s="283"/>
    </row>
    <row r="1959" spans="27:28" ht="21" customHeight="1" hidden="1">
      <c r="AA1959" s="283"/>
      <c r="AB1959" s="283"/>
    </row>
    <row r="1960" spans="27:28" ht="21" customHeight="1" hidden="1">
      <c r="AA1960" s="283"/>
      <c r="AB1960" s="283"/>
    </row>
    <row r="1961" spans="27:28" ht="21" customHeight="1" hidden="1">
      <c r="AA1961" s="283"/>
      <c r="AB1961" s="283"/>
    </row>
    <row r="1962" spans="27:28" ht="21" customHeight="1" hidden="1">
      <c r="AA1962" s="283"/>
      <c r="AB1962" s="283"/>
    </row>
    <row r="1963" spans="27:28" ht="21" customHeight="1" hidden="1">
      <c r="AA1963" s="283"/>
      <c r="AB1963" s="283"/>
    </row>
    <row r="1964" spans="27:28" ht="21" customHeight="1" hidden="1">
      <c r="AA1964" s="283"/>
      <c r="AB1964" s="283"/>
    </row>
    <row r="1965" spans="27:28" ht="21" customHeight="1" hidden="1">
      <c r="AA1965" s="283"/>
      <c r="AB1965" s="283"/>
    </row>
    <row r="1966" spans="27:28" ht="21" customHeight="1" hidden="1">
      <c r="AA1966" s="283"/>
      <c r="AB1966" s="283"/>
    </row>
    <row r="1967" spans="27:28" ht="21" customHeight="1" hidden="1">
      <c r="AA1967" s="283"/>
      <c r="AB1967" s="283"/>
    </row>
    <row r="1968" spans="27:28" ht="21" customHeight="1" hidden="1">
      <c r="AA1968" s="283"/>
      <c r="AB1968" s="283"/>
    </row>
    <row r="1969" spans="27:28" ht="21" customHeight="1" hidden="1">
      <c r="AA1969" s="283"/>
      <c r="AB1969" s="283"/>
    </row>
    <row r="1970" spans="27:28" ht="21" customHeight="1" hidden="1">
      <c r="AA1970" s="283"/>
      <c r="AB1970" s="283"/>
    </row>
    <row r="1971" spans="27:28" ht="21" customHeight="1" hidden="1">
      <c r="AA1971" s="283"/>
      <c r="AB1971" s="283"/>
    </row>
    <row r="1972" spans="27:28" ht="21" customHeight="1" hidden="1">
      <c r="AA1972" s="283"/>
      <c r="AB1972" s="283"/>
    </row>
    <row r="1973" spans="27:28" ht="21" customHeight="1" hidden="1">
      <c r="AA1973" s="283"/>
      <c r="AB1973" s="283"/>
    </row>
    <row r="1974" spans="27:28" ht="21" customHeight="1" hidden="1">
      <c r="AA1974" s="283"/>
      <c r="AB1974" s="283"/>
    </row>
    <row r="1975" spans="27:28" ht="21" customHeight="1" hidden="1">
      <c r="AA1975" s="283"/>
      <c r="AB1975" s="283"/>
    </row>
    <row r="1976" spans="27:28" ht="21" customHeight="1" hidden="1">
      <c r="AA1976" s="283"/>
      <c r="AB1976" s="283"/>
    </row>
    <row r="1977" spans="27:28" ht="21" customHeight="1" hidden="1">
      <c r="AA1977" s="283"/>
      <c r="AB1977" s="283"/>
    </row>
    <row r="1978" spans="27:28" ht="21" customHeight="1" hidden="1">
      <c r="AA1978" s="283"/>
      <c r="AB1978" s="283"/>
    </row>
    <row r="1979" spans="27:28" ht="21" customHeight="1" hidden="1">
      <c r="AA1979" s="283"/>
      <c r="AB1979" s="283"/>
    </row>
    <row r="1980" spans="27:28" ht="21" customHeight="1" hidden="1">
      <c r="AA1980" s="283"/>
      <c r="AB1980" s="283"/>
    </row>
    <row r="1981" spans="27:28" ht="21" customHeight="1" hidden="1">
      <c r="AA1981" s="283"/>
      <c r="AB1981" s="283"/>
    </row>
    <row r="1982" spans="27:28" ht="21" customHeight="1" hidden="1">
      <c r="AA1982" s="283"/>
      <c r="AB1982" s="283"/>
    </row>
    <row r="1983" spans="27:28" ht="21" customHeight="1" hidden="1">
      <c r="AA1983" s="283"/>
      <c r="AB1983" s="283"/>
    </row>
    <row r="1984" spans="27:28" ht="21" customHeight="1" hidden="1">
      <c r="AA1984" s="283"/>
      <c r="AB1984" s="283"/>
    </row>
    <row r="1985" spans="27:28" ht="21" customHeight="1" hidden="1">
      <c r="AA1985" s="283"/>
      <c r="AB1985" s="283"/>
    </row>
    <row r="1986" spans="27:28" ht="21" customHeight="1" hidden="1">
      <c r="AA1986" s="283"/>
      <c r="AB1986" s="283"/>
    </row>
    <row r="1987" spans="27:28" ht="21" customHeight="1" hidden="1">
      <c r="AA1987" s="283"/>
      <c r="AB1987" s="283"/>
    </row>
    <row r="1988" spans="27:28" ht="21" customHeight="1" hidden="1">
      <c r="AA1988" s="283"/>
      <c r="AB1988" s="283"/>
    </row>
    <row r="1989" spans="27:28" ht="21" customHeight="1" hidden="1">
      <c r="AA1989" s="283"/>
      <c r="AB1989" s="283"/>
    </row>
    <row r="1990" spans="27:28" ht="21" customHeight="1" hidden="1">
      <c r="AA1990" s="283"/>
      <c r="AB1990" s="283"/>
    </row>
    <row r="1991" spans="27:28" ht="21" customHeight="1" hidden="1">
      <c r="AA1991" s="283"/>
      <c r="AB1991" s="283"/>
    </row>
    <row r="1992" spans="27:28" ht="21" customHeight="1" hidden="1">
      <c r="AA1992" s="283"/>
      <c r="AB1992" s="283"/>
    </row>
    <row r="1993" spans="27:28" ht="21" customHeight="1" hidden="1">
      <c r="AA1993" s="283"/>
      <c r="AB1993" s="283"/>
    </row>
    <row r="1994" spans="27:28" ht="21" customHeight="1" hidden="1">
      <c r="AA1994" s="283"/>
      <c r="AB1994" s="283"/>
    </row>
    <row r="1995" spans="27:28" ht="21" customHeight="1" hidden="1">
      <c r="AA1995" s="283"/>
      <c r="AB1995" s="283"/>
    </row>
    <row r="1996" spans="27:28" ht="21" customHeight="1" hidden="1">
      <c r="AA1996" s="283"/>
      <c r="AB1996" s="283"/>
    </row>
    <row r="1997" spans="27:28" ht="21" customHeight="1" hidden="1">
      <c r="AA1997" s="283"/>
      <c r="AB1997" s="283"/>
    </row>
    <row r="1998" spans="27:28" ht="21" customHeight="1" hidden="1">
      <c r="AA1998" s="283"/>
      <c r="AB1998" s="283"/>
    </row>
    <row r="1999" spans="27:28" ht="21" customHeight="1" hidden="1">
      <c r="AA1999" s="283"/>
      <c r="AB1999" s="283"/>
    </row>
    <row r="2000" spans="27:28" ht="21" customHeight="1" hidden="1">
      <c r="AA2000" s="283"/>
      <c r="AB2000" s="283"/>
    </row>
    <row r="2001" spans="27:28" ht="21" customHeight="1" hidden="1">
      <c r="AA2001" s="282"/>
      <c r="AB2001" s="282"/>
    </row>
    <row r="2002" spans="27:28" ht="21" customHeight="1" hidden="1">
      <c r="AA2002" s="282"/>
      <c r="AB2002" s="282"/>
    </row>
    <row r="2003" spans="27:28" ht="21" customHeight="1" hidden="1">
      <c r="AA2003" s="282"/>
      <c r="AB2003" s="282"/>
    </row>
    <row r="2004" spans="27:28" ht="21" customHeight="1" hidden="1">
      <c r="AA2004" s="282"/>
      <c r="AB2004" s="282"/>
    </row>
    <row r="2005" spans="27:28" ht="21" customHeight="1" hidden="1">
      <c r="AA2005" s="282"/>
      <c r="AB2005" s="282"/>
    </row>
    <row r="2006" spans="27:28" ht="21" customHeight="1" hidden="1">
      <c r="AA2006" s="282"/>
      <c r="AB2006" s="282"/>
    </row>
    <row r="2007" spans="27:28" ht="21" customHeight="1" hidden="1">
      <c r="AA2007" s="282"/>
      <c r="AB2007" s="282"/>
    </row>
    <row r="2008" spans="27:28" ht="21" customHeight="1" hidden="1">
      <c r="AA2008" s="282"/>
      <c r="AB2008" s="282"/>
    </row>
    <row r="2009" spans="27:28" ht="21" customHeight="1" hidden="1">
      <c r="AA2009" s="282"/>
      <c r="AB2009" s="282"/>
    </row>
    <row r="2010" spans="27:28" ht="21" customHeight="1" hidden="1">
      <c r="AA2010" s="282"/>
      <c r="AB2010" s="282"/>
    </row>
    <row r="2011" spans="27:28" ht="21" customHeight="1" hidden="1">
      <c r="AA2011" s="282"/>
      <c r="AB2011" s="282"/>
    </row>
    <row r="2012" spans="27:28" ht="21" customHeight="1" hidden="1">
      <c r="AA2012" s="282"/>
      <c r="AB2012" s="282"/>
    </row>
    <row r="2013" spans="27:28" ht="21" customHeight="1" hidden="1">
      <c r="AA2013" s="282"/>
      <c r="AB2013" s="282"/>
    </row>
    <row r="2014" spans="27:28" ht="21" customHeight="1" hidden="1">
      <c r="AA2014" s="282"/>
      <c r="AB2014" s="282"/>
    </row>
    <row r="2015" spans="27:28" ht="21" customHeight="1" hidden="1">
      <c r="AA2015" s="282"/>
      <c r="AB2015" s="282"/>
    </row>
    <row r="2016" spans="27:28" ht="21" customHeight="1" hidden="1">
      <c r="AA2016" s="282"/>
      <c r="AB2016" s="282"/>
    </row>
    <row r="2017" spans="27:28" ht="21" customHeight="1" hidden="1">
      <c r="AA2017" s="282"/>
      <c r="AB2017" s="282"/>
    </row>
    <row r="2018" spans="27:28" ht="21" customHeight="1" hidden="1">
      <c r="AA2018" s="282"/>
      <c r="AB2018" s="282"/>
    </row>
    <row r="2019" spans="27:28" ht="21" customHeight="1" hidden="1">
      <c r="AA2019" s="282"/>
      <c r="AB2019" s="282"/>
    </row>
    <row r="2020" spans="27:28" ht="21" customHeight="1" hidden="1">
      <c r="AA2020" s="282"/>
      <c r="AB2020" s="282"/>
    </row>
    <row r="2021" spans="27:28" ht="21" customHeight="1" hidden="1">
      <c r="AA2021" s="282"/>
      <c r="AB2021" s="282"/>
    </row>
    <row r="2022" spans="27:28" ht="21" customHeight="1" hidden="1">
      <c r="AA2022" s="282"/>
      <c r="AB2022" s="282"/>
    </row>
    <row r="2023" spans="27:28" ht="21" customHeight="1" hidden="1">
      <c r="AA2023" s="282"/>
      <c r="AB2023" s="282"/>
    </row>
    <row r="2024" spans="27:28" ht="21" customHeight="1" hidden="1">
      <c r="AA2024" s="282"/>
      <c r="AB2024" s="282"/>
    </row>
    <row r="2025" spans="27:28" ht="21" customHeight="1" hidden="1">
      <c r="AA2025" s="282"/>
      <c r="AB2025" s="282"/>
    </row>
    <row r="2026" spans="27:28" ht="21" customHeight="1" hidden="1">
      <c r="AA2026" s="282"/>
      <c r="AB2026" s="282"/>
    </row>
    <row r="2027" spans="27:28" ht="21" customHeight="1" hidden="1">
      <c r="AA2027" s="282"/>
      <c r="AB2027" s="282"/>
    </row>
    <row r="2028" spans="27:28" ht="21" customHeight="1" hidden="1">
      <c r="AA2028" s="282"/>
      <c r="AB2028" s="282"/>
    </row>
    <row r="2029" spans="27:28" ht="21" customHeight="1" hidden="1">
      <c r="AA2029" s="282"/>
      <c r="AB2029" s="282"/>
    </row>
    <row r="2030" spans="27:28" ht="21" customHeight="1" hidden="1">
      <c r="AA2030" s="282"/>
      <c r="AB2030" s="282"/>
    </row>
    <row r="2031" spans="27:28" ht="21" customHeight="1" hidden="1">
      <c r="AA2031" s="282"/>
      <c r="AB2031" s="282"/>
    </row>
    <row r="2032" spans="27:28" ht="21" customHeight="1" hidden="1">
      <c r="AA2032" s="282"/>
      <c r="AB2032" s="282"/>
    </row>
    <row r="2033" spans="27:28" ht="21" customHeight="1" hidden="1">
      <c r="AA2033" s="282"/>
      <c r="AB2033" s="282"/>
    </row>
    <row r="2034" spans="27:28" ht="21" customHeight="1" hidden="1">
      <c r="AA2034" s="282"/>
      <c r="AB2034" s="282"/>
    </row>
    <row r="2035" spans="27:28" ht="21" customHeight="1" hidden="1">
      <c r="AA2035" s="282"/>
      <c r="AB2035" s="282"/>
    </row>
    <row r="2036" spans="27:28" ht="21" customHeight="1" hidden="1">
      <c r="AA2036" s="282"/>
      <c r="AB2036" s="282"/>
    </row>
    <row r="2037" spans="27:28" ht="21" customHeight="1" hidden="1">
      <c r="AA2037" s="282"/>
      <c r="AB2037" s="282"/>
    </row>
    <row r="2038" spans="27:28" ht="21" customHeight="1" hidden="1">
      <c r="AA2038" s="282"/>
      <c r="AB2038" s="282"/>
    </row>
    <row r="2039" spans="27:28" ht="21" customHeight="1" hidden="1">
      <c r="AA2039" s="282"/>
      <c r="AB2039" s="282"/>
    </row>
    <row r="2040" spans="27:28" ht="21" customHeight="1" hidden="1">
      <c r="AA2040" s="282"/>
      <c r="AB2040" s="282"/>
    </row>
    <row r="2041" spans="27:28" ht="21" customHeight="1" hidden="1">
      <c r="AA2041" s="282"/>
      <c r="AB2041" s="282"/>
    </row>
    <row r="2042" spans="27:28" ht="21" customHeight="1" hidden="1">
      <c r="AA2042" s="282"/>
      <c r="AB2042" s="282"/>
    </row>
    <row r="2043" spans="27:28" ht="21" customHeight="1" hidden="1">
      <c r="AA2043" s="282"/>
      <c r="AB2043" s="282"/>
    </row>
    <row r="2044" spans="27:28" ht="21" customHeight="1" hidden="1">
      <c r="AA2044" s="282"/>
      <c r="AB2044" s="282"/>
    </row>
    <row r="2045" spans="27:28" ht="21" customHeight="1" hidden="1">
      <c r="AA2045" s="282"/>
      <c r="AB2045" s="282"/>
    </row>
    <row r="2046" spans="27:28" ht="21" customHeight="1" hidden="1">
      <c r="AA2046" s="282"/>
      <c r="AB2046" s="282"/>
    </row>
    <row r="2047" spans="27:28" ht="21" customHeight="1" hidden="1">
      <c r="AA2047" s="282"/>
      <c r="AB2047" s="282"/>
    </row>
    <row r="2048" spans="27:28" ht="21" customHeight="1" hidden="1">
      <c r="AA2048" s="282"/>
      <c r="AB2048" s="282"/>
    </row>
    <row r="2049" spans="27:28" ht="21" customHeight="1" hidden="1">
      <c r="AA2049" s="282"/>
      <c r="AB2049" s="282"/>
    </row>
    <row r="2050" spans="27:28" ht="21" customHeight="1" hidden="1">
      <c r="AA2050" s="282"/>
      <c r="AB2050" s="282"/>
    </row>
    <row r="2051" spans="27:28" ht="21" customHeight="1" hidden="1">
      <c r="AA2051" s="282"/>
      <c r="AB2051" s="282"/>
    </row>
    <row r="2052" spans="27:28" ht="21" customHeight="1" hidden="1">
      <c r="AA2052" s="282"/>
      <c r="AB2052" s="282"/>
    </row>
    <row r="2053" spans="27:28" ht="21" customHeight="1" hidden="1">
      <c r="AA2053" s="282"/>
      <c r="AB2053" s="282"/>
    </row>
    <row r="2054" spans="27:28" ht="21" customHeight="1" hidden="1">
      <c r="AA2054" s="282"/>
      <c r="AB2054" s="282"/>
    </row>
    <row r="2055" spans="27:28" ht="21" customHeight="1" hidden="1">
      <c r="AA2055" s="282"/>
      <c r="AB2055" s="282"/>
    </row>
    <row r="2056" spans="27:28" ht="21" customHeight="1" hidden="1">
      <c r="AA2056" s="282"/>
      <c r="AB2056" s="282"/>
    </row>
    <row r="2057" spans="27:28" ht="21" customHeight="1" hidden="1">
      <c r="AA2057" s="282"/>
      <c r="AB2057" s="282"/>
    </row>
    <row r="2058" spans="27:28" ht="21" customHeight="1" hidden="1">
      <c r="AA2058" s="282"/>
      <c r="AB2058" s="282"/>
    </row>
    <row r="2059" spans="27:28" ht="21" customHeight="1" hidden="1">
      <c r="AA2059" s="282"/>
      <c r="AB2059" s="282"/>
    </row>
    <row r="2060" spans="27:28" ht="21" customHeight="1" hidden="1">
      <c r="AA2060" s="282"/>
      <c r="AB2060" s="282"/>
    </row>
    <row r="2061" spans="27:28" ht="21" customHeight="1" hidden="1">
      <c r="AA2061" s="282"/>
      <c r="AB2061" s="282"/>
    </row>
    <row r="2062" spans="27:28" ht="21" customHeight="1" hidden="1">
      <c r="AA2062" s="282"/>
      <c r="AB2062" s="282"/>
    </row>
    <row r="2063" spans="27:28" ht="21" customHeight="1" hidden="1">
      <c r="AA2063" s="282"/>
      <c r="AB2063" s="282"/>
    </row>
    <row r="2064" spans="27:28" ht="21" customHeight="1" hidden="1">
      <c r="AA2064" s="282"/>
      <c r="AB2064" s="282"/>
    </row>
    <row r="2065" spans="27:28" ht="21" customHeight="1" hidden="1">
      <c r="AA2065" s="282"/>
      <c r="AB2065" s="282"/>
    </row>
    <row r="2066" spans="27:28" ht="21" customHeight="1" hidden="1">
      <c r="AA2066" s="282"/>
      <c r="AB2066" s="282"/>
    </row>
    <row r="2067" spans="27:28" ht="21" customHeight="1" hidden="1">
      <c r="AA2067" s="282"/>
      <c r="AB2067" s="282"/>
    </row>
    <row r="2068" spans="27:28" ht="21" customHeight="1" hidden="1">
      <c r="AA2068" s="282"/>
      <c r="AB2068" s="282"/>
    </row>
    <row r="2069" spans="27:28" ht="21" customHeight="1" hidden="1">
      <c r="AA2069" s="282"/>
      <c r="AB2069" s="282"/>
    </row>
    <row r="2070" spans="27:28" ht="21" customHeight="1" hidden="1">
      <c r="AA2070" s="282"/>
      <c r="AB2070" s="282"/>
    </row>
    <row r="2071" spans="27:28" ht="21" customHeight="1" hidden="1">
      <c r="AA2071" s="282"/>
      <c r="AB2071" s="282"/>
    </row>
    <row r="2072" spans="27:28" ht="21" customHeight="1" hidden="1">
      <c r="AA2072" s="282"/>
      <c r="AB2072" s="282"/>
    </row>
    <row r="2073" spans="27:28" ht="21" customHeight="1" hidden="1">
      <c r="AA2073" s="282"/>
      <c r="AB2073" s="282"/>
    </row>
    <row r="2074" spans="27:28" ht="21" customHeight="1" hidden="1">
      <c r="AA2074" s="282"/>
      <c r="AB2074" s="282"/>
    </row>
    <row r="2075" spans="27:28" ht="21" customHeight="1" hidden="1">
      <c r="AA2075" s="282"/>
      <c r="AB2075" s="282"/>
    </row>
    <row r="2076" spans="27:28" ht="21" customHeight="1" hidden="1">
      <c r="AA2076" s="282"/>
      <c r="AB2076" s="282"/>
    </row>
    <row r="2077" spans="27:28" ht="21" customHeight="1" hidden="1">
      <c r="AA2077" s="282"/>
      <c r="AB2077" s="282"/>
    </row>
    <row r="2078" spans="27:28" ht="21" customHeight="1" hidden="1">
      <c r="AA2078" s="282"/>
      <c r="AB2078" s="282"/>
    </row>
    <row r="2079" spans="27:28" ht="21" customHeight="1" hidden="1">
      <c r="AA2079" s="282"/>
      <c r="AB2079" s="282"/>
    </row>
    <row r="2080" spans="27:28" ht="21" customHeight="1" hidden="1">
      <c r="AA2080" s="282"/>
      <c r="AB2080" s="282"/>
    </row>
    <row r="2081" spans="27:28" ht="21" customHeight="1" hidden="1">
      <c r="AA2081" s="282"/>
      <c r="AB2081" s="282"/>
    </row>
    <row r="2082" spans="27:28" ht="21" customHeight="1" hidden="1">
      <c r="AA2082" s="282"/>
      <c r="AB2082" s="282"/>
    </row>
    <row r="2083" spans="27:28" ht="21" customHeight="1" hidden="1">
      <c r="AA2083" s="282"/>
      <c r="AB2083" s="282"/>
    </row>
    <row r="2084" spans="27:28" ht="21" customHeight="1" hidden="1">
      <c r="AA2084" s="282"/>
      <c r="AB2084" s="282"/>
    </row>
    <row r="2085" spans="27:28" ht="21" customHeight="1" hidden="1">
      <c r="AA2085" s="282"/>
      <c r="AB2085" s="282"/>
    </row>
    <row r="2086" spans="27:28" ht="21" customHeight="1" hidden="1">
      <c r="AA2086" s="282"/>
      <c r="AB2086" s="282"/>
    </row>
    <row r="2087" spans="27:28" ht="21" customHeight="1" hidden="1">
      <c r="AA2087" s="282"/>
      <c r="AB2087" s="282"/>
    </row>
    <row r="2088" spans="27:28" ht="21" customHeight="1" hidden="1">
      <c r="AA2088" s="282"/>
      <c r="AB2088" s="282"/>
    </row>
    <row r="2089" spans="27:28" ht="21" customHeight="1" hidden="1">
      <c r="AA2089" s="282"/>
      <c r="AB2089" s="282"/>
    </row>
    <row r="2090" spans="27:28" ht="21" customHeight="1" hidden="1">
      <c r="AA2090" s="282"/>
      <c r="AB2090" s="282"/>
    </row>
    <row r="2091" spans="27:28" ht="21" customHeight="1" hidden="1">
      <c r="AA2091" s="282"/>
      <c r="AB2091" s="282"/>
    </row>
    <row r="2092" spans="27:28" ht="21" customHeight="1" hidden="1">
      <c r="AA2092" s="282"/>
      <c r="AB2092" s="282"/>
    </row>
    <row r="2093" spans="27:28" ht="21" customHeight="1" hidden="1">
      <c r="AA2093" s="282"/>
      <c r="AB2093" s="282"/>
    </row>
    <row r="2094" spans="27:28" ht="21" customHeight="1" hidden="1">
      <c r="AA2094" s="282"/>
      <c r="AB2094" s="282"/>
    </row>
    <row r="2095" spans="27:28" ht="21" customHeight="1" hidden="1">
      <c r="AA2095" s="282"/>
      <c r="AB2095" s="282"/>
    </row>
    <row r="2096" spans="27:28" ht="21" customHeight="1" hidden="1">
      <c r="AA2096" s="282"/>
      <c r="AB2096" s="282"/>
    </row>
    <row r="2097" spans="27:28" ht="21" customHeight="1" hidden="1">
      <c r="AA2097" s="282"/>
      <c r="AB2097" s="282"/>
    </row>
    <row r="2098" spans="27:28" ht="21" customHeight="1" hidden="1">
      <c r="AA2098" s="282"/>
      <c r="AB2098" s="282"/>
    </row>
    <row r="2099" spans="27:28" ht="21" customHeight="1" hidden="1">
      <c r="AA2099" s="282"/>
      <c r="AB2099" s="282"/>
    </row>
    <row r="2100" spans="27:28" ht="21" customHeight="1" hidden="1">
      <c r="AA2100" s="282"/>
      <c r="AB2100" s="282"/>
    </row>
    <row r="2101" spans="27:28" ht="21" customHeight="1" hidden="1">
      <c r="AA2101" s="282"/>
      <c r="AB2101" s="282"/>
    </row>
    <row r="2102" spans="27:28" ht="21" customHeight="1" hidden="1">
      <c r="AA2102" s="282"/>
      <c r="AB2102" s="282"/>
    </row>
    <row r="2103" spans="27:28" ht="21" customHeight="1" hidden="1">
      <c r="AA2103" s="282"/>
      <c r="AB2103" s="282"/>
    </row>
    <row r="2104" spans="27:28" ht="21" customHeight="1" hidden="1">
      <c r="AA2104" s="282"/>
      <c r="AB2104" s="282"/>
    </row>
    <row r="2105" spans="27:28" ht="21" customHeight="1" hidden="1">
      <c r="AA2105" s="282"/>
      <c r="AB2105" s="282"/>
    </row>
    <row r="2106" spans="27:28" ht="21" customHeight="1" hidden="1">
      <c r="AA2106" s="282"/>
      <c r="AB2106" s="282"/>
    </row>
    <row r="2107" spans="27:28" ht="21" customHeight="1" hidden="1">
      <c r="AA2107" s="282"/>
      <c r="AB2107" s="282"/>
    </row>
    <row r="2108" spans="27:28" ht="21" customHeight="1" hidden="1">
      <c r="AA2108" s="282"/>
      <c r="AB2108" s="282"/>
    </row>
    <row r="2109" spans="27:28" ht="21" customHeight="1" hidden="1">
      <c r="AA2109" s="282"/>
      <c r="AB2109" s="282"/>
    </row>
    <row r="2110" spans="27:28" ht="21" customHeight="1" hidden="1">
      <c r="AA2110" s="282"/>
      <c r="AB2110" s="282"/>
    </row>
    <row r="2111" spans="27:28" ht="21" customHeight="1" hidden="1">
      <c r="AA2111" s="282"/>
      <c r="AB2111" s="282"/>
    </row>
    <row r="2112" spans="27:28" ht="21" customHeight="1" hidden="1">
      <c r="AA2112" s="282"/>
      <c r="AB2112" s="282"/>
    </row>
    <row r="2113" spans="27:28" ht="21" customHeight="1" hidden="1">
      <c r="AA2113" s="282"/>
      <c r="AB2113" s="282"/>
    </row>
    <row r="2114" spans="27:28" ht="21" customHeight="1" hidden="1">
      <c r="AA2114" s="282"/>
      <c r="AB2114" s="282"/>
    </row>
    <row r="2115" spans="27:28" ht="21" customHeight="1" hidden="1">
      <c r="AA2115" s="282"/>
      <c r="AB2115" s="282"/>
    </row>
    <row r="2116" spans="27:28" ht="21" customHeight="1" hidden="1">
      <c r="AA2116" s="282"/>
      <c r="AB2116" s="282"/>
    </row>
    <row r="2117" spans="27:28" ht="21" customHeight="1" hidden="1">
      <c r="AA2117" s="282"/>
      <c r="AB2117" s="282"/>
    </row>
    <row r="2118" spans="27:28" ht="21" customHeight="1" hidden="1">
      <c r="AA2118" s="282"/>
      <c r="AB2118" s="282"/>
    </row>
    <row r="2119" spans="27:28" ht="21" customHeight="1" hidden="1">
      <c r="AA2119" s="282"/>
      <c r="AB2119" s="282"/>
    </row>
    <row r="2120" spans="27:28" ht="21" customHeight="1" hidden="1">
      <c r="AA2120" s="282"/>
      <c r="AB2120" s="282"/>
    </row>
    <row r="2121" spans="27:28" ht="21" customHeight="1" hidden="1">
      <c r="AA2121" s="282"/>
      <c r="AB2121" s="282"/>
    </row>
    <row r="2122" spans="27:28" ht="21" customHeight="1" hidden="1">
      <c r="AA2122" s="282"/>
      <c r="AB2122" s="282"/>
    </row>
    <row r="2123" spans="27:28" ht="21" customHeight="1" hidden="1">
      <c r="AA2123" s="282"/>
      <c r="AB2123" s="282"/>
    </row>
    <row r="2124" spans="27:28" ht="21" customHeight="1" hidden="1">
      <c r="AA2124" s="282"/>
      <c r="AB2124" s="282"/>
    </row>
    <row r="2125" spans="27:28" ht="21" customHeight="1" hidden="1">
      <c r="AA2125" s="282"/>
      <c r="AB2125" s="282"/>
    </row>
    <row r="2126" spans="27:28" ht="21" customHeight="1" hidden="1">
      <c r="AA2126" s="282"/>
      <c r="AB2126" s="282"/>
    </row>
    <row r="2127" spans="27:28" ht="21" customHeight="1" hidden="1">
      <c r="AA2127" s="282"/>
      <c r="AB2127" s="282"/>
    </row>
    <row r="2128" spans="27:28" ht="21" customHeight="1" hidden="1">
      <c r="AA2128" s="282"/>
      <c r="AB2128" s="282"/>
    </row>
    <row r="2129" spans="27:28" ht="21" customHeight="1" hidden="1">
      <c r="AA2129" s="282"/>
      <c r="AB2129" s="282"/>
    </row>
    <row r="2130" spans="27:28" ht="21" customHeight="1" hidden="1">
      <c r="AA2130" s="282"/>
      <c r="AB2130" s="282"/>
    </row>
    <row r="2131" spans="27:28" ht="21" customHeight="1" hidden="1">
      <c r="AA2131" s="282"/>
      <c r="AB2131" s="282"/>
    </row>
    <row r="2132" spans="27:28" ht="21" customHeight="1" hidden="1">
      <c r="AA2132" s="282"/>
      <c r="AB2132" s="282"/>
    </row>
    <row r="2133" spans="27:28" ht="21" customHeight="1" hidden="1">
      <c r="AA2133" s="282"/>
      <c r="AB2133" s="282"/>
    </row>
    <row r="2134" spans="27:28" ht="21" customHeight="1" hidden="1">
      <c r="AA2134" s="282"/>
      <c r="AB2134" s="282"/>
    </row>
    <row r="2135" spans="27:28" ht="21" customHeight="1" hidden="1">
      <c r="AA2135" s="282"/>
      <c r="AB2135" s="282"/>
    </row>
    <row r="2136" spans="27:28" ht="21" customHeight="1" hidden="1">
      <c r="AA2136" s="282"/>
      <c r="AB2136" s="282"/>
    </row>
    <row r="2137" spans="27:28" ht="21" customHeight="1" hidden="1">
      <c r="AA2137" s="282"/>
      <c r="AB2137" s="282"/>
    </row>
    <row r="2138" spans="27:28" ht="21" customHeight="1" hidden="1">
      <c r="AA2138" s="282"/>
      <c r="AB2138" s="282"/>
    </row>
    <row r="2139" spans="27:28" ht="21" customHeight="1" hidden="1">
      <c r="AA2139" s="282"/>
      <c r="AB2139" s="282"/>
    </row>
    <row r="2140" spans="27:28" ht="21" customHeight="1" hidden="1">
      <c r="AA2140" s="282"/>
      <c r="AB2140" s="282"/>
    </row>
    <row r="2141" spans="27:28" ht="21" customHeight="1" hidden="1">
      <c r="AA2141" s="282"/>
      <c r="AB2141" s="282"/>
    </row>
    <row r="2142" spans="27:28" ht="21" customHeight="1" hidden="1">
      <c r="AA2142" s="282"/>
      <c r="AB2142" s="282"/>
    </row>
    <row r="2143" spans="27:28" ht="21" customHeight="1" hidden="1">
      <c r="AA2143" s="282"/>
      <c r="AB2143" s="282"/>
    </row>
    <row r="2144" spans="27:28" ht="21" customHeight="1" hidden="1">
      <c r="AA2144" s="282"/>
      <c r="AB2144" s="282"/>
    </row>
    <row r="2145" spans="27:28" ht="21" customHeight="1" hidden="1">
      <c r="AA2145" s="282"/>
      <c r="AB2145" s="282"/>
    </row>
    <row r="2146" spans="27:28" ht="21" customHeight="1" hidden="1">
      <c r="AA2146" s="282"/>
      <c r="AB2146" s="282"/>
    </row>
    <row r="2147" spans="27:28" ht="21" customHeight="1" hidden="1">
      <c r="AA2147" s="282"/>
      <c r="AB2147" s="282"/>
    </row>
    <row r="2148" spans="27:28" ht="21" customHeight="1" hidden="1">
      <c r="AA2148" s="282"/>
      <c r="AB2148" s="282"/>
    </row>
    <row r="2149" spans="27:28" ht="21" customHeight="1" hidden="1">
      <c r="AA2149" s="282"/>
      <c r="AB2149" s="282"/>
    </row>
    <row r="2150" spans="27:28" ht="21" customHeight="1" hidden="1">
      <c r="AA2150" s="282"/>
      <c r="AB2150" s="282"/>
    </row>
    <row r="2151" spans="27:28" ht="21" customHeight="1" hidden="1">
      <c r="AA2151" s="282"/>
      <c r="AB2151" s="282"/>
    </row>
    <row r="2152" spans="27:28" ht="21" customHeight="1" hidden="1">
      <c r="AA2152" s="282"/>
      <c r="AB2152" s="282"/>
    </row>
    <row r="2153" spans="27:28" ht="21" customHeight="1" hidden="1">
      <c r="AA2153" s="282"/>
      <c r="AB2153" s="282"/>
    </row>
    <row r="2154" spans="27:28" ht="21" customHeight="1" hidden="1">
      <c r="AA2154" s="282"/>
      <c r="AB2154" s="282"/>
    </row>
    <row r="2155" spans="27:28" ht="21" customHeight="1" hidden="1">
      <c r="AA2155" s="282"/>
      <c r="AB2155" s="282"/>
    </row>
    <row r="2156" spans="27:28" ht="21" customHeight="1" hidden="1">
      <c r="AA2156" s="282"/>
      <c r="AB2156" s="282"/>
    </row>
    <row r="2157" spans="27:28" ht="21" customHeight="1" hidden="1">
      <c r="AA2157" s="282"/>
      <c r="AB2157" s="282"/>
    </row>
    <row r="2158" spans="27:28" ht="21" customHeight="1" hidden="1">
      <c r="AA2158" s="282"/>
      <c r="AB2158" s="282"/>
    </row>
    <row r="2159" spans="27:28" ht="21" customHeight="1" hidden="1">
      <c r="AA2159" s="282"/>
      <c r="AB2159" s="282"/>
    </row>
    <row r="2160" spans="27:28" ht="21" customHeight="1" hidden="1">
      <c r="AA2160" s="282"/>
      <c r="AB2160" s="282"/>
    </row>
    <row r="2161" spans="27:28" ht="21" customHeight="1" hidden="1">
      <c r="AA2161" s="282"/>
      <c r="AB2161" s="282"/>
    </row>
    <row r="2162" spans="27:28" ht="21" customHeight="1" hidden="1">
      <c r="AA2162" s="282"/>
      <c r="AB2162" s="282"/>
    </row>
    <row r="2163" spans="27:28" ht="21" customHeight="1" hidden="1">
      <c r="AA2163" s="282"/>
      <c r="AB2163" s="282"/>
    </row>
    <row r="2164" spans="27:28" ht="21" customHeight="1" hidden="1">
      <c r="AA2164" s="282"/>
      <c r="AB2164" s="282"/>
    </row>
    <row r="2165" spans="27:28" ht="21" customHeight="1" hidden="1">
      <c r="AA2165" s="282"/>
      <c r="AB2165" s="282"/>
    </row>
    <row r="2166" spans="27:28" ht="21" customHeight="1" hidden="1">
      <c r="AA2166" s="282"/>
      <c r="AB2166" s="282"/>
    </row>
    <row r="2167" spans="27:28" ht="21" customHeight="1" hidden="1">
      <c r="AA2167" s="282"/>
      <c r="AB2167" s="282"/>
    </row>
    <row r="2168" spans="27:28" ht="21" customHeight="1" hidden="1">
      <c r="AA2168" s="282"/>
      <c r="AB2168" s="282"/>
    </row>
    <row r="2169" spans="27:28" ht="21" customHeight="1" hidden="1">
      <c r="AA2169" s="282"/>
      <c r="AB2169" s="282"/>
    </row>
    <row r="2170" spans="27:28" ht="21" customHeight="1" hidden="1">
      <c r="AA2170" s="282"/>
      <c r="AB2170" s="282"/>
    </row>
    <row r="2171" spans="27:28" ht="21" customHeight="1" hidden="1">
      <c r="AA2171" s="282"/>
      <c r="AB2171" s="282"/>
    </row>
    <row r="2172" spans="27:28" ht="21" customHeight="1" hidden="1">
      <c r="AA2172" s="282"/>
      <c r="AB2172" s="282"/>
    </row>
    <row r="2173" spans="27:28" ht="21" customHeight="1" hidden="1">
      <c r="AA2173" s="282"/>
      <c r="AB2173" s="282"/>
    </row>
    <row r="2174" spans="27:28" ht="21" customHeight="1" hidden="1">
      <c r="AA2174" s="282"/>
      <c r="AB2174" s="282"/>
    </row>
    <row r="2175" spans="27:28" ht="21" customHeight="1" hidden="1">
      <c r="AA2175" s="282"/>
      <c r="AB2175" s="282"/>
    </row>
    <row r="2176" spans="27:28" ht="21" customHeight="1" hidden="1">
      <c r="AA2176" s="282"/>
      <c r="AB2176" s="282"/>
    </row>
    <row r="2177" spans="27:28" ht="21" customHeight="1" hidden="1">
      <c r="AA2177" s="282"/>
      <c r="AB2177" s="282"/>
    </row>
    <row r="2178" spans="27:28" ht="21" customHeight="1" hidden="1">
      <c r="AA2178" s="282"/>
      <c r="AB2178" s="282"/>
    </row>
    <row r="2179" spans="27:28" ht="21" customHeight="1" hidden="1">
      <c r="AA2179" s="282"/>
      <c r="AB2179" s="282"/>
    </row>
    <row r="2180" spans="27:28" ht="21" customHeight="1" hidden="1">
      <c r="AA2180" s="282"/>
      <c r="AB2180" s="282"/>
    </row>
    <row r="2181" spans="27:28" ht="21" customHeight="1" hidden="1">
      <c r="AA2181" s="282"/>
      <c r="AB2181" s="282"/>
    </row>
    <row r="2182" spans="27:28" ht="21" customHeight="1" hidden="1">
      <c r="AA2182" s="282"/>
      <c r="AB2182" s="282"/>
    </row>
    <row r="2183" spans="27:28" ht="21" customHeight="1" hidden="1">
      <c r="AA2183" s="282"/>
      <c r="AB2183" s="282"/>
    </row>
    <row r="2184" spans="27:28" ht="21" customHeight="1" hidden="1">
      <c r="AA2184" s="282"/>
      <c r="AB2184" s="282"/>
    </row>
    <row r="2185" spans="27:28" ht="21" customHeight="1" hidden="1">
      <c r="AA2185" s="282"/>
      <c r="AB2185" s="282"/>
    </row>
    <row r="2186" spans="27:28" ht="21" customHeight="1" hidden="1">
      <c r="AA2186" s="282"/>
      <c r="AB2186" s="282"/>
    </row>
    <row r="2187" spans="27:28" ht="21" customHeight="1" hidden="1">
      <c r="AA2187" s="282"/>
      <c r="AB2187" s="282"/>
    </row>
    <row r="2188" spans="27:28" ht="21" customHeight="1" hidden="1">
      <c r="AA2188" s="282"/>
      <c r="AB2188" s="282"/>
    </row>
    <row r="2189" spans="27:28" ht="21" customHeight="1" hidden="1">
      <c r="AA2189" s="282"/>
      <c r="AB2189" s="282"/>
    </row>
    <row r="2190" spans="27:28" ht="21" customHeight="1" hidden="1">
      <c r="AA2190" s="282"/>
      <c r="AB2190" s="282"/>
    </row>
    <row r="2191" spans="27:28" ht="21" customHeight="1" hidden="1">
      <c r="AA2191" s="282"/>
      <c r="AB2191" s="282"/>
    </row>
    <row r="2192" spans="27:28" ht="21" customHeight="1" hidden="1">
      <c r="AA2192" s="282"/>
      <c r="AB2192" s="282"/>
    </row>
    <row r="2193" spans="27:28" ht="21" customHeight="1" hidden="1">
      <c r="AA2193" s="282"/>
      <c r="AB2193" s="282"/>
    </row>
    <row r="2194" spans="27:28" ht="21" customHeight="1" hidden="1">
      <c r="AA2194" s="282"/>
      <c r="AB2194" s="282"/>
    </row>
    <row r="2195" spans="27:28" ht="21" customHeight="1" hidden="1">
      <c r="AA2195" s="282"/>
      <c r="AB2195" s="282"/>
    </row>
    <row r="2196" spans="27:28" ht="21" customHeight="1" hidden="1">
      <c r="AA2196" s="282"/>
      <c r="AB2196" s="282"/>
    </row>
    <row r="2197" spans="27:28" ht="21" customHeight="1" hidden="1">
      <c r="AA2197" s="282"/>
      <c r="AB2197" s="282"/>
    </row>
    <row r="2198" spans="27:28" ht="21" customHeight="1" hidden="1">
      <c r="AA2198" s="282"/>
      <c r="AB2198" s="282"/>
    </row>
    <row r="2199" spans="27:28" ht="21" customHeight="1" hidden="1">
      <c r="AA2199" s="282"/>
      <c r="AB2199" s="282"/>
    </row>
    <row r="2200" spans="27:28" ht="21" customHeight="1" hidden="1">
      <c r="AA2200" s="282"/>
      <c r="AB2200" s="282"/>
    </row>
    <row r="2201" spans="27:28" ht="21" customHeight="1" hidden="1">
      <c r="AA2201" s="282"/>
      <c r="AB2201" s="282"/>
    </row>
    <row r="2202" spans="27:28" ht="21" customHeight="1" hidden="1">
      <c r="AA2202" s="282"/>
      <c r="AB2202" s="282"/>
    </row>
    <row r="2203" spans="27:28" ht="21" customHeight="1" hidden="1">
      <c r="AA2203" s="282"/>
      <c r="AB2203" s="282"/>
    </row>
    <row r="2204" spans="27:28" ht="21" customHeight="1" hidden="1">
      <c r="AA2204" s="282"/>
      <c r="AB2204" s="282"/>
    </row>
    <row r="2205" spans="27:28" ht="21" customHeight="1" hidden="1">
      <c r="AA2205" s="282"/>
      <c r="AB2205" s="282"/>
    </row>
    <row r="2206" spans="27:28" ht="21" customHeight="1" hidden="1">
      <c r="AA2206" s="282"/>
      <c r="AB2206" s="282"/>
    </row>
    <row r="2207" spans="27:28" ht="21" customHeight="1" hidden="1">
      <c r="AA2207" s="282"/>
      <c r="AB2207" s="282"/>
    </row>
    <row r="2208" spans="27:28" ht="21" customHeight="1" hidden="1">
      <c r="AA2208" s="282"/>
      <c r="AB2208" s="282"/>
    </row>
    <row r="2209" spans="27:28" ht="21" customHeight="1" hidden="1">
      <c r="AA2209" s="282"/>
      <c r="AB2209" s="282"/>
    </row>
    <row r="2210" spans="27:28" ht="21" customHeight="1" hidden="1">
      <c r="AA2210" s="282"/>
      <c r="AB2210" s="282"/>
    </row>
    <row r="2211" spans="27:28" ht="21" customHeight="1" hidden="1">
      <c r="AA2211" s="282"/>
      <c r="AB2211" s="282"/>
    </row>
    <row r="2212" spans="27:28" ht="21" customHeight="1" hidden="1">
      <c r="AA2212" s="282"/>
      <c r="AB2212" s="282"/>
    </row>
    <row r="2213" spans="27:28" ht="21" customHeight="1" hidden="1">
      <c r="AA2213" s="282"/>
      <c r="AB2213" s="282"/>
    </row>
    <row r="2214" spans="27:28" ht="21" customHeight="1" hidden="1">
      <c r="AA2214" s="282"/>
      <c r="AB2214" s="282"/>
    </row>
    <row r="2215" spans="27:28" ht="21" customHeight="1" hidden="1">
      <c r="AA2215" s="282"/>
      <c r="AB2215" s="282"/>
    </row>
    <row r="2216" spans="27:28" ht="21" customHeight="1" hidden="1">
      <c r="AA2216" s="282"/>
      <c r="AB2216" s="282"/>
    </row>
    <row r="2217" spans="27:28" ht="21" customHeight="1" hidden="1">
      <c r="AA2217" s="282"/>
      <c r="AB2217" s="282"/>
    </row>
    <row r="2218" spans="27:28" ht="21" customHeight="1" hidden="1">
      <c r="AA2218" s="282"/>
      <c r="AB2218" s="282"/>
    </row>
    <row r="2219" spans="27:28" ht="21" customHeight="1" hidden="1">
      <c r="AA2219" s="282"/>
      <c r="AB2219" s="282"/>
    </row>
    <row r="2220" spans="27:28" ht="21" customHeight="1" hidden="1">
      <c r="AA2220" s="282"/>
      <c r="AB2220" s="282"/>
    </row>
    <row r="2221" spans="27:28" ht="21" customHeight="1" hidden="1">
      <c r="AA2221" s="282"/>
      <c r="AB2221" s="282"/>
    </row>
    <row r="2222" spans="27:28" ht="21" customHeight="1" hidden="1">
      <c r="AA2222" s="282"/>
      <c r="AB2222" s="282"/>
    </row>
    <row r="2223" spans="27:28" ht="21" customHeight="1" hidden="1">
      <c r="AA2223" s="282"/>
      <c r="AB2223" s="282"/>
    </row>
    <row r="2224" spans="27:28" ht="21" customHeight="1" hidden="1">
      <c r="AA2224" s="282"/>
      <c r="AB2224" s="282"/>
    </row>
    <row r="2225" spans="27:28" ht="21" customHeight="1" hidden="1">
      <c r="AA2225" s="282"/>
      <c r="AB2225" s="282"/>
    </row>
    <row r="2226" spans="27:28" ht="21" customHeight="1" hidden="1">
      <c r="AA2226" s="282"/>
      <c r="AB2226" s="282"/>
    </row>
    <row r="2227" spans="27:28" ht="21" customHeight="1" hidden="1">
      <c r="AA2227" s="282"/>
      <c r="AB2227" s="282"/>
    </row>
    <row r="2228" spans="27:28" ht="21" customHeight="1" hidden="1">
      <c r="AA2228" s="282"/>
      <c r="AB2228" s="282"/>
    </row>
    <row r="2229" spans="27:28" ht="21" customHeight="1" hidden="1">
      <c r="AA2229" s="282"/>
      <c r="AB2229" s="282"/>
    </row>
    <row r="2230" spans="27:28" ht="21" customHeight="1" hidden="1">
      <c r="AA2230" s="282"/>
      <c r="AB2230" s="282"/>
    </row>
    <row r="2231" spans="27:28" ht="21" customHeight="1" hidden="1">
      <c r="AA2231" s="282"/>
      <c r="AB2231" s="282"/>
    </row>
    <row r="2232" spans="27:28" ht="21" customHeight="1" hidden="1">
      <c r="AA2232" s="282"/>
      <c r="AB2232" s="282"/>
    </row>
    <row r="2233" spans="27:28" ht="21" customHeight="1" hidden="1">
      <c r="AA2233" s="282"/>
      <c r="AB2233" s="282"/>
    </row>
    <row r="2234" spans="27:28" ht="21" customHeight="1" hidden="1">
      <c r="AA2234" s="282"/>
      <c r="AB2234" s="282"/>
    </row>
    <row r="2235" spans="27:28" ht="21" customHeight="1" hidden="1">
      <c r="AA2235" s="282"/>
      <c r="AB2235" s="282"/>
    </row>
    <row r="2236" spans="27:28" ht="21" customHeight="1" hidden="1">
      <c r="AA2236" s="282"/>
      <c r="AB2236" s="282"/>
    </row>
    <row r="2237" spans="27:28" ht="21" customHeight="1" hidden="1">
      <c r="AA2237" s="282"/>
      <c r="AB2237" s="282"/>
    </row>
    <row r="2238" spans="27:28" ht="21" customHeight="1" hidden="1">
      <c r="AA2238" s="282"/>
      <c r="AB2238" s="282"/>
    </row>
    <row r="2239" spans="27:28" ht="21" customHeight="1" hidden="1">
      <c r="AA2239" s="282"/>
      <c r="AB2239" s="282"/>
    </row>
    <row r="2240" spans="27:28" ht="21" customHeight="1" hidden="1">
      <c r="AA2240" s="282"/>
      <c r="AB2240" s="282"/>
    </row>
    <row r="2241" spans="27:28" ht="21" customHeight="1" hidden="1">
      <c r="AA2241" s="282"/>
      <c r="AB2241" s="282"/>
    </row>
    <row r="2242" spans="27:28" ht="21" customHeight="1" hidden="1">
      <c r="AA2242" s="282"/>
      <c r="AB2242" s="282"/>
    </row>
    <row r="2243" spans="27:28" ht="21" customHeight="1" hidden="1">
      <c r="AA2243" s="282"/>
      <c r="AB2243" s="282"/>
    </row>
    <row r="2244" spans="27:28" ht="21" customHeight="1" hidden="1">
      <c r="AA2244" s="282"/>
      <c r="AB2244" s="282"/>
    </row>
    <row r="2245" spans="27:28" ht="21" customHeight="1" hidden="1">
      <c r="AA2245" s="282"/>
      <c r="AB2245" s="282"/>
    </row>
    <row r="2246" spans="27:28" ht="21" customHeight="1" hidden="1">
      <c r="AA2246" s="282"/>
      <c r="AB2246" s="282"/>
    </row>
    <row r="2247" spans="27:28" ht="21" customHeight="1" hidden="1">
      <c r="AA2247" s="282"/>
      <c r="AB2247" s="282"/>
    </row>
    <row r="2248" spans="27:28" ht="21" customHeight="1" hidden="1">
      <c r="AA2248" s="282"/>
      <c r="AB2248" s="282"/>
    </row>
    <row r="2249" spans="27:28" ht="21" customHeight="1" hidden="1">
      <c r="AA2249" s="282"/>
      <c r="AB2249" s="282"/>
    </row>
    <row r="2250" spans="27:28" ht="21" customHeight="1" hidden="1">
      <c r="AA2250" s="282"/>
      <c r="AB2250" s="282"/>
    </row>
    <row r="2251" spans="27:28" ht="21" customHeight="1" hidden="1">
      <c r="AA2251" s="282"/>
      <c r="AB2251" s="282"/>
    </row>
    <row r="2252" spans="27:28" ht="21" customHeight="1" hidden="1">
      <c r="AA2252" s="282"/>
      <c r="AB2252" s="282"/>
    </row>
    <row r="2253" spans="27:28" ht="21" customHeight="1" hidden="1">
      <c r="AA2253" s="282"/>
      <c r="AB2253" s="282"/>
    </row>
    <row r="2254" spans="27:28" ht="21" customHeight="1" hidden="1">
      <c r="AA2254" s="282"/>
      <c r="AB2254" s="282"/>
    </row>
    <row r="2255" spans="27:28" ht="21" customHeight="1" hidden="1">
      <c r="AA2255" s="282"/>
      <c r="AB2255" s="282"/>
    </row>
    <row r="2256" spans="27:28" ht="21" customHeight="1" hidden="1">
      <c r="AA2256" s="282"/>
      <c r="AB2256" s="282"/>
    </row>
    <row r="2257" spans="27:28" ht="21" customHeight="1" hidden="1">
      <c r="AA2257" s="282"/>
      <c r="AB2257" s="282"/>
    </row>
    <row r="2258" spans="27:28" ht="21" customHeight="1" hidden="1">
      <c r="AA2258" s="282"/>
      <c r="AB2258" s="282"/>
    </row>
    <row r="2259" spans="27:28" ht="21" customHeight="1" hidden="1">
      <c r="AA2259" s="282"/>
      <c r="AB2259" s="282"/>
    </row>
    <row r="2260" spans="27:28" ht="21" customHeight="1" hidden="1">
      <c r="AA2260" s="282"/>
      <c r="AB2260" s="282"/>
    </row>
    <row r="2261" spans="27:28" ht="21" customHeight="1" hidden="1">
      <c r="AA2261" s="282"/>
      <c r="AB2261" s="282"/>
    </row>
    <row r="2262" spans="27:28" ht="21" customHeight="1" hidden="1">
      <c r="AA2262" s="282"/>
      <c r="AB2262" s="282"/>
    </row>
    <row r="2263" spans="27:28" ht="21" customHeight="1" hidden="1">
      <c r="AA2263" s="282"/>
      <c r="AB2263" s="282"/>
    </row>
    <row r="2264" spans="27:28" ht="21" customHeight="1" hidden="1">
      <c r="AA2264" s="282"/>
      <c r="AB2264" s="282"/>
    </row>
    <row r="2265" spans="27:28" ht="21" customHeight="1" hidden="1">
      <c r="AA2265" s="282"/>
      <c r="AB2265" s="282"/>
    </row>
    <row r="2266" spans="27:28" ht="21" customHeight="1" hidden="1">
      <c r="AA2266" s="282"/>
      <c r="AB2266" s="282"/>
    </row>
    <row r="2267" spans="27:28" ht="21" customHeight="1" hidden="1">
      <c r="AA2267" s="282"/>
      <c r="AB2267" s="282"/>
    </row>
    <row r="2268" spans="27:28" ht="21" customHeight="1" hidden="1">
      <c r="AA2268" s="282"/>
      <c r="AB2268" s="282"/>
    </row>
    <row r="2269" spans="27:28" ht="21" customHeight="1" hidden="1">
      <c r="AA2269" s="282"/>
      <c r="AB2269" s="282"/>
    </row>
    <row r="2270" spans="27:28" ht="21" customHeight="1" hidden="1">
      <c r="AA2270" s="282"/>
      <c r="AB2270" s="282"/>
    </row>
    <row r="2271" spans="27:28" ht="21" customHeight="1" hidden="1">
      <c r="AA2271" s="282"/>
      <c r="AB2271" s="282"/>
    </row>
    <row r="2272" spans="27:28" ht="21" customHeight="1" hidden="1">
      <c r="AA2272" s="282"/>
      <c r="AB2272" s="282"/>
    </row>
    <row r="2273" spans="27:28" ht="21" customHeight="1" hidden="1">
      <c r="AA2273" s="282"/>
      <c r="AB2273" s="282"/>
    </row>
    <row r="2274" spans="27:28" ht="21" customHeight="1" hidden="1">
      <c r="AA2274" s="282"/>
      <c r="AB2274" s="282"/>
    </row>
    <row r="2275" spans="27:28" ht="21" customHeight="1" hidden="1">
      <c r="AA2275" s="282"/>
      <c r="AB2275" s="282"/>
    </row>
    <row r="2276" spans="27:28" ht="21" customHeight="1" hidden="1">
      <c r="AA2276" s="282"/>
      <c r="AB2276" s="282"/>
    </row>
    <row r="2277" spans="27:28" ht="21" customHeight="1" hidden="1">
      <c r="AA2277" s="282"/>
      <c r="AB2277" s="282"/>
    </row>
    <row r="2278" spans="27:28" ht="21" customHeight="1" hidden="1">
      <c r="AA2278" s="282"/>
      <c r="AB2278" s="282"/>
    </row>
    <row r="2279" spans="27:28" ht="21" customHeight="1" hidden="1">
      <c r="AA2279" s="282"/>
      <c r="AB2279" s="282"/>
    </row>
    <row r="2280" spans="27:28" ht="21" customHeight="1" hidden="1">
      <c r="AA2280" s="282"/>
      <c r="AB2280" s="282"/>
    </row>
    <row r="2281" spans="27:28" ht="21" customHeight="1" hidden="1">
      <c r="AA2281" s="282"/>
      <c r="AB2281" s="282"/>
    </row>
    <row r="2282" spans="27:28" ht="21" customHeight="1" hidden="1">
      <c r="AA2282" s="282"/>
      <c r="AB2282" s="282"/>
    </row>
    <row r="2283" spans="27:28" ht="21" customHeight="1" hidden="1">
      <c r="AA2283" s="282"/>
      <c r="AB2283" s="282"/>
    </row>
    <row r="2284" spans="27:28" ht="21" customHeight="1" hidden="1">
      <c r="AA2284" s="282"/>
      <c r="AB2284" s="282"/>
    </row>
    <row r="2285" spans="27:28" ht="21" customHeight="1" hidden="1">
      <c r="AA2285" s="282"/>
      <c r="AB2285" s="282"/>
    </row>
    <row r="2286" spans="27:28" ht="21" customHeight="1" hidden="1">
      <c r="AA2286" s="282"/>
      <c r="AB2286" s="282"/>
    </row>
    <row r="2287" spans="27:28" ht="21" customHeight="1" hidden="1">
      <c r="AA2287" s="282"/>
      <c r="AB2287" s="282"/>
    </row>
    <row r="2288" spans="27:28" ht="21" customHeight="1" hidden="1">
      <c r="AA2288" s="282"/>
      <c r="AB2288" s="282"/>
    </row>
    <row r="2289" spans="27:28" ht="21" customHeight="1" hidden="1">
      <c r="AA2289" s="282"/>
      <c r="AB2289" s="282"/>
    </row>
    <row r="2290" spans="27:28" ht="21" customHeight="1" hidden="1">
      <c r="AA2290" s="282"/>
      <c r="AB2290" s="282"/>
    </row>
    <row r="2291" spans="27:28" ht="21" customHeight="1" hidden="1">
      <c r="AA2291" s="282"/>
      <c r="AB2291" s="282"/>
    </row>
    <row r="2292" spans="27:28" ht="21" customHeight="1" hidden="1">
      <c r="AA2292" s="282"/>
      <c r="AB2292" s="282"/>
    </row>
    <row r="2293" spans="27:28" ht="21" customHeight="1" hidden="1">
      <c r="AA2293" s="282"/>
      <c r="AB2293" s="282"/>
    </row>
    <row r="2294" spans="27:28" ht="21" customHeight="1" hidden="1">
      <c r="AA2294" s="282"/>
      <c r="AB2294" s="282"/>
    </row>
    <row r="2295" spans="27:28" ht="21" customHeight="1" hidden="1">
      <c r="AA2295" s="282"/>
      <c r="AB2295" s="282"/>
    </row>
    <row r="2296" spans="27:28" ht="21" customHeight="1" hidden="1">
      <c r="AA2296" s="282"/>
      <c r="AB2296" s="282"/>
    </row>
    <row r="2297" spans="27:28" ht="21" customHeight="1" hidden="1">
      <c r="AA2297" s="282"/>
      <c r="AB2297" s="282"/>
    </row>
    <row r="2298" spans="27:28" ht="21" customHeight="1" hidden="1">
      <c r="AA2298" s="282"/>
      <c r="AB2298" s="282"/>
    </row>
    <row r="2299" spans="27:28" ht="21" customHeight="1" hidden="1">
      <c r="AA2299" s="282"/>
      <c r="AB2299" s="282"/>
    </row>
    <row r="2300" spans="27:28" ht="21" customHeight="1" hidden="1">
      <c r="AA2300" s="282"/>
      <c r="AB2300" s="282"/>
    </row>
    <row r="2301" spans="27:28" ht="21" customHeight="1" hidden="1">
      <c r="AA2301" s="282"/>
      <c r="AB2301" s="282"/>
    </row>
    <row r="2302" spans="27:28" ht="21" customHeight="1" hidden="1">
      <c r="AA2302" s="282"/>
      <c r="AB2302" s="282"/>
    </row>
    <row r="2303" spans="27:28" ht="21" customHeight="1" hidden="1">
      <c r="AA2303" s="282"/>
      <c r="AB2303" s="282"/>
    </row>
    <row r="2304" spans="27:28" ht="21" customHeight="1" hidden="1">
      <c r="AA2304" s="282"/>
      <c r="AB2304" s="282"/>
    </row>
    <row r="2305" spans="27:28" ht="21" customHeight="1" hidden="1">
      <c r="AA2305" s="282"/>
      <c r="AB2305" s="282"/>
    </row>
    <row r="2306" spans="27:28" ht="21" customHeight="1" hidden="1">
      <c r="AA2306" s="282"/>
      <c r="AB2306" s="282"/>
    </row>
    <row r="2307" spans="27:28" ht="21" customHeight="1" hidden="1">
      <c r="AA2307" s="282"/>
      <c r="AB2307" s="282"/>
    </row>
    <row r="2308" spans="27:28" ht="21" customHeight="1" hidden="1">
      <c r="AA2308" s="282"/>
      <c r="AB2308" s="282"/>
    </row>
    <row r="2309" spans="27:28" ht="21" customHeight="1" hidden="1">
      <c r="AA2309" s="282"/>
      <c r="AB2309" s="282"/>
    </row>
    <row r="2310" spans="27:28" ht="21" customHeight="1" hidden="1">
      <c r="AA2310" s="282"/>
      <c r="AB2310" s="282"/>
    </row>
    <row r="2311" spans="27:28" ht="21" customHeight="1" hidden="1">
      <c r="AA2311" s="282"/>
      <c r="AB2311" s="282"/>
    </row>
    <row r="2312" spans="27:28" ht="21" customHeight="1" hidden="1">
      <c r="AA2312" s="282"/>
      <c r="AB2312" s="282"/>
    </row>
    <row r="2313" spans="27:28" ht="21" customHeight="1" hidden="1">
      <c r="AA2313" s="282"/>
      <c r="AB2313" s="282"/>
    </row>
    <row r="2314" spans="27:28" ht="21" customHeight="1" hidden="1">
      <c r="AA2314" s="282"/>
      <c r="AB2314" s="282"/>
    </row>
    <row r="2315" spans="27:28" ht="21" customHeight="1" hidden="1">
      <c r="AA2315" s="282"/>
      <c r="AB2315" s="282"/>
    </row>
    <row r="2316" spans="27:28" ht="21" customHeight="1" hidden="1">
      <c r="AA2316" s="282"/>
      <c r="AB2316" s="282"/>
    </row>
    <row r="2317" spans="27:28" ht="21" customHeight="1" hidden="1">
      <c r="AA2317" s="282"/>
      <c r="AB2317" s="282"/>
    </row>
    <row r="2318" spans="27:28" ht="21" customHeight="1" hidden="1">
      <c r="AA2318" s="282"/>
      <c r="AB2318" s="282"/>
    </row>
    <row r="2319" spans="27:28" ht="21" customHeight="1" hidden="1">
      <c r="AA2319" s="282"/>
      <c r="AB2319" s="282"/>
    </row>
    <row r="2320" spans="27:28" ht="21" customHeight="1" hidden="1">
      <c r="AA2320" s="282"/>
      <c r="AB2320" s="282"/>
    </row>
    <row r="2321" spans="27:28" ht="21" customHeight="1" hidden="1">
      <c r="AA2321" s="282"/>
      <c r="AB2321" s="282"/>
    </row>
    <row r="2322" spans="27:28" ht="21" customHeight="1" hidden="1">
      <c r="AA2322" s="282"/>
      <c r="AB2322" s="282"/>
    </row>
    <row r="2323" spans="27:28" ht="21" customHeight="1" hidden="1">
      <c r="AA2323" s="282"/>
      <c r="AB2323" s="282"/>
    </row>
    <row r="2324" spans="27:28" ht="21" customHeight="1" hidden="1">
      <c r="AA2324" s="282"/>
      <c r="AB2324" s="282"/>
    </row>
    <row r="2325" spans="27:28" ht="21" customHeight="1" hidden="1">
      <c r="AA2325" s="282"/>
      <c r="AB2325" s="282"/>
    </row>
    <row r="2326" spans="27:28" ht="21" customHeight="1" hidden="1">
      <c r="AA2326" s="282"/>
      <c r="AB2326" s="282"/>
    </row>
    <row r="2327" spans="27:28" ht="21" customHeight="1" hidden="1">
      <c r="AA2327" s="282"/>
      <c r="AB2327" s="282"/>
    </row>
    <row r="2328" spans="27:28" ht="21" customHeight="1" hidden="1">
      <c r="AA2328" s="282"/>
      <c r="AB2328" s="282"/>
    </row>
    <row r="2329" spans="27:28" ht="21" customHeight="1" hidden="1">
      <c r="AA2329" s="282"/>
      <c r="AB2329" s="282"/>
    </row>
    <row r="2330" spans="27:28" ht="21" customHeight="1" hidden="1">
      <c r="AA2330" s="282"/>
      <c r="AB2330" s="282"/>
    </row>
    <row r="2331" spans="27:28" ht="21" customHeight="1" hidden="1">
      <c r="AA2331" s="282"/>
      <c r="AB2331" s="282"/>
    </row>
    <row r="2332" spans="27:28" ht="21" customHeight="1" hidden="1">
      <c r="AA2332" s="282"/>
      <c r="AB2332" s="282"/>
    </row>
    <row r="2333" spans="27:28" ht="21" customHeight="1" hidden="1">
      <c r="AA2333" s="282"/>
      <c r="AB2333" s="282"/>
    </row>
    <row r="2334" spans="27:28" ht="21" customHeight="1" hidden="1">
      <c r="AA2334" s="282"/>
      <c r="AB2334" s="282"/>
    </row>
    <row r="2335" spans="27:28" ht="21" customHeight="1" hidden="1">
      <c r="AA2335" s="282"/>
      <c r="AB2335" s="282"/>
    </row>
    <row r="2336" spans="27:28" ht="21" customHeight="1" hidden="1">
      <c r="AA2336" s="282"/>
      <c r="AB2336" s="282"/>
    </row>
    <row r="2337" spans="27:28" ht="21" customHeight="1" hidden="1">
      <c r="AA2337" s="282"/>
      <c r="AB2337" s="282"/>
    </row>
    <row r="2338" spans="27:28" ht="21" customHeight="1" hidden="1">
      <c r="AA2338" s="282"/>
      <c r="AB2338" s="282"/>
    </row>
    <row r="2339" spans="27:28" ht="21" customHeight="1" hidden="1">
      <c r="AA2339" s="282"/>
      <c r="AB2339" s="282"/>
    </row>
    <row r="2340" spans="27:28" ht="21" customHeight="1" hidden="1">
      <c r="AA2340" s="282"/>
      <c r="AB2340" s="282"/>
    </row>
    <row r="2341" spans="27:28" ht="21" customHeight="1" hidden="1">
      <c r="AA2341" s="282"/>
      <c r="AB2341" s="282"/>
    </row>
    <row r="2342" spans="27:28" ht="21" customHeight="1" hidden="1">
      <c r="AA2342" s="282"/>
      <c r="AB2342" s="282"/>
    </row>
    <row r="2343" spans="27:28" ht="21" customHeight="1" hidden="1">
      <c r="AA2343" s="282"/>
      <c r="AB2343" s="282"/>
    </row>
    <row r="2344" spans="27:28" ht="21" customHeight="1" hidden="1">
      <c r="AA2344" s="282"/>
      <c r="AB2344" s="282"/>
    </row>
    <row r="2345" spans="27:28" ht="21" customHeight="1" hidden="1">
      <c r="AA2345" s="282"/>
      <c r="AB2345" s="282"/>
    </row>
    <row r="2346" spans="27:28" ht="21" customHeight="1" hidden="1">
      <c r="AA2346" s="282"/>
      <c r="AB2346" s="282"/>
    </row>
    <row r="2347" spans="27:28" ht="21" customHeight="1" hidden="1">
      <c r="AA2347" s="282"/>
      <c r="AB2347" s="282"/>
    </row>
    <row r="2348" spans="27:28" ht="21" customHeight="1" hidden="1">
      <c r="AA2348" s="282"/>
      <c r="AB2348" s="282"/>
    </row>
    <row r="2349" spans="27:28" ht="21" customHeight="1" hidden="1">
      <c r="AA2349" s="282"/>
      <c r="AB2349" s="282"/>
    </row>
    <row r="2350" spans="27:28" ht="21" customHeight="1" hidden="1">
      <c r="AA2350" s="282"/>
      <c r="AB2350" s="282"/>
    </row>
    <row r="2351" spans="27:28" ht="21" customHeight="1" hidden="1">
      <c r="AA2351" s="282"/>
      <c r="AB2351" s="282"/>
    </row>
    <row r="2352" spans="27:28" ht="21" customHeight="1" hidden="1">
      <c r="AA2352" s="282"/>
      <c r="AB2352" s="282"/>
    </row>
    <row r="2353" spans="27:28" ht="21" customHeight="1" hidden="1">
      <c r="AA2353" s="282"/>
      <c r="AB2353" s="282"/>
    </row>
    <row r="2354" spans="27:28" ht="21" customHeight="1" hidden="1">
      <c r="AA2354" s="282"/>
      <c r="AB2354" s="282"/>
    </row>
    <row r="2355" spans="27:28" ht="21" customHeight="1" hidden="1">
      <c r="AA2355" s="282"/>
      <c r="AB2355" s="282"/>
    </row>
    <row r="2356" spans="27:28" ht="21" customHeight="1" hidden="1">
      <c r="AA2356" s="282"/>
      <c r="AB2356" s="282"/>
    </row>
    <row r="2357" spans="27:28" ht="21" customHeight="1" hidden="1">
      <c r="AA2357" s="282"/>
      <c r="AB2357" s="282"/>
    </row>
    <row r="2358" spans="27:28" ht="21" customHeight="1" hidden="1">
      <c r="AA2358" s="282"/>
      <c r="AB2358" s="282"/>
    </row>
    <row r="2359" spans="27:28" ht="21" customHeight="1" hidden="1">
      <c r="AA2359" s="282"/>
      <c r="AB2359" s="282"/>
    </row>
    <row r="2360" spans="27:28" ht="21" customHeight="1" hidden="1">
      <c r="AA2360" s="282"/>
      <c r="AB2360" s="282"/>
    </row>
    <row r="2361" spans="27:28" ht="21" customHeight="1" hidden="1">
      <c r="AA2361" s="282"/>
      <c r="AB2361" s="282"/>
    </row>
    <row r="2362" spans="27:28" ht="21" customHeight="1" hidden="1">
      <c r="AA2362" s="282"/>
      <c r="AB2362" s="282"/>
    </row>
    <row r="2363" spans="27:28" ht="21" customHeight="1" hidden="1">
      <c r="AA2363" s="282"/>
      <c r="AB2363" s="282"/>
    </row>
    <row r="2364" spans="27:28" ht="21" customHeight="1" hidden="1">
      <c r="AA2364" s="282"/>
      <c r="AB2364" s="282"/>
    </row>
    <row r="2365" spans="27:28" ht="21" customHeight="1" hidden="1">
      <c r="AA2365" s="282"/>
      <c r="AB2365" s="282"/>
    </row>
    <row r="2366" spans="27:28" ht="21" customHeight="1" hidden="1">
      <c r="AA2366" s="282"/>
      <c r="AB2366" s="282"/>
    </row>
    <row r="2367" spans="27:28" ht="21" customHeight="1" hidden="1">
      <c r="AA2367" s="282"/>
      <c r="AB2367" s="282"/>
    </row>
    <row r="2368" spans="27:28" ht="21" customHeight="1" hidden="1">
      <c r="AA2368" s="282"/>
      <c r="AB2368" s="282"/>
    </row>
    <row r="2369" spans="27:28" ht="21" customHeight="1" hidden="1">
      <c r="AA2369" s="282"/>
      <c r="AB2369" s="282"/>
    </row>
    <row r="2370" spans="27:28" ht="21" customHeight="1" hidden="1">
      <c r="AA2370" s="282"/>
      <c r="AB2370" s="282"/>
    </row>
    <row r="2371" spans="27:28" ht="21" customHeight="1" hidden="1">
      <c r="AA2371" s="282"/>
      <c r="AB2371" s="282"/>
    </row>
    <row r="2372" spans="27:28" ht="21" customHeight="1" hidden="1">
      <c r="AA2372" s="282"/>
      <c r="AB2372" s="282"/>
    </row>
    <row r="2373" spans="27:28" ht="21" customHeight="1" hidden="1">
      <c r="AA2373" s="282"/>
      <c r="AB2373" s="282"/>
    </row>
    <row r="2374" spans="27:28" ht="21" customHeight="1" hidden="1">
      <c r="AA2374" s="282"/>
      <c r="AB2374" s="282"/>
    </row>
    <row r="2375" spans="27:28" ht="21" customHeight="1" hidden="1">
      <c r="AA2375" s="282"/>
      <c r="AB2375" s="282"/>
    </row>
    <row r="2376" spans="27:28" ht="21" customHeight="1" hidden="1">
      <c r="AA2376" s="282"/>
      <c r="AB2376" s="282"/>
    </row>
    <row r="2377" spans="27:28" ht="21" customHeight="1" hidden="1">
      <c r="AA2377" s="282"/>
      <c r="AB2377" s="282"/>
    </row>
    <row r="2378" spans="27:28" ht="21" customHeight="1" hidden="1">
      <c r="AA2378" s="282"/>
      <c r="AB2378" s="282"/>
    </row>
    <row r="2379" spans="27:28" ht="21" customHeight="1" hidden="1">
      <c r="AA2379" s="282"/>
      <c r="AB2379" s="282"/>
    </row>
    <row r="2380" spans="27:28" ht="21" customHeight="1" hidden="1">
      <c r="AA2380" s="282"/>
      <c r="AB2380" s="282"/>
    </row>
    <row r="2381" spans="27:28" ht="21" customHeight="1" hidden="1">
      <c r="AA2381" s="282"/>
      <c r="AB2381" s="282"/>
    </row>
    <row r="2382" spans="27:28" ht="21" customHeight="1" hidden="1">
      <c r="AA2382" s="282"/>
      <c r="AB2382" s="282"/>
    </row>
    <row r="2383" spans="27:28" ht="21" customHeight="1" hidden="1">
      <c r="AA2383" s="282"/>
      <c r="AB2383" s="282"/>
    </row>
    <row r="2384" spans="27:28" ht="21" customHeight="1" hidden="1">
      <c r="AA2384" s="282"/>
      <c r="AB2384" s="282"/>
    </row>
    <row r="2385" spans="27:28" ht="21" customHeight="1" hidden="1">
      <c r="AA2385" s="282"/>
      <c r="AB2385" s="282"/>
    </row>
    <row r="2386" spans="27:28" ht="21" customHeight="1" hidden="1">
      <c r="AA2386" s="282"/>
      <c r="AB2386" s="282"/>
    </row>
    <row r="2387" spans="27:28" ht="21" customHeight="1" hidden="1">
      <c r="AA2387" s="282"/>
      <c r="AB2387" s="282"/>
    </row>
    <row r="2388" spans="27:28" ht="21" customHeight="1" hidden="1">
      <c r="AA2388" s="282"/>
      <c r="AB2388" s="282"/>
    </row>
    <row r="2389" spans="27:28" ht="21" customHeight="1" hidden="1">
      <c r="AA2389" s="282"/>
      <c r="AB2389" s="282"/>
    </row>
    <row r="2390" spans="27:28" ht="21" customHeight="1" hidden="1">
      <c r="AA2390" s="282"/>
      <c r="AB2390" s="282"/>
    </row>
    <row r="2391" spans="27:28" ht="21" customHeight="1" hidden="1">
      <c r="AA2391" s="282"/>
      <c r="AB2391" s="282"/>
    </row>
    <row r="2392" spans="27:28" ht="21" customHeight="1" hidden="1">
      <c r="AA2392" s="282"/>
      <c r="AB2392" s="282"/>
    </row>
    <row r="2393" spans="27:28" ht="21" customHeight="1" hidden="1">
      <c r="AA2393" s="282"/>
      <c r="AB2393" s="282"/>
    </row>
    <row r="2394" spans="27:28" ht="21" customHeight="1" hidden="1">
      <c r="AA2394" s="282"/>
      <c r="AB2394" s="282"/>
    </row>
    <row r="2395" spans="27:28" ht="21" customHeight="1" hidden="1">
      <c r="AA2395" s="282"/>
      <c r="AB2395" s="282"/>
    </row>
    <row r="2396" spans="27:28" ht="21" customHeight="1" hidden="1">
      <c r="AA2396" s="282"/>
      <c r="AB2396" s="282"/>
    </row>
    <row r="2397" spans="27:28" ht="21" customHeight="1" hidden="1">
      <c r="AA2397" s="282"/>
      <c r="AB2397" s="282"/>
    </row>
    <row r="2398" spans="27:28" ht="21" customHeight="1" hidden="1">
      <c r="AA2398" s="282"/>
      <c r="AB2398" s="282"/>
    </row>
    <row r="2399" spans="27:28" ht="21" customHeight="1" hidden="1">
      <c r="AA2399" s="282"/>
      <c r="AB2399" s="282"/>
    </row>
    <row r="2400" spans="27:28" ht="21" customHeight="1" hidden="1">
      <c r="AA2400" s="282"/>
      <c r="AB2400" s="282"/>
    </row>
    <row r="2401" spans="27:28" ht="21" customHeight="1" hidden="1">
      <c r="AA2401" s="282"/>
      <c r="AB2401" s="282"/>
    </row>
    <row r="2402" spans="27:28" ht="21" customHeight="1" hidden="1">
      <c r="AA2402" s="282"/>
      <c r="AB2402" s="282"/>
    </row>
    <row r="2403" spans="27:28" ht="21" customHeight="1" hidden="1">
      <c r="AA2403" s="282"/>
      <c r="AB2403" s="282"/>
    </row>
    <row r="2404" spans="27:28" ht="21" customHeight="1" hidden="1">
      <c r="AA2404" s="282"/>
      <c r="AB2404" s="282"/>
    </row>
    <row r="2405" spans="27:28" ht="21" customHeight="1" hidden="1">
      <c r="AA2405" s="282"/>
      <c r="AB2405" s="282"/>
    </row>
    <row r="2406" spans="27:28" ht="21" customHeight="1" hidden="1">
      <c r="AA2406" s="282"/>
      <c r="AB2406" s="282"/>
    </row>
    <row r="2407" spans="27:28" ht="21" customHeight="1" hidden="1">
      <c r="AA2407" s="282"/>
      <c r="AB2407" s="282"/>
    </row>
    <row r="2408" spans="27:28" ht="21" customHeight="1" hidden="1">
      <c r="AA2408" s="282"/>
      <c r="AB2408" s="282"/>
    </row>
    <row r="2409" spans="27:28" ht="21" customHeight="1" hidden="1">
      <c r="AA2409" s="282"/>
      <c r="AB2409" s="282"/>
    </row>
    <row r="2410" spans="27:28" ht="21" customHeight="1" hidden="1">
      <c r="AA2410" s="282"/>
      <c r="AB2410" s="282"/>
    </row>
    <row r="2411" spans="27:28" ht="21" customHeight="1" hidden="1">
      <c r="AA2411" s="282"/>
      <c r="AB2411" s="282"/>
    </row>
    <row r="2412" spans="27:28" ht="21" customHeight="1" hidden="1">
      <c r="AA2412" s="282"/>
      <c r="AB2412" s="282"/>
    </row>
    <row r="2413" spans="27:28" ht="21" customHeight="1" hidden="1">
      <c r="AA2413" s="282"/>
      <c r="AB2413" s="282"/>
    </row>
    <row r="2414" spans="27:28" ht="21" customHeight="1" hidden="1">
      <c r="AA2414" s="282"/>
      <c r="AB2414" s="282"/>
    </row>
    <row r="2415" spans="27:28" ht="21" customHeight="1" hidden="1">
      <c r="AA2415" s="282"/>
      <c r="AB2415" s="282"/>
    </row>
    <row r="2416" spans="27:28" ht="21" customHeight="1" hidden="1">
      <c r="AA2416" s="282"/>
      <c r="AB2416" s="282"/>
    </row>
    <row r="2417" spans="27:28" ht="21" customHeight="1" hidden="1">
      <c r="AA2417" s="282"/>
      <c r="AB2417" s="282"/>
    </row>
    <row r="2418" spans="27:28" ht="21" customHeight="1" hidden="1">
      <c r="AA2418" s="282"/>
      <c r="AB2418" s="282"/>
    </row>
    <row r="2419" spans="27:28" ht="21" customHeight="1" hidden="1">
      <c r="AA2419" s="282"/>
      <c r="AB2419" s="282"/>
    </row>
    <row r="2420" spans="27:28" ht="21" customHeight="1" hidden="1">
      <c r="AA2420" s="282"/>
      <c r="AB2420" s="282"/>
    </row>
    <row r="2421" spans="27:28" ht="21" customHeight="1" hidden="1">
      <c r="AA2421" s="282"/>
      <c r="AB2421" s="282"/>
    </row>
    <row r="2422" spans="27:28" ht="21" customHeight="1" hidden="1">
      <c r="AA2422" s="282"/>
      <c r="AB2422" s="282"/>
    </row>
    <row r="2423" spans="27:28" ht="21" customHeight="1" hidden="1">
      <c r="AA2423" s="282"/>
      <c r="AB2423" s="282"/>
    </row>
    <row r="2424" spans="27:28" ht="21" customHeight="1" hidden="1">
      <c r="AA2424" s="282"/>
      <c r="AB2424" s="282"/>
    </row>
    <row r="2425" spans="27:28" ht="21" customHeight="1" hidden="1">
      <c r="AA2425" s="282"/>
      <c r="AB2425" s="282"/>
    </row>
    <row r="2426" spans="27:28" ht="21" customHeight="1" hidden="1">
      <c r="AA2426" s="282"/>
      <c r="AB2426" s="282"/>
    </row>
    <row r="2427" spans="27:28" ht="21" customHeight="1" hidden="1">
      <c r="AA2427" s="282"/>
      <c r="AB2427" s="282"/>
    </row>
    <row r="2428" spans="27:28" ht="21" customHeight="1" hidden="1">
      <c r="AA2428" s="282"/>
      <c r="AB2428" s="282"/>
    </row>
    <row r="2429" spans="27:28" ht="21" customHeight="1" hidden="1">
      <c r="AA2429" s="282"/>
      <c r="AB2429" s="282"/>
    </row>
    <row r="2430" spans="27:28" ht="21" customHeight="1" hidden="1">
      <c r="AA2430" s="282"/>
      <c r="AB2430" s="282"/>
    </row>
    <row r="2431" spans="27:28" ht="21" customHeight="1" hidden="1">
      <c r="AA2431" s="282"/>
      <c r="AB2431" s="282"/>
    </row>
    <row r="2432" spans="27:28" ht="21" customHeight="1" hidden="1">
      <c r="AA2432" s="282"/>
      <c r="AB2432" s="282"/>
    </row>
    <row r="2433" spans="27:28" ht="21" customHeight="1" hidden="1">
      <c r="AA2433" s="282"/>
      <c r="AB2433" s="282"/>
    </row>
    <row r="2434" spans="27:28" ht="21" customHeight="1" hidden="1">
      <c r="AA2434" s="282"/>
      <c r="AB2434" s="282"/>
    </row>
    <row r="2435" spans="27:28" ht="21" customHeight="1" hidden="1">
      <c r="AA2435" s="282"/>
      <c r="AB2435" s="282"/>
    </row>
    <row r="2436" spans="27:28" ht="21" customHeight="1" hidden="1">
      <c r="AA2436" s="282"/>
      <c r="AB2436" s="282"/>
    </row>
    <row r="2437" spans="27:28" ht="21" customHeight="1" hidden="1">
      <c r="AA2437" s="282"/>
      <c r="AB2437" s="282"/>
    </row>
    <row r="2438" spans="27:28" ht="21" customHeight="1" hidden="1">
      <c r="AA2438" s="282"/>
      <c r="AB2438" s="282"/>
    </row>
    <row r="2439" spans="27:28" ht="21" customHeight="1" hidden="1">
      <c r="AA2439" s="282"/>
      <c r="AB2439" s="282"/>
    </row>
    <row r="2440" spans="27:28" ht="21" customHeight="1" hidden="1">
      <c r="AA2440" s="282"/>
      <c r="AB2440" s="282"/>
    </row>
    <row r="2441" spans="27:28" ht="21" customHeight="1" hidden="1">
      <c r="AA2441" s="282"/>
      <c r="AB2441" s="282"/>
    </row>
    <row r="2442" spans="27:28" ht="21" customHeight="1" hidden="1">
      <c r="AA2442" s="282"/>
      <c r="AB2442" s="282"/>
    </row>
    <row r="2443" spans="27:28" ht="21" customHeight="1" hidden="1">
      <c r="AA2443" s="282"/>
      <c r="AB2443" s="282"/>
    </row>
    <row r="2444" spans="27:28" ht="21" customHeight="1" hidden="1">
      <c r="AA2444" s="282"/>
      <c r="AB2444" s="282"/>
    </row>
    <row r="2445" spans="27:28" ht="21" customHeight="1" hidden="1">
      <c r="AA2445" s="282"/>
      <c r="AB2445" s="282"/>
    </row>
    <row r="2446" spans="27:28" ht="21" customHeight="1" hidden="1">
      <c r="AA2446" s="282"/>
      <c r="AB2446" s="282"/>
    </row>
    <row r="2447" spans="27:28" ht="21" customHeight="1" hidden="1">
      <c r="AA2447" s="282"/>
      <c r="AB2447" s="282"/>
    </row>
    <row r="2448" spans="27:28" ht="21" customHeight="1" hidden="1">
      <c r="AA2448" s="282"/>
      <c r="AB2448" s="282"/>
    </row>
    <row r="2449" spans="27:28" ht="21" customHeight="1" hidden="1">
      <c r="AA2449" s="282"/>
      <c r="AB2449" s="282"/>
    </row>
    <row r="2450" spans="27:28" ht="21" customHeight="1" hidden="1">
      <c r="AA2450" s="282"/>
      <c r="AB2450" s="282"/>
    </row>
    <row r="2451" spans="27:28" ht="21" customHeight="1" hidden="1">
      <c r="AA2451" s="282"/>
      <c r="AB2451" s="282"/>
    </row>
    <row r="2452" spans="27:28" ht="21" customHeight="1" hidden="1">
      <c r="AA2452" s="282"/>
      <c r="AB2452" s="282"/>
    </row>
    <row r="2453" spans="27:28" ht="21" customHeight="1" hidden="1">
      <c r="AA2453" s="282"/>
      <c r="AB2453" s="282"/>
    </row>
    <row r="2454" spans="27:28" ht="21" customHeight="1" hidden="1">
      <c r="AA2454" s="282"/>
      <c r="AB2454" s="282"/>
    </row>
    <row r="2455" spans="27:28" ht="21" customHeight="1" hidden="1">
      <c r="AA2455" s="282"/>
      <c r="AB2455" s="282"/>
    </row>
    <row r="2456" spans="27:28" ht="21" customHeight="1" hidden="1">
      <c r="AA2456" s="282"/>
      <c r="AB2456" s="282"/>
    </row>
    <row r="2457" spans="27:28" ht="21" customHeight="1" hidden="1">
      <c r="AA2457" s="282"/>
      <c r="AB2457" s="282"/>
    </row>
    <row r="2458" spans="27:28" ht="21" customHeight="1" hidden="1">
      <c r="AA2458" s="282"/>
      <c r="AB2458" s="282"/>
    </row>
    <row r="2459" spans="27:28" ht="21" customHeight="1" hidden="1">
      <c r="AA2459" s="282"/>
      <c r="AB2459" s="282"/>
    </row>
    <row r="2460" spans="27:28" ht="21" customHeight="1" hidden="1">
      <c r="AA2460" s="282"/>
      <c r="AB2460" s="282"/>
    </row>
    <row r="2461" spans="27:28" ht="21" customHeight="1" hidden="1">
      <c r="AA2461" s="282"/>
      <c r="AB2461" s="282"/>
    </row>
    <row r="2462" spans="27:28" ht="21" customHeight="1" hidden="1">
      <c r="AA2462" s="282"/>
      <c r="AB2462" s="282"/>
    </row>
    <row r="2463" spans="27:28" ht="21" customHeight="1" hidden="1">
      <c r="AA2463" s="282"/>
      <c r="AB2463" s="282"/>
    </row>
    <row r="2464" spans="27:28" ht="21" customHeight="1" hidden="1">
      <c r="AA2464" s="282"/>
      <c r="AB2464" s="282"/>
    </row>
    <row r="2465" spans="27:28" ht="21" customHeight="1" hidden="1">
      <c r="AA2465" s="282"/>
      <c r="AB2465" s="282"/>
    </row>
    <row r="2466" spans="27:28" ht="21" customHeight="1" hidden="1">
      <c r="AA2466" s="282"/>
      <c r="AB2466" s="282"/>
    </row>
    <row r="2467" spans="27:28" ht="21" customHeight="1" hidden="1">
      <c r="AA2467" s="282"/>
      <c r="AB2467" s="282"/>
    </row>
    <row r="2468" spans="27:28" ht="21" customHeight="1" hidden="1">
      <c r="AA2468" s="282"/>
      <c r="AB2468" s="282"/>
    </row>
    <row r="2469" spans="27:28" ht="21" customHeight="1" hidden="1">
      <c r="AA2469" s="282"/>
      <c r="AB2469" s="282"/>
    </row>
    <row r="2470" spans="27:28" ht="21" customHeight="1" hidden="1">
      <c r="AA2470" s="282"/>
      <c r="AB2470" s="282"/>
    </row>
    <row r="2471" spans="27:28" ht="21" customHeight="1" hidden="1">
      <c r="AA2471" s="282"/>
      <c r="AB2471" s="282"/>
    </row>
    <row r="2472" spans="27:28" ht="21" customHeight="1" hidden="1">
      <c r="AA2472" s="282"/>
      <c r="AB2472" s="282"/>
    </row>
    <row r="2473" spans="27:28" ht="21" customHeight="1" hidden="1">
      <c r="AA2473" s="282"/>
      <c r="AB2473" s="282"/>
    </row>
    <row r="2474" spans="27:28" ht="21" customHeight="1" hidden="1">
      <c r="AA2474" s="282"/>
      <c r="AB2474" s="282"/>
    </row>
    <row r="2475" spans="27:28" ht="21" customHeight="1" hidden="1">
      <c r="AA2475" s="282"/>
      <c r="AB2475" s="282"/>
    </row>
    <row r="2476" spans="27:28" ht="21" customHeight="1" hidden="1">
      <c r="AA2476" s="282"/>
      <c r="AB2476" s="282"/>
    </row>
    <row r="2477" spans="27:28" ht="21" customHeight="1" hidden="1">
      <c r="AA2477" s="282"/>
      <c r="AB2477" s="282"/>
    </row>
    <row r="2478" spans="27:28" ht="21" customHeight="1" hidden="1">
      <c r="AA2478" s="282"/>
      <c r="AB2478" s="282"/>
    </row>
    <row r="2479" spans="27:28" ht="21" customHeight="1" hidden="1">
      <c r="AA2479" s="282"/>
      <c r="AB2479" s="282"/>
    </row>
    <row r="2480" spans="27:28" ht="21" customHeight="1" hidden="1">
      <c r="AA2480" s="282"/>
      <c r="AB2480" s="282"/>
    </row>
    <row r="2481" spans="27:28" ht="21" customHeight="1" hidden="1">
      <c r="AA2481" s="282"/>
      <c r="AB2481" s="282"/>
    </row>
    <row r="2482" spans="27:28" ht="21" customHeight="1" hidden="1">
      <c r="AA2482" s="282"/>
      <c r="AB2482" s="282"/>
    </row>
    <row r="2483" spans="27:28" ht="21" customHeight="1" hidden="1">
      <c r="AA2483" s="282"/>
      <c r="AB2483" s="282"/>
    </row>
    <row r="2484" spans="27:28" ht="21" customHeight="1" hidden="1">
      <c r="AA2484" s="282"/>
      <c r="AB2484" s="282"/>
    </row>
    <row r="2485" spans="27:28" ht="21" customHeight="1" hidden="1">
      <c r="AA2485" s="282"/>
      <c r="AB2485" s="282"/>
    </row>
    <row r="2486" spans="27:28" ht="21" customHeight="1" hidden="1">
      <c r="AA2486" s="282"/>
      <c r="AB2486" s="282"/>
    </row>
    <row r="2487" spans="27:28" ht="21" customHeight="1" hidden="1">
      <c r="AA2487" s="282"/>
      <c r="AB2487" s="282"/>
    </row>
    <row r="2488" spans="27:28" ht="21" customHeight="1" hidden="1">
      <c r="AA2488" s="282"/>
      <c r="AB2488" s="282"/>
    </row>
    <row r="2489" spans="27:28" ht="21" customHeight="1" hidden="1">
      <c r="AA2489" s="282"/>
      <c r="AB2489" s="282"/>
    </row>
    <row r="2490" spans="27:28" ht="21" customHeight="1" hidden="1">
      <c r="AA2490" s="282"/>
      <c r="AB2490" s="282"/>
    </row>
    <row r="2491" spans="27:28" ht="21" customHeight="1" hidden="1">
      <c r="AA2491" s="282"/>
      <c r="AB2491" s="282"/>
    </row>
    <row r="2492" spans="27:28" ht="21" customHeight="1" hidden="1">
      <c r="AA2492" s="282"/>
      <c r="AB2492" s="282"/>
    </row>
    <row r="2493" spans="27:28" ht="21" customHeight="1" hidden="1">
      <c r="AA2493" s="282"/>
      <c r="AB2493" s="282"/>
    </row>
    <row r="2494" spans="27:28" ht="21" customHeight="1" hidden="1">
      <c r="AA2494" s="282"/>
      <c r="AB2494" s="282"/>
    </row>
    <row r="2495" spans="27:28" ht="21" customHeight="1" hidden="1">
      <c r="AA2495" s="282"/>
      <c r="AB2495" s="282"/>
    </row>
    <row r="2496" spans="27:28" ht="21" customHeight="1" hidden="1">
      <c r="AA2496" s="282"/>
      <c r="AB2496" s="282"/>
    </row>
    <row r="2497" spans="27:28" ht="21" customHeight="1" hidden="1">
      <c r="AA2497" s="282"/>
      <c r="AB2497" s="282"/>
    </row>
    <row r="2498" spans="27:28" ht="21" customHeight="1" hidden="1">
      <c r="AA2498" s="282"/>
      <c r="AB2498" s="282"/>
    </row>
    <row r="2499" spans="27:28" ht="21" customHeight="1" hidden="1">
      <c r="AA2499" s="282"/>
      <c r="AB2499" s="282"/>
    </row>
    <row r="2500" spans="27:28" ht="21" customHeight="1" hidden="1">
      <c r="AA2500" s="282"/>
      <c r="AB2500" s="282"/>
    </row>
    <row r="2501" spans="27:28" ht="21" customHeight="1" hidden="1">
      <c r="AA2501" s="282"/>
      <c r="AB2501" s="282"/>
    </row>
    <row r="2502" spans="27:28" ht="21" customHeight="1" hidden="1">
      <c r="AA2502" s="282"/>
      <c r="AB2502" s="282"/>
    </row>
    <row r="2503" spans="27:28" ht="21" customHeight="1" hidden="1">
      <c r="AA2503" s="282"/>
      <c r="AB2503" s="282"/>
    </row>
    <row r="2504" spans="27:28" ht="21" customHeight="1" hidden="1">
      <c r="AA2504" s="282"/>
      <c r="AB2504" s="282"/>
    </row>
    <row r="2505" spans="27:28" ht="21" customHeight="1" hidden="1">
      <c r="AA2505" s="282"/>
      <c r="AB2505" s="282"/>
    </row>
    <row r="2506" spans="27:28" ht="21" customHeight="1" hidden="1">
      <c r="AA2506" s="282"/>
      <c r="AB2506" s="282"/>
    </row>
    <row r="2507" spans="27:28" ht="21" customHeight="1" hidden="1">
      <c r="AA2507" s="282"/>
      <c r="AB2507" s="282"/>
    </row>
    <row r="2508" spans="27:28" ht="21" customHeight="1" hidden="1">
      <c r="AA2508" s="282"/>
      <c r="AB2508" s="282"/>
    </row>
    <row r="2509" spans="27:28" ht="21" customHeight="1" hidden="1">
      <c r="AA2509" s="282"/>
      <c r="AB2509" s="282"/>
    </row>
    <row r="2510" spans="27:28" ht="21" customHeight="1" hidden="1">
      <c r="AA2510" s="282"/>
      <c r="AB2510" s="282"/>
    </row>
    <row r="2511" spans="27:28" ht="21" customHeight="1" hidden="1">
      <c r="AA2511" s="282"/>
      <c r="AB2511" s="282"/>
    </row>
    <row r="2512" spans="27:28" ht="21" customHeight="1" hidden="1">
      <c r="AA2512" s="282"/>
      <c r="AB2512" s="282"/>
    </row>
    <row r="2513" spans="27:28" ht="21" customHeight="1" hidden="1">
      <c r="AA2513" s="282"/>
      <c r="AB2513" s="282"/>
    </row>
    <row r="2514" spans="27:28" ht="21" customHeight="1" hidden="1">
      <c r="AA2514" s="282"/>
      <c r="AB2514" s="282"/>
    </row>
    <row r="2515" spans="27:28" ht="21" customHeight="1" hidden="1">
      <c r="AA2515" s="282"/>
      <c r="AB2515" s="282"/>
    </row>
    <row r="2516" spans="27:28" ht="21" customHeight="1" hidden="1">
      <c r="AA2516" s="282"/>
      <c r="AB2516" s="282"/>
    </row>
    <row r="2517" spans="27:28" ht="21" customHeight="1" hidden="1">
      <c r="AA2517" s="282"/>
      <c r="AB2517" s="282"/>
    </row>
    <row r="2518" spans="27:28" ht="21" customHeight="1" hidden="1">
      <c r="AA2518" s="282"/>
      <c r="AB2518" s="282"/>
    </row>
    <row r="2519" spans="27:28" ht="21" customHeight="1" hidden="1">
      <c r="AA2519" s="282"/>
      <c r="AB2519" s="282"/>
    </row>
    <row r="2520" spans="27:28" ht="21" customHeight="1" hidden="1">
      <c r="AA2520" s="282"/>
      <c r="AB2520" s="282"/>
    </row>
    <row r="2521" spans="27:28" ht="21" customHeight="1" hidden="1">
      <c r="AA2521" s="282"/>
      <c r="AB2521" s="282"/>
    </row>
    <row r="2522" spans="27:28" ht="21" customHeight="1" hidden="1">
      <c r="AA2522" s="282"/>
      <c r="AB2522" s="282"/>
    </row>
    <row r="2523" spans="27:28" ht="21" customHeight="1" hidden="1">
      <c r="AA2523" s="282"/>
      <c r="AB2523" s="282"/>
    </row>
    <row r="2524" spans="27:28" ht="21" customHeight="1" hidden="1">
      <c r="AA2524" s="282"/>
      <c r="AB2524" s="282"/>
    </row>
    <row r="2525" spans="27:28" ht="21" customHeight="1" hidden="1">
      <c r="AA2525" s="282"/>
      <c r="AB2525" s="282"/>
    </row>
    <row r="2526" spans="27:28" ht="21" customHeight="1" hidden="1">
      <c r="AA2526" s="282"/>
      <c r="AB2526" s="282"/>
    </row>
    <row r="2527" spans="27:28" ht="21" customHeight="1" hidden="1">
      <c r="AA2527" s="282"/>
      <c r="AB2527" s="282"/>
    </row>
    <row r="2528" spans="27:28" ht="21" customHeight="1" hidden="1">
      <c r="AA2528" s="282"/>
      <c r="AB2528" s="282"/>
    </row>
    <row r="2529" spans="27:28" ht="21" customHeight="1" hidden="1">
      <c r="AA2529" s="282"/>
      <c r="AB2529" s="282"/>
    </row>
    <row r="2530" spans="27:28" ht="21" customHeight="1" hidden="1">
      <c r="AA2530" s="282"/>
      <c r="AB2530" s="282"/>
    </row>
    <row r="2531" spans="27:28" ht="21" customHeight="1" hidden="1">
      <c r="AA2531" s="282"/>
      <c r="AB2531" s="282"/>
    </row>
    <row r="2532" spans="27:28" ht="21" customHeight="1" hidden="1">
      <c r="AA2532" s="282"/>
      <c r="AB2532" s="282"/>
    </row>
    <row r="2533" spans="27:28" ht="21" customHeight="1" hidden="1">
      <c r="AA2533" s="282"/>
      <c r="AB2533" s="282"/>
    </row>
    <row r="2534" spans="27:28" ht="21" customHeight="1" hidden="1">
      <c r="AA2534" s="282"/>
      <c r="AB2534" s="282"/>
    </row>
    <row r="2535" spans="27:28" ht="21" customHeight="1" hidden="1">
      <c r="AA2535" s="282"/>
      <c r="AB2535" s="282"/>
    </row>
    <row r="2536" spans="27:28" ht="21" customHeight="1" hidden="1">
      <c r="AA2536" s="282"/>
      <c r="AB2536" s="282"/>
    </row>
    <row r="2537" spans="27:28" ht="21" customHeight="1" hidden="1">
      <c r="AA2537" s="282"/>
      <c r="AB2537" s="282"/>
    </row>
    <row r="2538" spans="27:28" ht="21" customHeight="1" hidden="1">
      <c r="AA2538" s="282"/>
      <c r="AB2538" s="282"/>
    </row>
    <row r="2539" spans="27:28" ht="21" customHeight="1" hidden="1">
      <c r="AA2539" s="282"/>
      <c r="AB2539" s="282"/>
    </row>
    <row r="2540" spans="27:28" ht="21" customHeight="1" hidden="1">
      <c r="AA2540" s="282"/>
      <c r="AB2540" s="282"/>
    </row>
    <row r="2541" spans="27:28" ht="21" customHeight="1" hidden="1">
      <c r="AA2541" s="282"/>
      <c r="AB2541" s="282"/>
    </row>
    <row r="2542" spans="27:28" ht="21" customHeight="1" hidden="1">
      <c r="AA2542" s="282"/>
      <c r="AB2542" s="282"/>
    </row>
    <row r="2543" spans="27:28" ht="21" customHeight="1" hidden="1">
      <c r="AA2543" s="282"/>
      <c r="AB2543" s="282"/>
    </row>
    <row r="2544" spans="27:28" ht="21" customHeight="1" hidden="1">
      <c r="AA2544" s="282"/>
      <c r="AB2544" s="282"/>
    </row>
    <row r="2545" spans="27:28" ht="21" customHeight="1" hidden="1">
      <c r="AA2545" s="282"/>
      <c r="AB2545" s="282"/>
    </row>
    <row r="2546" spans="27:28" ht="21" customHeight="1" hidden="1">
      <c r="AA2546" s="282"/>
      <c r="AB2546" s="282"/>
    </row>
    <row r="2547" spans="27:28" ht="21" customHeight="1" hidden="1">
      <c r="AA2547" s="282"/>
      <c r="AB2547" s="282"/>
    </row>
    <row r="2548" spans="27:28" ht="21" customHeight="1" hidden="1">
      <c r="AA2548" s="282"/>
      <c r="AB2548" s="282"/>
    </row>
    <row r="2549" spans="27:28" ht="21" customHeight="1" hidden="1">
      <c r="AA2549" s="282"/>
      <c r="AB2549" s="282"/>
    </row>
    <row r="2550" spans="27:28" ht="21" customHeight="1" hidden="1">
      <c r="AA2550" s="282"/>
      <c r="AB2550" s="282"/>
    </row>
    <row r="2551" spans="27:28" ht="21" customHeight="1" hidden="1">
      <c r="AA2551" s="282"/>
      <c r="AB2551" s="282"/>
    </row>
    <row r="2552" spans="27:28" ht="21" customHeight="1" hidden="1">
      <c r="AA2552" s="282"/>
      <c r="AB2552" s="282"/>
    </row>
    <row r="2553" spans="27:28" ht="21" customHeight="1" hidden="1">
      <c r="AA2553" s="282"/>
      <c r="AB2553" s="282"/>
    </row>
    <row r="2554" spans="27:28" ht="21" customHeight="1" hidden="1">
      <c r="AA2554" s="282"/>
      <c r="AB2554" s="282"/>
    </row>
    <row r="2555" spans="27:28" ht="21" customHeight="1" hidden="1">
      <c r="AA2555" s="282"/>
      <c r="AB2555" s="282"/>
    </row>
    <row r="2556" spans="27:28" ht="21" customHeight="1" hidden="1">
      <c r="AA2556" s="282"/>
      <c r="AB2556" s="282"/>
    </row>
    <row r="2557" spans="27:28" ht="21" customHeight="1" hidden="1">
      <c r="AA2557" s="282"/>
      <c r="AB2557" s="282"/>
    </row>
    <row r="2558" spans="27:28" ht="21" customHeight="1" hidden="1">
      <c r="AA2558" s="282"/>
      <c r="AB2558" s="282"/>
    </row>
    <row r="2559" spans="27:28" ht="21" customHeight="1" hidden="1">
      <c r="AA2559" s="282"/>
      <c r="AB2559" s="282"/>
    </row>
    <row r="2560" spans="27:28" ht="21" customHeight="1" hidden="1">
      <c r="AA2560" s="282"/>
      <c r="AB2560" s="282"/>
    </row>
    <row r="2561" spans="27:28" ht="21" customHeight="1" hidden="1">
      <c r="AA2561" s="282"/>
      <c r="AB2561" s="282"/>
    </row>
    <row r="2562" spans="27:28" ht="21" customHeight="1" hidden="1">
      <c r="AA2562" s="282"/>
      <c r="AB2562" s="282"/>
    </row>
    <row r="2563" spans="27:28" ht="21" customHeight="1" hidden="1">
      <c r="AA2563" s="282"/>
      <c r="AB2563" s="282"/>
    </row>
    <row r="2564" spans="27:28" ht="21" customHeight="1" hidden="1">
      <c r="AA2564" s="282"/>
      <c r="AB2564" s="282"/>
    </row>
    <row r="2565" spans="27:28" ht="21" customHeight="1" hidden="1">
      <c r="AA2565" s="282"/>
      <c r="AB2565" s="282"/>
    </row>
    <row r="2566" spans="27:28" ht="21" customHeight="1" hidden="1">
      <c r="AA2566" s="282"/>
      <c r="AB2566" s="282"/>
    </row>
    <row r="2567" spans="27:28" ht="21" customHeight="1" hidden="1">
      <c r="AA2567" s="282"/>
      <c r="AB2567" s="282"/>
    </row>
    <row r="2568" spans="27:28" ht="21" customHeight="1" hidden="1">
      <c r="AA2568" s="282"/>
      <c r="AB2568" s="282"/>
    </row>
    <row r="2569" spans="27:28" ht="21" customHeight="1" hidden="1">
      <c r="AA2569" s="282"/>
      <c r="AB2569" s="282"/>
    </row>
    <row r="2570" spans="27:28" ht="21" customHeight="1" hidden="1">
      <c r="AA2570" s="282"/>
      <c r="AB2570" s="282"/>
    </row>
    <row r="2571" spans="27:28" ht="21" customHeight="1" hidden="1">
      <c r="AA2571" s="282"/>
      <c r="AB2571" s="282"/>
    </row>
    <row r="2572" spans="27:28" ht="21" customHeight="1" hidden="1">
      <c r="AA2572" s="282"/>
      <c r="AB2572" s="282"/>
    </row>
    <row r="2573" spans="27:28" ht="21" customHeight="1" hidden="1">
      <c r="AA2573" s="282"/>
      <c r="AB2573" s="282"/>
    </row>
    <row r="2574" spans="27:28" ht="21" customHeight="1" hidden="1">
      <c r="AA2574" s="282"/>
      <c r="AB2574" s="282"/>
    </row>
    <row r="2575" spans="27:28" ht="21" customHeight="1" hidden="1">
      <c r="AA2575" s="282"/>
      <c r="AB2575" s="282"/>
    </row>
    <row r="2576" spans="27:28" ht="21" customHeight="1" hidden="1">
      <c r="AA2576" s="282"/>
      <c r="AB2576" s="282"/>
    </row>
    <row r="2577" spans="27:28" ht="21" customHeight="1" hidden="1">
      <c r="AA2577" s="282"/>
      <c r="AB2577" s="282"/>
    </row>
    <row r="2578" spans="27:28" ht="21" customHeight="1" hidden="1">
      <c r="AA2578" s="282"/>
      <c r="AB2578" s="282"/>
    </row>
    <row r="2579" spans="27:28" ht="21" customHeight="1" hidden="1">
      <c r="AA2579" s="282"/>
      <c r="AB2579" s="282"/>
    </row>
    <row r="2580" spans="27:28" ht="21" customHeight="1" hidden="1">
      <c r="AA2580" s="282"/>
      <c r="AB2580" s="282"/>
    </row>
    <row r="2581" spans="27:28" ht="21" customHeight="1" hidden="1">
      <c r="AA2581" s="282"/>
      <c r="AB2581" s="282"/>
    </row>
    <row r="2582" spans="27:28" ht="21" customHeight="1" hidden="1">
      <c r="AA2582" s="282"/>
      <c r="AB2582" s="282"/>
    </row>
    <row r="2583" spans="27:28" ht="21" customHeight="1" hidden="1">
      <c r="AA2583" s="282"/>
      <c r="AB2583" s="282"/>
    </row>
    <row r="2584" spans="27:28" ht="21" customHeight="1" hidden="1">
      <c r="AA2584" s="282"/>
      <c r="AB2584" s="282"/>
    </row>
    <row r="2585" spans="27:28" ht="21" customHeight="1" hidden="1">
      <c r="AA2585" s="282"/>
      <c r="AB2585" s="282"/>
    </row>
    <row r="2586" spans="27:28" ht="21" customHeight="1" hidden="1">
      <c r="AA2586" s="282"/>
      <c r="AB2586" s="282"/>
    </row>
    <row r="2587" spans="27:28" ht="21" customHeight="1" hidden="1">
      <c r="AA2587" s="282"/>
      <c r="AB2587" s="282"/>
    </row>
    <row r="2588" spans="27:28" ht="21" customHeight="1" hidden="1">
      <c r="AA2588" s="282"/>
      <c r="AB2588" s="282"/>
    </row>
    <row r="2589" spans="27:28" ht="21" customHeight="1" hidden="1">
      <c r="AA2589" s="282"/>
      <c r="AB2589" s="282"/>
    </row>
    <row r="2590" spans="27:28" ht="21" customHeight="1" hidden="1">
      <c r="AA2590" s="282"/>
      <c r="AB2590" s="282"/>
    </row>
    <row r="2591" spans="27:28" ht="21" customHeight="1" hidden="1">
      <c r="AA2591" s="282"/>
      <c r="AB2591" s="282"/>
    </row>
    <row r="2592" spans="27:28" ht="21" customHeight="1" hidden="1">
      <c r="AA2592" s="282"/>
      <c r="AB2592" s="282"/>
    </row>
    <row r="2593" spans="27:28" ht="21" customHeight="1" hidden="1">
      <c r="AA2593" s="282"/>
      <c r="AB2593" s="282"/>
    </row>
    <row r="2594" spans="27:28" ht="21" customHeight="1" hidden="1">
      <c r="AA2594" s="282"/>
      <c r="AB2594" s="282"/>
    </row>
    <row r="2595" spans="27:28" ht="21" customHeight="1" hidden="1">
      <c r="AA2595" s="282"/>
      <c r="AB2595" s="282"/>
    </row>
    <row r="2596" spans="27:28" ht="21" customHeight="1" hidden="1">
      <c r="AA2596" s="282"/>
      <c r="AB2596" s="282"/>
    </row>
    <row r="2597" spans="27:28" ht="21" customHeight="1" hidden="1">
      <c r="AA2597" s="282"/>
      <c r="AB2597" s="282"/>
    </row>
    <row r="2598" spans="27:28" ht="21" customHeight="1" hidden="1">
      <c r="AA2598" s="282"/>
      <c r="AB2598" s="282"/>
    </row>
    <row r="2599" spans="27:28" ht="21" customHeight="1" hidden="1">
      <c r="AA2599" s="282"/>
      <c r="AB2599" s="282"/>
    </row>
    <row r="2600" spans="27:28" ht="21" customHeight="1" hidden="1">
      <c r="AA2600" s="282"/>
      <c r="AB2600" s="282"/>
    </row>
    <row r="2601" spans="27:28" ht="21" customHeight="1" hidden="1">
      <c r="AA2601" s="282"/>
      <c r="AB2601" s="282"/>
    </row>
    <row r="2602" spans="27:28" ht="21" customHeight="1" hidden="1">
      <c r="AA2602" s="282"/>
      <c r="AB2602" s="282"/>
    </row>
    <row r="2603" spans="27:28" ht="21" customHeight="1" hidden="1">
      <c r="AA2603" s="282"/>
      <c r="AB2603" s="282"/>
    </row>
    <row r="2604" spans="27:28" ht="21" customHeight="1" hidden="1">
      <c r="AA2604" s="282"/>
      <c r="AB2604" s="282"/>
    </row>
    <row r="2605" spans="27:28" ht="21" customHeight="1" hidden="1">
      <c r="AA2605" s="282"/>
      <c r="AB2605" s="282"/>
    </row>
    <row r="2606" spans="27:28" ht="21" customHeight="1" hidden="1">
      <c r="AA2606" s="282"/>
      <c r="AB2606" s="282"/>
    </row>
    <row r="2607" spans="27:28" ht="21" customHeight="1" hidden="1">
      <c r="AA2607" s="282"/>
      <c r="AB2607" s="282"/>
    </row>
    <row r="2608" spans="27:28" ht="21" customHeight="1" hidden="1">
      <c r="AA2608" s="282"/>
      <c r="AB2608" s="282"/>
    </row>
    <row r="2609" spans="27:28" ht="21" customHeight="1" hidden="1">
      <c r="AA2609" s="282"/>
      <c r="AB2609" s="282"/>
    </row>
    <row r="2610" spans="27:28" ht="21" customHeight="1" hidden="1">
      <c r="AA2610" s="282"/>
      <c r="AB2610" s="282"/>
    </row>
    <row r="2611" spans="27:28" ht="21" customHeight="1" hidden="1">
      <c r="AA2611" s="282"/>
      <c r="AB2611" s="282"/>
    </row>
    <row r="2612" spans="27:28" ht="21" customHeight="1" hidden="1">
      <c r="AA2612" s="282"/>
      <c r="AB2612" s="282"/>
    </row>
    <row r="2613" spans="27:28" ht="21" customHeight="1" hidden="1">
      <c r="AA2613" s="282"/>
      <c r="AB2613" s="282"/>
    </row>
    <row r="2614" spans="27:28" ht="21" customHeight="1" hidden="1">
      <c r="AA2614" s="282"/>
      <c r="AB2614" s="282"/>
    </row>
    <row r="2615" spans="27:28" ht="21" customHeight="1" hidden="1">
      <c r="AA2615" s="282"/>
      <c r="AB2615" s="282"/>
    </row>
    <row r="2616" spans="27:28" ht="21" customHeight="1" hidden="1">
      <c r="AA2616" s="282"/>
      <c r="AB2616" s="282"/>
    </row>
    <row r="2617" spans="27:28" ht="21" customHeight="1" hidden="1">
      <c r="AA2617" s="282"/>
      <c r="AB2617" s="282"/>
    </row>
    <row r="2618" spans="27:28" ht="21" customHeight="1" hidden="1">
      <c r="AA2618" s="282"/>
      <c r="AB2618" s="282"/>
    </row>
    <row r="2619" spans="27:28" ht="21" customHeight="1" hidden="1">
      <c r="AA2619" s="282"/>
      <c r="AB2619" s="282"/>
    </row>
    <row r="2620" spans="27:28" ht="21" customHeight="1" hidden="1">
      <c r="AA2620" s="282"/>
      <c r="AB2620" s="282"/>
    </row>
    <row r="2621" spans="27:28" ht="21" customHeight="1" hidden="1">
      <c r="AA2621" s="282"/>
      <c r="AB2621" s="282"/>
    </row>
    <row r="2622" spans="27:28" ht="21" customHeight="1" hidden="1">
      <c r="AA2622" s="282"/>
      <c r="AB2622" s="282"/>
    </row>
    <row r="2623" spans="27:28" ht="21" customHeight="1" hidden="1">
      <c r="AA2623" s="282"/>
      <c r="AB2623" s="282"/>
    </row>
    <row r="2624" spans="27:28" ht="21" customHeight="1" hidden="1">
      <c r="AA2624" s="282"/>
      <c r="AB2624" s="282"/>
    </row>
    <row r="2625" spans="27:28" ht="21" customHeight="1" hidden="1">
      <c r="AA2625" s="282"/>
      <c r="AB2625" s="282"/>
    </row>
    <row r="2626" spans="27:28" ht="21" customHeight="1" hidden="1">
      <c r="AA2626" s="282"/>
      <c r="AB2626" s="282"/>
    </row>
    <row r="2627" spans="27:28" ht="21" customHeight="1" hidden="1">
      <c r="AA2627" s="282"/>
      <c r="AB2627" s="282"/>
    </row>
    <row r="2628" spans="27:28" ht="21" customHeight="1" hidden="1">
      <c r="AA2628" s="282"/>
      <c r="AB2628" s="282"/>
    </row>
    <row r="2629" spans="27:28" ht="21" customHeight="1" hidden="1">
      <c r="AA2629" s="282"/>
      <c r="AB2629" s="282"/>
    </row>
    <row r="2630" spans="27:28" ht="21" customHeight="1" hidden="1">
      <c r="AA2630" s="282"/>
      <c r="AB2630" s="282"/>
    </row>
    <row r="2631" spans="27:28" ht="21" customHeight="1" hidden="1">
      <c r="AA2631" s="282"/>
      <c r="AB2631" s="282"/>
    </row>
    <row r="2632" spans="27:28" ht="21" customHeight="1" hidden="1">
      <c r="AA2632" s="282"/>
      <c r="AB2632" s="282"/>
    </row>
    <row r="2633" spans="27:28" ht="21" customHeight="1" hidden="1">
      <c r="AA2633" s="282"/>
      <c r="AB2633" s="282"/>
    </row>
    <row r="2634" spans="27:28" ht="21" customHeight="1" hidden="1">
      <c r="AA2634" s="282"/>
      <c r="AB2634" s="282"/>
    </row>
    <row r="2635" spans="27:28" ht="21" customHeight="1" hidden="1">
      <c r="AA2635" s="282"/>
      <c r="AB2635" s="282"/>
    </row>
    <row r="2636" spans="27:28" ht="21" customHeight="1" hidden="1">
      <c r="AA2636" s="282"/>
      <c r="AB2636" s="282"/>
    </row>
    <row r="2637" spans="27:28" ht="21" customHeight="1" hidden="1">
      <c r="AA2637" s="282"/>
      <c r="AB2637" s="282"/>
    </row>
    <row r="2638" spans="27:28" ht="21" customHeight="1" hidden="1">
      <c r="AA2638" s="282"/>
      <c r="AB2638" s="282"/>
    </row>
    <row r="2639" spans="27:28" ht="21" customHeight="1" hidden="1">
      <c r="AA2639" s="282"/>
      <c r="AB2639" s="282"/>
    </row>
    <row r="2640" spans="27:28" ht="21" customHeight="1" hidden="1">
      <c r="AA2640" s="282"/>
      <c r="AB2640" s="282"/>
    </row>
    <row r="2641" spans="27:28" ht="21" customHeight="1" hidden="1">
      <c r="AA2641" s="282"/>
      <c r="AB2641" s="282"/>
    </row>
    <row r="2642" spans="27:28" ht="21" customHeight="1" hidden="1">
      <c r="AA2642" s="282"/>
      <c r="AB2642" s="282"/>
    </row>
    <row r="2643" spans="27:28" ht="21" customHeight="1" hidden="1">
      <c r="AA2643" s="282"/>
      <c r="AB2643" s="282"/>
    </row>
    <row r="2644" spans="27:28" ht="21" customHeight="1" hidden="1">
      <c r="AA2644" s="282"/>
      <c r="AB2644" s="282"/>
    </row>
    <row r="2645" spans="27:28" ht="21" customHeight="1" hidden="1">
      <c r="AA2645" s="282"/>
      <c r="AB2645" s="282"/>
    </row>
    <row r="2646" spans="27:28" ht="21" customHeight="1" hidden="1">
      <c r="AA2646" s="282"/>
      <c r="AB2646" s="282"/>
    </row>
    <row r="2647" spans="27:28" ht="21" customHeight="1" hidden="1">
      <c r="AA2647" s="282"/>
      <c r="AB2647" s="282"/>
    </row>
    <row r="2648" spans="27:28" ht="21" customHeight="1" hidden="1">
      <c r="AA2648" s="282"/>
      <c r="AB2648" s="282"/>
    </row>
    <row r="2649" spans="27:28" ht="21" customHeight="1" hidden="1">
      <c r="AA2649" s="282"/>
      <c r="AB2649" s="282"/>
    </row>
    <row r="2650" spans="27:28" ht="21" customHeight="1" hidden="1">
      <c r="AA2650" s="282"/>
      <c r="AB2650" s="282"/>
    </row>
    <row r="2651" spans="27:28" ht="21" customHeight="1" hidden="1">
      <c r="AA2651" s="282"/>
      <c r="AB2651" s="282"/>
    </row>
    <row r="2652" spans="27:28" ht="21" customHeight="1" hidden="1">
      <c r="AA2652" s="282"/>
      <c r="AB2652" s="282"/>
    </row>
    <row r="2653" spans="27:28" ht="21" customHeight="1" hidden="1">
      <c r="AA2653" s="282"/>
      <c r="AB2653" s="282"/>
    </row>
    <row r="2654" spans="27:28" ht="21" customHeight="1" hidden="1">
      <c r="AA2654" s="282"/>
      <c r="AB2654" s="282"/>
    </row>
    <row r="2655" spans="27:28" ht="21" customHeight="1" hidden="1">
      <c r="AA2655" s="282"/>
      <c r="AB2655" s="282"/>
    </row>
    <row r="2656" spans="27:28" ht="21" customHeight="1" hidden="1">
      <c r="AA2656" s="282"/>
      <c r="AB2656" s="282"/>
    </row>
    <row r="2657" spans="27:28" ht="21" customHeight="1" hidden="1">
      <c r="AA2657" s="282"/>
      <c r="AB2657" s="282"/>
    </row>
    <row r="2658" spans="27:28" ht="21" customHeight="1" hidden="1">
      <c r="AA2658" s="282"/>
      <c r="AB2658" s="282"/>
    </row>
    <row r="2659" spans="27:28" ht="21" customHeight="1" hidden="1">
      <c r="AA2659" s="282"/>
      <c r="AB2659" s="282"/>
    </row>
    <row r="2660" spans="27:28" ht="21" customHeight="1" hidden="1">
      <c r="AA2660" s="282"/>
      <c r="AB2660" s="282"/>
    </row>
    <row r="2661" spans="27:28" ht="21" customHeight="1" hidden="1">
      <c r="AA2661" s="282"/>
      <c r="AB2661" s="282"/>
    </row>
    <row r="2662" spans="27:28" ht="21" customHeight="1" hidden="1">
      <c r="AA2662" s="282"/>
      <c r="AB2662" s="282"/>
    </row>
    <row r="2663" spans="27:28" ht="21" customHeight="1" hidden="1">
      <c r="AA2663" s="282"/>
      <c r="AB2663" s="282"/>
    </row>
    <row r="2664" spans="27:28" ht="21" customHeight="1" hidden="1">
      <c r="AA2664" s="282"/>
      <c r="AB2664" s="282"/>
    </row>
    <row r="2665" spans="27:28" ht="21" customHeight="1" hidden="1">
      <c r="AA2665" s="282"/>
      <c r="AB2665" s="282"/>
    </row>
    <row r="2666" spans="27:28" ht="21" customHeight="1" hidden="1">
      <c r="AA2666" s="282"/>
      <c r="AB2666" s="282"/>
    </row>
    <row r="2667" spans="27:28" ht="21" customHeight="1" hidden="1">
      <c r="AA2667" s="282"/>
      <c r="AB2667" s="282"/>
    </row>
    <row r="2668" spans="27:28" ht="21" customHeight="1" hidden="1">
      <c r="AA2668" s="282"/>
      <c r="AB2668" s="282"/>
    </row>
    <row r="2669" spans="27:28" ht="21" customHeight="1" hidden="1">
      <c r="AA2669" s="282"/>
      <c r="AB2669" s="282"/>
    </row>
    <row r="2670" spans="27:28" ht="21" customHeight="1" hidden="1">
      <c r="AA2670" s="282"/>
      <c r="AB2670" s="282"/>
    </row>
    <row r="2671" spans="27:28" ht="21" customHeight="1" hidden="1">
      <c r="AA2671" s="282"/>
      <c r="AB2671" s="282"/>
    </row>
    <row r="2672" spans="27:28" ht="21" customHeight="1" hidden="1">
      <c r="AA2672" s="282"/>
      <c r="AB2672" s="282"/>
    </row>
    <row r="2673" spans="27:28" ht="21" customHeight="1" hidden="1">
      <c r="AA2673" s="282"/>
      <c r="AB2673" s="282"/>
    </row>
    <row r="2674" spans="27:28" ht="21" customHeight="1" hidden="1">
      <c r="AA2674" s="282"/>
      <c r="AB2674" s="282"/>
    </row>
    <row r="2675" spans="27:28" ht="21" customHeight="1" hidden="1">
      <c r="AA2675" s="282"/>
      <c r="AB2675" s="282"/>
    </row>
    <row r="2676" spans="27:28" ht="21" customHeight="1" hidden="1">
      <c r="AA2676" s="282"/>
      <c r="AB2676" s="282"/>
    </row>
    <row r="2677" spans="27:28" ht="21" customHeight="1" hidden="1">
      <c r="AA2677" s="282"/>
      <c r="AB2677" s="282"/>
    </row>
    <row r="2678" spans="27:28" ht="21" customHeight="1" hidden="1">
      <c r="AA2678" s="282"/>
      <c r="AB2678" s="282"/>
    </row>
    <row r="2679" spans="27:28" ht="21" customHeight="1" hidden="1">
      <c r="AA2679" s="282"/>
      <c r="AB2679" s="282"/>
    </row>
    <row r="2680" spans="27:28" ht="21" customHeight="1" hidden="1">
      <c r="AA2680" s="282"/>
      <c r="AB2680" s="282"/>
    </row>
    <row r="2681" spans="27:28" ht="21" customHeight="1" hidden="1">
      <c r="AA2681" s="282"/>
      <c r="AB2681" s="282"/>
    </row>
    <row r="2682" spans="27:28" ht="21" customHeight="1" hidden="1">
      <c r="AA2682" s="282"/>
      <c r="AB2682" s="282"/>
    </row>
    <row r="2683" spans="27:28" ht="21" customHeight="1" hidden="1">
      <c r="AA2683" s="282"/>
      <c r="AB2683" s="282"/>
    </row>
    <row r="2684" spans="27:28" ht="21" customHeight="1" hidden="1">
      <c r="AA2684" s="282"/>
      <c r="AB2684" s="282"/>
    </row>
    <row r="2685" spans="27:28" ht="21" customHeight="1" hidden="1">
      <c r="AA2685" s="282"/>
      <c r="AB2685" s="282"/>
    </row>
    <row r="2686" spans="27:28" ht="21" customHeight="1" hidden="1">
      <c r="AA2686" s="282"/>
      <c r="AB2686" s="282"/>
    </row>
    <row r="2687" spans="27:28" ht="21" customHeight="1" hidden="1">
      <c r="AA2687" s="282"/>
      <c r="AB2687" s="282"/>
    </row>
    <row r="2688" spans="27:28" ht="21" customHeight="1" hidden="1">
      <c r="AA2688" s="282"/>
      <c r="AB2688" s="282"/>
    </row>
    <row r="2689" spans="27:28" ht="21" customHeight="1" hidden="1">
      <c r="AA2689" s="282"/>
      <c r="AB2689" s="282"/>
    </row>
    <row r="2690" spans="27:28" ht="21" customHeight="1" hidden="1">
      <c r="AA2690" s="282"/>
      <c r="AB2690" s="282"/>
    </row>
    <row r="2691" spans="27:28" ht="21" customHeight="1" hidden="1">
      <c r="AA2691" s="282"/>
      <c r="AB2691" s="282"/>
    </row>
    <row r="2692" spans="27:28" ht="21" customHeight="1" hidden="1">
      <c r="AA2692" s="282"/>
      <c r="AB2692" s="282"/>
    </row>
    <row r="2693" spans="27:28" ht="21" customHeight="1" hidden="1">
      <c r="AA2693" s="282"/>
      <c r="AB2693" s="282"/>
    </row>
    <row r="2694" spans="27:28" ht="21" customHeight="1" hidden="1">
      <c r="AA2694" s="282"/>
      <c r="AB2694" s="282"/>
    </row>
    <row r="2695" spans="27:28" ht="21" customHeight="1" hidden="1">
      <c r="AA2695" s="282"/>
      <c r="AB2695" s="282"/>
    </row>
    <row r="2696" spans="27:28" ht="21" customHeight="1" hidden="1">
      <c r="AA2696" s="282"/>
      <c r="AB2696" s="282"/>
    </row>
    <row r="2697" spans="27:28" ht="21" customHeight="1" hidden="1">
      <c r="AA2697" s="282"/>
      <c r="AB2697" s="282"/>
    </row>
    <row r="2698" spans="27:28" ht="21" customHeight="1" hidden="1">
      <c r="AA2698" s="282"/>
      <c r="AB2698" s="282"/>
    </row>
    <row r="2699" spans="27:28" ht="21" customHeight="1" hidden="1">
      <c r="AA2699" s="282"/>
      <c r="AB2699" s="282"/>
    </row>
    <row r="2700" spans="27:28" ht="21" customHeight="1" hidden="1">
      <c r="AA2700" s="282"/>
      <c r="AB2700" s="282"/>
    </row>
    <row r="2701" spans="27:28" ht="21" customHeight="1" hidden="1">
      <c r="AA2701" s="282"/>
      <c r="AB2701" s="282"/>
    </row>
    <row r="2702" spans="27:28" ht="21" customHeight="1" hidden="1">
      <c r="AA2702" s="282"/>
      <c r="AB2702" s="282"/>
    </row>
    <row r="2703" spans="27:28" ht="21" customHeight="1" hidden="1">
      <c r="AA2703" s="282"/>
      <c r="AB2703" s="282"/>
    </row>
    <row r="2704" spans="27:28" ht="21" customHeight="1" hidden="1">
      <c r="AA2704" s="282"/>
      <c r="AB2704" s="282"/>
    </row>
    <row r="2705" spans="27:28" ht="21" customHeight="1" hidden="1">
      <c r="AA2705" s="282"/>
      <c r="AB2705" s="282"/>
    </row>
    <row r="2706" spans="27:28" ht="21" customHeight="1" hidden="1">
      <c r="AA2706" s="282"/>
      <c r="AB2706" s="282"/>
    </row>
    <row r="2707" spans="27:28" ht="21" customHeight="1" hidden="1">
      <c r="AA2707" s="282"/>
      <c r="AB2707" s="282"/>
    </row>
    <row r="2708" spans="27:28" ht="21" customHeight="1" hidden="1">
      <c r="AA2708" s="282"/>
      <c r="AB2708" s="282"/>
    </row>
    <row r="2709" spans="27:28" ht="21" customHeight="1" hidden="1">
      <c r="AA2709" s="282"/>
      <c r="AB2709" s="282"/>
    </row>
    <row r="2710" spans="27:28" ht="21" customHeight="1" hidden="1">
      <c r="AA2710" s="282"/>
      <c r="AB2710" s="282"/>
    </row>
    <row r="2711" spans="27:28" ht="21" customHeight="1" hidden="1">
      <c r="AA2711" s="282"/>
      <c r="AB2711" s="282"/>
    </row>
    <row r="2712" spans="27:28" ht="21" customHeight="1" hidden="1">
      <c r="AA2712" s="282"/>
      <c r="AB2712" s="282"/>
    </row>
    <row r="2713" spans="27:28" ht="21" customHeight="1" hidden="1">
      <c r="AA2713" s="282"/>
      <c r="AB2713" s="282"/>
    </row>
    <row r="2714" spans="27:28" ht="21" customHeight="1" hidden="1">
      <c r="AA2714" s="282"/>
      <c r="AB2714" s="282"/>
    </row>
    <row r="2715" spans="27:28" ht="21" customHeight="1" hidden="1">
      <c r="AA2715" s="282"/>
      <c r="AB2715" s="282"/>
    </row>
    <row r="2716" spans="27:28" ht="21" customHeight="1" hidden="1">
      <c r="AA2716" s="282"/>
      <c r="AB2716" s="282"/>
    </row>
    <row r="2717" spans="27:28" ht="21" customHeight="1" hidden="1">
      <c r="AA2717" s="282"/>
      <c r="AB2717" s="282"/>
    </row>
    <row r="2718" spans="27:28" ht="21" customHeight="1" hidden="1">
      <c r="AA2718" s="282"/>
      <c r="AB2718" s="282"/>
    </row>
    <row r="2719" spans="27:28" ht="21" customHeight="1" hidden="1">
      <c r="AA2719" s="282"/>
      <c r="AB2719" s="282"/>
    </row>
    <row r="2720" spans="27:28" ht="21" customHeight="1" hidden="1">
      <c r="AA2720" s="282"/>
      <c r="AB2720" s="282"/>
    </row>
    <row r="2721" spans="27:28" ht="21" customHeight="1" hidden="1">
      <c r="AA2721" s="282"/>
      <c r="AB2721" s="282"/>
    </row>
    <row r="2722" spans="27:28" ht="21" customHeight="1" hidden="1">
      <c r="AA2722" s="282"/>
      <c r="AB2722" s="282"/>
    </row>
    <row r="2723" spans="27:28" ht="21" customHeight="1" hidden="1">
      <c r="AA2723" s="282"/>
      <c r="AB2723" s="282"/>
    </row>
    <row r="2724" spans="27:28" ht="21" customHeight="1" hidden="1">
      <c r="AA2724" s="282"/>
      <c r="AB2724" s="282"/>
    </row>
    <row r="2725" spans="27:28" ht="21" customHeight="1" hidden="1">
      <c r="AA2725" s="282"/>
      <c r="AB2725" s="282"/>
    </row>
    <row r="2726" spans="27:28" ht="21" customHeight="1" hidden="1">
      <c r="AA2726" s="282"/>
      <c r="AB2726" s="282"/>
    </row>
    <row r="2727" spans="27:28" ht="21" customHeight="1" hidden="1">
      <c r="AA2727" s="282"/>
      <c r="AB2727" s="282"/>
    </row>
    <row r="2728" spans="27:28" ht="21" customHeight="1" hidden="1">
      <c r="AA2728" s="282"/>
      <c r="AB2728" s="282"/>
    </row>
    <row r="2729" spans="27:28" ht="21" customHeight="1" hidden="1">
      <c r="AA2729" s="282"/>
      <c r="AB2729" s="282"/>
    </row>
    <row r="2730" spans="27:28" ht="21" customHeight="1" hidden="1">
      <c r="AA2730" s="282"/>
      <c r="AB2730" s="282"/>
    </row>
    <row r="2731" spans="27:28" ht="21" customHeight="1" hidden="1">
      <c r="AA2731" s="282"/>
      <c r="AB2731" s="282"/>
    </row>
    <row r="2732" spans="27:28" ht="21" customHeight="1" hidden="1">
      <c r="AA2732" s="282"/>
      <c r="AB2732" s="282"/>
    </row>
    <row r="2733" spans="27:28" ht="21" customHeight="1" hidden="1">
      <c r="AA2733" s="282"/>
      <c r="AB2733" s="282"/>
    </row>
    <row r="2734" spans="27:28" ht="21" customHeight="1" hidden="1">
      <c r="AA2734" s="282"/>
      <c r="AB2734" s="282"/>
    </row>
    <row r="2735" spans="27:28" ht="21" customHeight="1" hidden="1">
      <c r="AA2735" s="282"/>
      <c r="AB2735" s="282"/>
    </row>
    <row r="2736" spans="27:28" ht="21" customHeight="1" hidden="1">
      <c r="AA2736" s="282"/>
      <c r="AB2736" s="282"/>
    </row>
    <row r="2737" spans="27:28" ht="21" customHeight="1" hidden="1">
      <c r="AA2737" s="282"/>
      <c r="AB2737" s="282"/>
    </row>
    <row r="2738" spans="27:28" ht="21" customHeight="1" hidden="1">
      <c r="AA2738" s="282"/>
      <c r="AB2738" s="282"/>
    </row>
    <row r="2739" spans="27:28" ht="21" customHeight="1" hidden="1">
      <c r="AA2739" s="282"/>
      <c r="AB2739" s="282"/>
    </row>
    <row r="2740" spans="27:28" ht="21" customHeight="1" hidden="1">
      <c r="AA2740" s="282"/>
      <c r="AB2740" s="282"/>
    </row>
    <row r="2741" spans="27:28" ht="21" customHeight="1" hidden="1">
      <c r="AA2741" s="282"/>
      <c r="AB2741" s="282"/>
    </row>
    <row r="2742" spans="27:28" ht="21" customHeight="1" hidden="1">
      <c r="AA2742" s="282"/>
      <c r="AB2742" s="282"/>
    </row>
    <row r="2743" spans="27:28" ht="21" customHeight="1" hidden="1">
      <c r="AA2743" s="282"/>
      <c r="AB2743" s="282"/>
    </row>
    <row r="2744" spans="27:28" ht="21" customHeight="1" hidden="1">
      <c r="AA2744" s="282"/>
      <c r="AB2744" s="282"/>
    </row>
    <row r="2745" spans="27:28" ht="21" customHeight="1" hidden="1">
      <c r="AA2745" s="282"/>
      <c r="AB2745" s="282"/>
    </row>
    <row r="2746" spans="27:28" ht="21" customHeight="1" hidden="1">
      <c r="AA2746" s="282"/>
      <c r="AB2746" s="282"/>
    </row>
    <row r="2747" spans="27:28" ht="21" customHeight="1" hidden="1">
      <c r="AA2747" s="282"/>
      <c r="AB2747" s="282"/>
    </row>
    <row r="2748" spans="27:28" ht="21" customHeight="1" hidden="1">
      <c r="AA2748" s="282"/>
      <c r="AB2748" s="282"/>
    </row>
    <row r="2749" spans="27:28" ht="21" customHeight="1" hidden="1">
      <c r="AA2749" s="282"/>
      <c r="AB2749" s="282"/>
    </row>
    <row r="2750" spans="27:28" ht="21" customHeight="1" hidden="1">
      <c r="AA2750" s="282"/>
      <c r="AB2750" s="282"/>
    </row>
    <row r="2751" spans="27:28" ht="21" customHeight="1" hidden="1">
      <c r="AA2751" s="282"/>
      <c r="AB2751" s="282"/>
    </row>
    <row r="2752" spans="27:28" ht="21" customHeight="1" hidden="1">
      <c r="AA2752" s="282"/>
      <c r="AB2752" s="282"/>
    </row>
    <row r="2753" spans="27:28" ht="21" customHeight="1" hidden="1">
      <c r="AA2753" s="282"/>
      <c r="AB2753" s="282"/>
    </row>
    <row r="2754" spans="27:28" ht="21" customHeight="1" hidden="1">
      <c r="AA2754" s="282"/>
      <c r="AB2754" s="282"/>
    </row>
    <row r="2755" spans="27:28" ht="21" customHeight="1" hidden="1">
      <c r="AA2755" s="282"/>
      <c r="AB2755" s="282"/>
    </row>
    <row r="2756" spans="27:28" ht="21" customHeight="1" hidden="1">
      <c r="AA2756" s="282"/>
      <c r="AB2756" s="282"/>
    </row>
    <row r="2757" spans="27:28" ht="21" customHeight="1" hidden="1">
      <c r="AA2757" s="282"/>
      <c r="AB2757" s="282"/>
    </row>
    <row r="2758" spans="27:28" ht="21" customHeight="1" hidden="1">
      <c r="AA2758" s="282"/>
      <c r="AB2758" s="282"/>
    </row>
    <row r="2759" spans="27:28" ht="21" customHeight="1" hidden="1">
      <c r="AA2759" s="282"/>
      <c r="AB2759" s="282"/>
    </row>
    <row r="2760" spans="27:28" ht="21" customHeight="1" hidden="1">
      <c r="AA2760" s="282"/>
      <c r="AB2760" s="282"/>
    </row>
    <row r="2761" spans="27:28" ht="21" customHeight="1" hidden="1">
      <c r="AA2761" s="282"/>
      <c r="AB2761" s="282"/>
    </row>
    <row r="2762" spans="27:28" ht="21" customHeight="1" hidden="1">
      <c r="AA2762" s="282"/>
      <c r="AB2762" s="282"/>
    </row>
    <row r="2763" spans="27:28" ht="21" customHeight="1" hidden="1">
      <c r="AA2763" s="282"/>
      <c r="AB2763" s="282"/>
    </row>
    <row r="2764" spans="27:28" ht="21" customHeight="1" hidden="1">
      <c r="AA2764" s="282"/>
      <c r="AB2764" s="282"/>
    </row>
    <row r="2765" spans="27:28" ht="21" customHeight="1" hidden="1">
      <c r="AA2765" s="282"/>
      <c r="AB2765" s="282"/>
    </row>
    <row r="2766" spans="27:28" ht="21" customHeight="1" hidden="1">
      <c r="AA2766" s="282"/>
      <c r="AB2766" s="282"/>
    </row>
    <row r="2767" spans="27:28" ht="21" customHeight="1" hidden="1">
      <c r="AA2767" s="282"/>
      <c r="AB2767" s="282"/>
    </row>
    <row r="2768" spans="27:28" ht="21" customHeight="1" hidden="1">
      <c r="AA2768" s="282"/>
      <c r="AB2768" s="282"/>
    </row>
    <row r="2769" spans="27:28" ht="21" customHeight="1" hidden="1">
      <c r="AA2769" s="282"/>
      <c r="AB2769" s="282"/>
    </row>
    <row r="2770" spans="27:28" ht="21" customHeight="1" hidden="1">
      <c r="AA2770" s="282"/>
      <c r="AB2770" s="282"/>
    </row>
    <row r="2771" spans="27:28" ht="21" customHeight="1" hidden="1">
      <c r="AA2771" s="282"/>
      <c r="AB2771" s="282"/>
    </row>
    <row r="2772" spans="27:28" ht="21" customHeight="1" hidden="1">
      <c r="AA2772" s="282"/>
      <c r="AB2772" s="282"/>
    </row>
    <row r="2773" spans="27:28" ht="21" customHeight="1" hidden="1">
      <c r="AA2773" s="282"/>
      <c r="AB2773" s="282"/>
    </row>
    <row r="2774" spans="27:28" ht="21" customHeight="1" hidden="1">
      <c r="AA2774" s="282"/>
      <c r="AB2774" s="282"/>
    </row>
    <row r="2775" spans="27:28" ht="21" customHeight="1" hidden="1">
      <c r="AA2775" s="282"/>
      <c r="AB2775" s="282"/>
    </row>
    <row r="2776" spans="27:28" ht="21" customHeight="1" hidden="1">
      <c r="AA2776" s="282"/>
      <c r="AB2776" s="282"/>
    </row>
    <row r="2777" spans="27:28" ht="21" customHeight="1" hidden="1">
      <c r="AA2777" s="282"/>
      <c r="AB2777" s="282"/>
    </row>
    <row r="2778" spans="27:28" ht="21" customHeight="1" hidden="1">
      <c r="AA2778" s="282"/>
      <c r="AB2778" s="282"/>
    </row>
    <row r="2779" spans="27:28" ht="21" customHeight="1" hidden="1">
      <c r="AA2779" s="282"/>
      <c r="AB2779" s="282"/>
    </row>
    <row r="2780" spans="27:28" ht="21" customHeight="1" hidden="1">
      <c r="AA2780" s="282"/>
      <c r="AB2780" s="282"/>
    </row>
    <row r="2781" spans="27:28" ht="21" customHeight="1" hidden="1">
      <c r="AA2781" s="282"/>
      <c r="AB2781" s="282"/>
    </row>
    <row r="2782" spans="27:28" ht="21" customHeight="1" hidden="1">
      <c r="AA2782" s="282"/>
      <c r="AB2782" s="282"/>
    </row>
    <row r="2783" spans="27:28" ht="21" customHeight="1" hidden="1">
      <c r="AA2783" s="282"/>
      <c r="AB2783" s="282"/>
    </row>
    <row r="2784" spans="27:28" ht="21" customHeight="1" hidden="1">
      <c r="AA2784" s="282"/>
      <c r="AB2784" s="282"/>
    </row>
    <row r="2785" spans="27:28" ht="21" customHeight="1" hidden="1">
      <c r="AA2785" s="282"/>
      <c r="AB2785" s="282"/>
    </row>
    <row r="2786" spans="27:28" ht="21" customHeight="1" hidden="1">
      <c r="AA2786" s="282"/>
      <c r="AB2786" s="282"/>
    </row>
    <row r="2787" spans="27:28" ht="21" customHeight="1" hidden="1">
      <c r="AA2787" s="282"/>
      <c r="AB2787" s="282"/>
    </row>
    <row r="2788" spans="27:28" ht="21" customHeight="1" hidden="1">
      <c r="AA2788" s="282"/>
      <c r="AB2788" s="282"/>
    </row>
    <row r="2789" spans="27:28" ht="21" customHeight="1" hidden="1">
      <c r="AA2789" s="282"/>
      <c r="AB2789" s="282"/>
    </row>
    <row r="2790" spans="27:28" ht="21" customHeight="1" hidden="1">
      <c r="AA2790" s="282"/>
      <c r="AB2790" s="282"/>
    </row>
    <row r="2791" spans="27:28" ht="21" customHeight="1" hidden="1">
      <c r="AA2791" s="282"/>
      <c r="AB2791" s="282"/>
    </row>
    <row r="2792" spans="27:28" ht="21" customHeight="1" hidden="1">
      <c r="AA2792" s="282"/>
      <c r="AB2792" s="282"/>
    </row>
    <row r="2793" spans="27:28" ht="21" customHeight="1" hidden="1">
      <c r="AA2793" s="282"/>
      <c r="AB2793" s="282"/>
    </row>
    <row r="2794" spans="27:28" ht="21" customHeight="1" hidden="1">
      <c r="AA2794" s="282"/>
      <c r="AB2794" s="282"/>
    </row>
    <row r="2795" spans="27:28" ht="21" customHeight="1" hidden="1">
      <c r="AA2795" s="282"/>
      <c r="AB2795" s="282"/>
    </row>
    <row r="2796" spans="27:28" ht="21" customHeight="1" hidden="1">
      <c r="AA2796" s="282"/>
      <c r="AB2796" s="282"/>
    </row>
    <row r="2797" spans="27:28" ht="21" customHeight="1" hidden="1">
      <c r="AA2797" s="282"/>
      <c r="AB2797" s="282"/>
    </row>
    <row r="2798" spans="27:28" ht="21" customHeight="1" hidden="1">
      <c r="AA2798" s="282"/>
      <c r="AB2798" s="282"/>
    </row>
    <row r="2799" spans="27:28" ht="21" customHeight="1" hidden="1">
      <c r="AA2799" s="282"/>
      <c r="AB2799" s="282"/>
    </row>
    <row r="2800" spans="27:28" ht="21" customHeight="1" hidden="1">
      <c r="AA2800" s="282"/>
      <c r="AB2800" s="282"/>
    </row>
    <row r="2801" spans="27:28" ht="21" customHeight="1" hidden="1">
      <c r="AA2801" s="282"/>
      <c r="AB2801" s="282"/>
    </row>
    <row r="2802" spans="27:28" ht="21" customHeight="1" hidden="1">
      <c r="AA2802" s="282"/>
      <c r="AB2802" s="282"/>
    </row>
    <row r="2803" spans="27:28" ht="21" customHeight="1" hidden="1">
      <c r="AA2803" s="282"/>
      <c r="AB2803" s="282"/>
    </row>
    <row r="2804" spans="27:28" ht="21" customHeight="1" hidden="1">
      <c r="AA2804" s="282"/>
      <c r="AB2804" s="282"/>
    </row>
    <row r="2805" spans="27:28" ht="21" customHeight="1" hidden="1">
      <c r="AA2805" s="282"/>
      <c r="AB2805" s="282"/>
    </row>
    <row r="2806" spans="27:28" ht="21" customHeight="1" hidden="1">
      <c r="AA2806" s="282"/>
      <c r="AB2806" s="282"/>
    </row>
    <row r="2807" spans="27:28" ht="21" customHeight="1" hidden="1">
      <c r="AA2807" s="282"/>
      <c r="AB2807" s="282"/>
    </row>
    <row r="2808" spans="27:28" ht="21" customHeight="1" hidden="1">
      <c r="AA2808" s="282"/>
      <c r="AB2808" s="282"/>
    </row>
    <row r="2809" spans="27:28" ht="21" customHeight="1" hidden="1">
      <c r="AA2809" s="282"/>
      <c r="AB2809" s="282"/>
    </row>
    <row r="2810" spans="27:28" ht="21" customHeight="1" hidden="1">
      <c r="AA2810" s="282"/>
      <c r="AB2810" s="282"/>
    </row>
    <row r="2811" spans="27:28" ht="21" customHeight="1" hidden="1">
      <c r="AA2811" s="282"/>
      <c r="AB2811" s="282"/>
    </row>
    <row r="2812" spans="27:28" ht="21" customHeight="1" hidden="1">
      <c r="AA2812" s="282"/>
      <c r="AB2812" s="282"/>
    </row>
    <row r="2813" spans="27:28" ht="21" customHeight="1" hidden="1">
      <c r="AA2813" s="282"/>
      <c r="AB2813" s="282"/>
    </row>
    <row r="2814" spans="27:28" ht="21" customHeight="1" hidden="1">
      <c r="AA2814" s="282"/>
      <c r="AB2814" s="282"/>
    </row>
    <row r="2815" spans="27:28" ht="21" customHeight="1" hidden="1">
      <c r="AA2815" s="282"/>
      <c r="AB2815" s="282"/>
    </row>
    <row r="2816" spans="27:28" ht="21" customHeight="1" hidden="1">
      <c r="AA2816" s="282"/>
      <c r="AB2816" s="282"/>
    </row>
    <row r="2817" spans="27:28" ht="21" customHeight="1" hidden="1">
      <c r="AA2817" s="282"/>
      <c r="AB2817" s="282"/>
    </row>
    <row r="2818" spans="27:28" ht="21" customHeight="1" hidden="1">
      <c r="AA2818" s="282"/>
      <c r="AB2818" s="282"/>
    </row>
    <row r="2819" spans="27:28" ht="21" customHeight="1" hidden="1">
      <c r="AA2819" s="282"/>
      <c r="AB2819" s="282"/>
    </row>
    <row r="2820" spans="27:28" ht="21" customHeight="1" hidden="1">
      <c r="AA2820" s="282"/>
      <c r="AB2820" s="282"/>
    </row>
    <row r="2821" spans="27:28" ht="21" customHeight="1" hidden="1">
      <c r="AA2821" s="282"/>
      <c r="AB2821" s="282"/>
    </row>
    <row r="2822" spans="27:28" ht="21" customHeight="1" hidden="1">
      <c r="AA2822" s="282"/>
      <c r="AB2822" s="282"/>
    </row>
    <row r="2823" spans="27:28" ht="21" customHeight="1" hidden="1">
      <c r="AA2823" s="282"/>
      <c r="AB2823" s="282"/>
    </row>
    <row r="2824" spans="27:28" ht="21" customHeight="1" hidden="1">
      <c r="AA2824" s="282"/>
      <c r="AB2824" s="282"/>
    </row>
    <row r="2825" spans="27:28" ht="21" customHeight="1" hidden="1">
      <c r="AA2825" s="282"/>
      <c r="AB2825" s="282"/>
    </row>
    <row r="2826" spans="27:28" ht="21" customHeight="1" hidden="1">
      <c r="AA2826" s="282"/>
      <c r="AB2826" s="282"/>
    </row>
    <row r="2827" spans="27:28" ht="21" customHeight="1" hidden="1">
      <c r="AA2827" s="282"/>
      <c r="AB2827" s="282"/>
    </row>
    <row r="2828" spans="27:28" ht="21" customHeight="1" hidden="1">
      <c r="AA2828" s="282"/>
      <c r="AB2828" s="282"/>
    </row>
    <row r="2829" spans="27:28" ht="21" customHeight="1" hidden="1">
      <c r="AA2829" s="282"/>
      <c r="AB2829" s="282"/>
    </row>
    <row r="2830" spans="27:28" ht="21" customHeight="1" hidden="1">
      <c r="AA2830" s="282"/>
      <c r="AB2830" s="282"/>
    </row>
    <row r="2831" spans="27:28" ht="21" customHeight="1" hidden="1">
      <c r="AA2831" s="282"/>
      <c r="AB2831" s="282"/>
    </row>
    <row r="2832" spans="27:28" ht="21" customHeight="1" hidden="1">
      <c r="AA2832" s="282"/>
      <c r="AB2832" s="282"/>
    </row>
    <row r="2833" spans="27:28" ht="21" customHeight="1" hidden="1">
      <c r="AA2833" s="282"/>
      <c r="AB2833" s="282"/>
    </row>
    <row r="2834" spans="27:28" ht="21" customHeight="1" hidden="1">
      <c r="AA2834" s="282"/>
      <c r="AB2834" s="282"/>
    </row>
    <row r="2835" spans="27:28" ht="21" customHeight="1" hidden="1">
      <c r="AA2835" s="282"/>
      <c r="AB2835" s="282"/>
    </row>
    <row r="2836" spans="27:28" ht="21" customHeight="1" hidden="1">
      <c r="AA2836" s="282"/>
      <c r="AB2836" s="282"/>
    </row>
    <row r="2837" spans="27:28" ht="21" customHeight="1" hidden="1">
      <c r="AA2837" s="282"/>
      <c r="AB2837" s="282"/>
    </row>
    <row r="2838" spans="27:28" ht="21" customHeight="1" hidden="1">
      <c r="AA2838" s="282"/>
      <c r="AB2838" s="282"/>
    </row>
    <row r="2839" spans="27:28" ht="21" customHeight="1" hidden="1">
      <c r="AA2839" s="282"/>
      <c r="AB2839" s="282"/>
    </row>
    <row r="2840" spans="27:28" ht="21" customHeight="1" hidden="1">
      <c r="AA2840" s="282"/>
      <c r="AB2840" s="282"/>
    </row>
    <row r="2841" spans="27:28" ht="21" customHeight="1" hidden="1">
      <c r="AA2841" s="282"/>
      <c r="AB2841" s="282"/>
    </row>
    <row r="2842" spans="27:28" ht="21" customHeight="1" hidden="1">
      <c r="AA2842" s="282"/>
      <c r="AB2842" s="282"/>
    </row>
    <row r="2843" spans="27:28" ht="21" customHeight="1" hidden="1">
      <c r="AA2843" s="282"/>
      <c r="AB2843" s="282"/>
    </row>
    <row r="2844" spans="27:28" ht="21" customHeight="1" hidden="1">
      <c r="AA2844" s="282"/>
      <c r="AB2844" s="282"/>
    </row>
    <row r="2845" spans="27:28" ht="21" customHeight="1" hidden="1">
      <c r="AA2845" s="282"/>
      <c r="AB2845" s="282"/>
    </row>
    <row r="2846" spans="27:28" ht="21" customHeight="1" hidden="1">
      <c r="AA2846" s="282"/>
      <c r="AB2846" s="282"/>
    </row>
    <row r="2847" spans="27:28" ht="21" customHeight="1" hidden="1">
      <c r="AA2847" s="282"/>
      <c r="AB2847" s="282"/>
    </row>
    <row r="2848" spans="27:28" ht="21" customHeight="1" hidden="1">
      <c r="AA2848" s="282"/>
      <c r="AB2848" s="282"/>
    </row>
    <row r="2849" spans="27:28" ht="21" customHeight="1" hidden="1">
      <c r="AA2849" s="282"/>
      <c r="AB2849" s="282"/>
    </row>
    <row r="2850" spans="27:28" ht="21" customHeight="1" hidden="1">
      <c r="AA2850" s="282"/>
      <c r="AB2850" s="282"/>
    </row>
    <row r="2851" spans="27:28" ht="21" customHeight="1" hidden="1">
      <c r="AA2851" s="282"/>
      <c r="AB2851" s="282"/>
    </row>
    <row r="2852" spans="27:28" ht="21" customHeight="1" hidden="1">
      <c r="AA2852" s="282"/>
      <c r="AB2852" s="282"/>
    </row>
    <row r="2853" spans="27:28" ht="21" customHeight="1" hidden="1">
      <c r="AA2853" s="282"/>
      <c r="AB2853" s="282"/>
    </row>
    <row r="2854" spans="27:28" ht="21" customHeight="1" hidden="1">
      <c r="AA2854" s="282"/>
      <c r="AB2854" s="282"/>
    </row>
    <row r="2855" spans="27:28" ht="21" customHeight="1" hidden="1">
      <c r="AA2855" s="282"/>
      <c r="AB2855" s="282"/>
    </row>
    <row r="2856" spans="27:28" ht="21" customHeight="1" hidden="1">
      <c r="AA2856" s="282"/>
      <c r="AB2856" s="282"/>
    </row>
    <row r="2857" spans="27:28" ht="21" customHeight="1" hidden="1">
      <c r="AA2857" s="282"/>
      <c r="AB2857" s="282"/>
    </row>
    <row r="2858" spans="27:28" ht="21" customHeight="1" hidden="1">
      <c r="AA2858" s="282"/>
      <c r="AB2858" s="282"/>
    </row>
    <row r="2859" spans="27:28" ht="21" customHeight="1" hidden="1">
      <c r="AA2859" s="282"/>
      <c r="AB2859" s="282"/>
    </row>
    <row r="2860" spans="27:28" ht="21" customHeight="1" hidden="1">
      <c r="AA2860" s="282"/>
      <c r="AB2860" s="282"/>
    </row>
    <row r="2861" spans="27:28" ht="21" customHeight="1" hidden="1">
      <c r="AA2861" s="282"/>
      <c r="AB2861" s="282"/>
    </row>
    <row r="2862" spans="27:28" ht="21" customHeight="1" hidden="1">
      <c r="AA2862" s="282"/>
      <c r="AB2862" s="282"/>
    </row>
    <row r="2863" spans="27:28" ht="21" customHeight="1" hidden="1">
      <c r="AA2863" s="282"/>
      <c r="AB2863" s="282"/>
    </row>
    <row r="2864" spans="27:28" ht="21" customHeight="1" hidden="1">
      <c r="AA2864" s="282"/>
      <c r="AB2864" s="282"/>
    </row>
    <row r="2865" spans="27:28" ht="21" customHeight="1" hidden="1">
      <c r="AA2865" s="282"/>
      <c r="AB2865" s="282"/>
    </row>
    <row r="2866" spans="27:28" ht="21" customHeight="1" hidden="1">
      <c r="AA2866" s="282"/>
      <c r="AB2866" s="282"/>
    </row>
    <row r="2867" spans="27:28" ht="21" customHeight="1" hidden="1">
      <c r="AA2867" s="282"/>
      <c r="AB2867" s="282"/>
    </row>
    <row r="2868" spans="27:28" ht="21" customHeight="1" hidden="1">
      <c r="AA2868" s="282"/>
      <c r="AB2868" s="282"/>
    </row>
    <row r="2869" spans="27:28" ht="21" customHeight="1" hidden="1">
      <c r="AA2869" s="282"/>
      <c r="AB2869" s="282"/>
    </row>
    <row r="2870" spans="27:28" ht="21" customHeight="1" hidden="1">
      <c r="AA2870" s="282"/>
      <c r="AB2870" s="282"/>
    </row>
    <row r="2871" spans="27:28" ht="21" customHeight="1" hidden="1">
      <c r="AA2871" s="282"/>
      <c r="AB2871" s="282"/>
    </row>
    <row r="2872" spans="27:28" ht="21" customHeight="1" hidden="1">
      <c r="AA2872" s="282"/>
      <c r="AB2872" s="282"/>
    </row>
    <row r="2873" spans="27:28" ht="21" customHeight="1" hidden="1">
      <c r="AA2873" s="282"/>
      <c r="AB2873" s="282"/>
    </row>
    <row r="2874" spans="27:28" ht="21" customHeight="1" hidden="1">
      <c r="AA2874" s="282"/>
      <c r="AB2874" s="282"/>
    </row>
    <row r="2875" spans="27:28" ht="21" customHeight="1" hidden="1">
      <c r="AA2875" s="282"/>
      <c r="AB2875" s="282"/>
    </row>
    <row r="2876" spans="27:28" ht="21" customHeight="1" hidden="1">
      <c r="AA2876" s="282"/>
      <c r="AB2876" s="282"/>
    </row>
    <row r="2877" spans="27:28" ht="21" customHeight="1" hidden="1">
      <c r="AA2877" s="282"/>
      <c r="AB2877" s="282"/>
    </row>
    <row r="2878" spans="27:28" ht="21" customHeight="1" hidden="1">
      <c r="AA2878" s="282"/>
      <c r="AB2878" s="282"/>
    </row>
    <row r="2879" spans="27:28" ht="21" customHeight="1" hidden="1">
      <c r="AA2879" s="282"/>
      <c r="AB2879" s="282"/>
    </row>
    <row r="2880" spans="27:28" ht="21" customHeight="1" hidden="1">
      <c r="AA2880" s="282"/>
      <c r="AB2880" s="282"/>
    </row>
    <row r="2881" spans="27:28" ht="21" customHeight="1" hidden="1">
      <c r="AA2881" s="282"/>
      <c r="AB2881" s="282"/>
    </row>
    <row r="2882" spans="27:28" ht="21" customHeight="1" hidden="1">
      <c r="AA2882" s="282"/>
      <c r="AB2882" s="282"/>
    </row>
    <row r="2883" spans="27:28" ht="21" customHeight="1" hidden="1">
      <c r="AA2883" s="282"/>
      <c r="AB2883" s="282"/>
    </row>
    <row r="2884" spans="27:28" ht="21" customHeight="1" hidden="1">
      <c r="AA2884" s="282"/>
      <c r="AB2884" s="282"/>
    </row>
    <row r="2885" spans="27:28" ht="21" customHeight="1" hidden="1">
      <c r="AA2885" s="282"/>
      <c r="AB2885" s="282"/>
    </row>
    <row r="2886" spans="27:28" ht="21" customHeight="1" hidden="1">
      <c r="AA2886" s="282"/>
      <c r="AB2886" s="282"/>
    </row>
    <row r="2887" spans="27:28" ht="21" customHeight="1" hidden="1">
      <c r="AA2887" s="282"/>
      <c r="AB2887" s="282"/>
    </row>
    <row r="2888" spans="27:28" ht="21" customHeight="1" hidden="1">
      <c r="AA2888" s="282"/>
      <c r="AB2888" s="282"/>
    </row>
    <row r="2889" spans="27:28" ht="21" customHeight="1" hidden="1">
      <c r="AA2889" s="282"/>
      <c r="AB2889" s="282"/>
    </row>
    <row r="2890" spans="27:28" ht="21" customHeight="1" hidden="1">
      <c r="AA2890" s="282"/>
      <c r="AB2890" s="282"/>
    </row>
    <row r="2891" spans="27:28" ht="21" customHeight="1" hidden="1">
      <c r="AA2891" s="282"/>
      <c r="AB2891" s="282"/>
    </row>
    <row r="2892" spans="27:28" ht="21" customHeight="1" hidden="1">
      <c r="AA2892" s="282"/>
      <c r="AB2892" s="282"/>
    </row>
    <row r="2893" spans="27:28" ht="21" customHeight="1" hidden="1">
      <c r="AA2893" s="282"/>
      <c r="AB2893" s="282"/>
    </row>
    <row r="2894" spans="27:28" ht="21" customHeight="1" hidden="1">
      <c r="AA2894" s="282"/>
      <c r="AB2894" s="282"/>
    </row>
    <row r="2895" spans="27:28" ht="21" customHeight="1" hidden="1">
      <c r="AA2895" s="282"/>
      <c r="AB2895" s="282"/>
    </row>
    <row r="2896" spans="27:28" ht="21" customHeight="1" hidden="1">
      <c r="AA2896" s="282"/>
      <c r="AB2896" s="282"/>
    </row>
    <row r="2897" spans="27:28" ht="21" customHeight="1" hidden="1">
      <c r="AA2897" s="282"/>
      <c r="AB2897" s="282"/>
    </row>
    <row r="2898" spans="27:28" ht="21" customHeight="1" hidden="1">
      <c r="AA2898" s="282"/>
      <c r="AB2898" s="282"/>
    </row>
    <row r="2899" spans="27:28" ht="21" customHeight="1" hidden="1">
      <c r="AA2899" s="282"/>
      <c r="AB2899" s="282"/>
    </row>
    <row r="2900" spans="27:28" ht="21" customHeight="1" hidden="1">
      <c r="AA2900" s="282"/>
      <c r="AB2900" s="282"/>
    </row>
    <row r="2901" spans="27:28" ht="21" customHeight="1" hidden="1">
      <c r="AA2901" s="282"/>
      <c r="AB2901" s="282"/>
    </row>
    <row r="2902" spans="27:28" ht="21" customHeight="1" hidden="1">
      <c r="AA2902" s="282"/>
      <c r="AB2902" s="282"/>
    </row>
    <row r="2903" spans="27:28" ht="21" customHeight="1" hidden="1">
      <c r="AA2903" s="282"/>
      <c r="AB2903" s="282"/>
    </row>
    <row r="2904" spans="27:28" ht="21" customHeight="1" hidden="1">
      <c r="AA2904" s="282"/>
      <c r="AB2904" s="282"/>
    </row>
    <row r="2905" spans="27:28" ht="21" customHeight="1" hidden="1">
      <c r="AA2905" s="282"/>
      <c r="AB2905" s="282"/>
    </row>
    <row r="2906" spans="27:28" ht="21" customHeight="1" hidden="1">
      <c r="AA2906" s="282"/>
      <c r="AB2906" s="282"/>
    </row>
    <row r="2907" spans="27:28" ht="21" customHeight="1" hidden="1">
      <c r="AA2907" s="282"/>
      <c r="AB2907" s="282"/>
    </row>
    <row r="2908" spans="27:28" ht="21" customHeight="1" hidden="1">
      <c r="AA2908" s="282"/>
      <c r="AB2908" s="282"/>
    </row>
    <row r="2909" spans="27:28" ht="21" customHeight="1" hidden="1">
      <c r="AA2909" s="282"/>
      <c r="AB2909" s="282"/>
    </row>
    <row r="2910" spans="27:28" ht="21" customHeight="1" hidden="1">
      <c r="AA2910" s="282"/>
      <c r="AB2910" s="282"/>
    </row>
    <row r="2911" spans="27:28" ht="21" customHeight="1" hidden="1">
      <c r="AA2911" s="282"/>
      <c r="AB2911" s="282"/>
    </row>
    <row r="2912" spans="27:28" ht="21" customHeight="1" hidden="1">
      <c r="AA2912" s="282"/>
      <c r="AB2912" s="282"/>
    </row>
    <row r="2913" spans="27:28" ht="21" customHeight="1" hidden="1">
      <c r="AA2913" s="282"/>
      <c r="AB2913" s="282"/>
    </row>
    <row r="2914" spans="27:28" ht="21" customHeight="1" hidden="1">
      <c r="AA2914" s="282"/>
      <c r="AB2914" s="282"/>
    </row>
    <row r="2915" spans="27:28" ht="21" customHeight="1" hidden="1">
      <c r="AA2915" s="282"/>
      <c r="AB2915" s="282"/>
    </row>
    <row r="2916" spans="27:28" ht="21" customHeight="1" hidden="1">
      <c r="AA2916" s="282"/>
      <c r="AB2916" s="282"/>
    </row>
    <row r="2917" spans="27:28" ht="21" customHeight="1" hidden="1">
      <c r="AA2917" s="282"/>
      <c r="AB2917" s="282"/>
    </row>
    <row r="2918" spans="27:28" ht="21" customHeight="1" hidden="1">
      <c r="AA2918" s="282"/>
      <c r="AB2918" s="282"/>
    </row>
    <row r="2919" spans="27:28" ht="21" customHeight="1" hidden="1">
      <c r="AA2919" s="282"/>
      <c r="AB2919" s="282"/>
    </row>
    <row r="2920" spans="27:28" ht="21" customHeight="1" hidden="1">
      <c r="AA2920" s="282"/>
      <c r="AB2920" s="282"/>
    </row>
    <row r="2921" spans="27:28" ht="21" customHeight="1" hidden="1">
      <c r="AA2921" s="282"/>
      <c r="AB2921" s="282"/>
    </row>
    <row r="2922" spans="27:28" ht="21" customHeight="1" hidden="1">
      <c r="AA2922" s="282"/>
      <c r="AB2922" s="282"/>
    </row>
    <row r="2923" spans="27:28" ht="21" customHeight="1" hidden="1">
      <c r="AA2923" s="282"/>
      <c r="AB2923" s="282"/>
    </row>
    <row r="2924" spans="27:28" ht="21" customHeight="1" hidden="1">
      <c r="AA2924" s="282"/>
      <c r="AB2924" s="282"/>
    </row>
    <row r="2925" spans="27:28" ht="21" customHeight="1" hidden="1">
      <c r="AA2925" s="282"/>
      <c r="AB2925" s="282"/>
    </row>
    <row r="2926" spans="27:28" ht="21" customHeight="1" hidden="1">
      <c r="AA2926" s="282"/>
      <c r="AB2926" s="282"/>
    </row>
    <row r="2927" spans="27:28" ht="21" customHeight="1" hidden="1">
      <c r="AA2927" s="282"/>
      <c r="AB2927" s="282"/>
    </row>
    <row r="2928" spans="27:28" ht="21" customHeight="1" hidden="1">
      <c r="AA2928" s="282"/>
      <c r="AB2928" s="282"/>
    </row>
    <row r="2929" spans="27:28" ht="21" customHeight="1" hidden="1">
      <c r="AA2929" s="282"/>
      <c r="AB2929" s="282"/>
    </row>
    <row r="2930" spans="27:28" ht="21" customHeight="1" hidden="1">
      <c r="AA2930" s="282"/>
      <c r="AB2930" s="282"/>
    </row>
    <row r="2931" spans="27:28" ht="21" customHeight="1" hidden="1">
      <c r="AA2931" s="282"/>
      <c r="AB2931" s="282"/>
    </row>
    <row r="2932" spans="27:28" ht="21" customHeight="1" hidden="1">
      <c r="AA2932" s="282"/>
      <c r="AB2932" s="282"/>
    </row>
    <row r="2933" spans="27:28" ht="21" customHeight="1" hidden="1">
      <c r="AA2933" s="282"/>
      <c r="AB2933" s="282"/>
    </row>
    <row r="2934" spans="27:28" ht="21" customHeight="1" hidden="1">
      <c r="AA2934" s="282"/>
      <c r="AB2934" s="282"/>
    </row>
    <row r="2935" spans="27:28" ht="21" customHeight="1" hidden="1">
      <c r="AA2935" s="282"/>
      <c r="AB2935" s="282"/>
    </row>
    <row r="2936" spans="27:28" ht="21" customHeight="1" hidden="1">
      <c r="AA2936" s="282"/>
      <c r="AB2936" s="282"/>
    </row>
    <row r="2937" spans="27:28" ht="21" customHeight="1" hidden="1">
      <c r="AA2937" s="282"/>
      <c r="AB2937" s="282"/>
    </row>
    <row r="2938" spans="27:28" ht="21" customHeight="1" hidden="1">
      <c r="AA2938" s="282"/>
      <c r="AB2938" s="282"/>
    </row>
    <row r="2939" spans="27:28" ht="21" customHeight="1" hidden="1">
      <c r="AA2939" s="282"/>
      <c r="AB2939" s="282"/>
    </row>
    <row r="2940" spans="27:28" ht="21" customHeight="1" hidden="1">
      <c r="AA2940" s="282"/>
      <c r="AB2940" s="282"/>
    </row>
    <row r="2941" spans="27:28" ht="21" customHeight="1" hidden="1">
      <c r="AA2941" s="282"/>
      <c r="AB2941" s="282"/>
    </row>
    <row r="2942" spans="27:28" ht="21" customHeight="1" hidden="1">
      <c r="AA2942" s="282"/>
      <c r="AB2942" s="282"/>
    </row>
    <row r="2943" spans="27:28" ht="21" customHeight="1" hidden="1">
      <c r="AA2943" s="282"/>
      <c r="AB2943" s="282"/>
    </row>
    <row r="2944" spans="27:28" ht="21" customHeight="1" hidden="1">
      <c r="AA2944" s="282"/>
      <c r="AB2944" s="282"/>
    </row>
    <row r="2945" spans="27:28" ht="21" customHeight="1" hidden="1">
      <c r="AA2945" s="282"/>
      <c r="AB2945" s="282"/>
    </row>
    <row r="2946" spans="27:28" ht="21" customHeight="1" hidden="1">
      <c r="AA2946" s="282"/>
      <c r="AB2946" s="282"/>
    </row>
    <row r="2947" spans="27:28" ht="21" customHeight="1" hidden="1">
      <c r="AA2947" s="282"/>
      <c r="AB2947" s="282"/>
    </row>
    <row r="2948" spans="27:28" ht="21" customHeight="1" hidden="1">
      <c r="AA2948" s="282"/>
      <c r="AB2948" s="282"/>
    </row>
    <row r="2949" spans="27:28" ht="21" customHeight="1" hidden="1">
      <c r="AA2949" s="282"/>
      <c r="AB2949" s="282"/>
    </row>
    <row r="2950" spans="27:28" ht="21" customHeight="1" hidden="1">
      <c r="AA2950" s="282"/>
      <c r="AB2950" s="282"/>
    </row>
    <row r="2951" spans="27:28" ht="21" customHeight="1" hidden="1">
      <c r="AA2951" s="282"/>
      <c r="AB2951" s="282"/>
    </row>
    <row r="2952" spans="27:28" ht="21" customHeight="1" hidden="1">
      <c r="AA2952" s="282"/>
      <c r="AB2952" s="282"/>
    </row>
    <row r="2953" spans="27:28" ht="21" customHeight="1" hidden="1">
      <c r="AA2953" s="282"/>
      <c r="AB2953" s="282"/>
    </row>
    <row r="2954" spans="27:28" ht="21" customHeight="1" hidden="1">
      <c r="AA2954" s="282"/>
      <c r="AB2954" s="282"/>
    </row>
    <row r="2955" spans="27:28" ht="21" customHeight="1" hidden="1">
      <c r="AA2955" s="282"/>
      <c r="AB2955" s="282"/>
    </row>
    <row r="2956" spans="27:28" ht="21" customHeight="1" hidden="1">
      <c r="AA2956" s="282"/>
      <c r="AB2956" s="282"/>
    </row>
    <row r="2957" spans="27:28" ht="21" customHeight="1" hidden="1">
      <c r="AA2957" s="282"/>
      <c r="AB2957" s="282"/>
    </row>
    <row r="2958" spans="27:28" ht="21" customHeight="1" hidden="1">
      <c r="AA2958" s="282"/>
      <c r="AB2958" s="282"/>
    </row>
    <row r="2959" spans="27:28" ht="21" customHeight="1" hidden="1">
      <c r="AA2959" s="282"/>
      <c r="AB2959" s="282"/>
    </row>
    <row r="2960" spans="27:28" ht="21" customHeight="1" hidden="1">
      <c r="AA2960" s="282"/>
      <c r="AB2960" s="282"/>
    </row>
    <row r="2961" spans="27:28" ht="21" customHeight="1" hidden="1">
      <c r="AA2961" s="282"/>
      <c r="AB2961" s="282"/>
    </row>
    <row r="2962" spans="27:28" ht="21" customHeight="1" hidden="1">
      <c r="AA2962" s="282"/>
      <c r="AB2962" s="282"/>
    </row>
    <row r="2963" spans="27:28" ht="21" customHeight="1" hidden="1">
      <c r="AA2963" s="282"/>
      <c r="AB2963" s="282"/>
    </row>
    <row r="2964" spans="27:28" ht="21" customHeight="1" hidden="1">
      <c r="AA2964" s="282"/>
      <c r="AB2964" s="282"/>
    </row>
    <row r="2965" spans="27:28" ht="21" customHeight="1" hidden="1">
      <c r="AA2965" s="282"/>
      <c r="AB2965" s="282"/>
    </row>
    <row r="2966" spans="27:28" ht="21" customHeight="1" hidden="1">
      <c r="AA2966" s="282"/>
      <c r="AB2966" s="282"/>
    </row>
    <row r="2967" spans="27:28" ht="21" customHeight="1" hidden="1">
      <c r="AA2967" s="282"/>
      <c r="AB2967" s="282"/>
    </row>
    <row r="2968" spans="27:28" ht="21" customHeight="1" hidden="1">
      <c r="AA2968" s="282"/>
      <c r="AB2968" s="282"/>
    </row>
    <row r="2969" spans="27:28" ht="21" customHeight="1" hidden="1">
      <c r="AA2969" s="282"/>
      <c r="AB2969" s="282"/>
    </row>
    <row r="2970" spans="27:28" ht="21" customHeight="1" hidden="1">
      <c r="AA2970" s="282"/>
      <c r="AB2970" s="282"/>
    </row>
    <row r="2971" spans="27:28" ht="21" customHeight="1" hidden="1">
      <c r="AA2971" s="282"/>
      <c r="AB2971" s="282"/>
    </row>
    <row r="2972" spans="27:28" ht="21" customHeight="1" hidden="1">
      <c r="AA2972" s="282"/>
      <c r="AB2972" s="282"/>
    </row>
    <row r="2973" spans="27:28" ht="21" customHeight="1" hidden="1">
      <c r="AA2973" s="282"/>
      <c r="AB2973" s="282"/>
    </row>
    <row r="2974" spans="27:28" ht="21" customHeight="1" hidden="1">
      <c r="AA2974" s="282"/>
      <c r="AB2974" s="282"/>
    </row>
    <row r="2975" spans="27:28" ht="21" customHeight="1" hidden="1">
      <c r="AA2975" s="282"/>
      <c r="AB2975" s="282"/>
    </row>
    <row r="2976" spans="27:28" ht="21" customHeight="1" hidden="1">
      <c r="AA2976" s="282"/>
      <c r="AB2976" s="282"/>
    </row>
    <row r="2977" spans="27:28" ht="21" customHeight="1" hidden="1">
      <c r="AA2977" s="282"/>
      <c r="AB2977" s="282"/>
    </row>
    <row r="2978" spans="27:28" ht="21" customHeight="1" hidden="1">
      <c r="AA2978" s="282"/>
      <c r="AB2978" s="282"/>
    </row>
    <row r="2979" spans="27:28" ht="21" customHeight="1" hidden="1">
      <c r="AA2979" s="282"/>
      <c r="AB2979" s="282"/>
    </row>
    <row r="2980" spans="27:28" ht="21" customHeight="1" hidden="1">
      <c r="AA2980" s="282"/>
      <c r="AB2980" s="282"/>
    </row>
    <row r="2981" spans="27:28" ht="21" customHeight="1" hidden="1">
      <c r="AA2981" s="282"/>
      <c r="AB2981" s="282"/>
    </row>
    <row r="2982" spans="27:28" ht="21" customHeight="1" hidden="1">
      <c r="AA2982" s="282"/>
      <c r="AB2982" s="282"/>
    </row>
    <row r="2983" spans="27:28" ht="21" customHeight="1" hidden="1">
      <c r="AA2983" s="282"/>
      <c r="AB2983" s="282"/>
    </row>
    <row r="2984" spans="27:28" ht="21" customHeight="1" hidden="1">
      <c r="AA2984" s="282"/>
      <c r="AB2984" s="282"/>
    </row>
    <row r="2985" spans="27:28" ht="21" customHeight="1" hidden="1">
      <c r="AA2985" s="282"/>
      <c r="AB2985" s="282"/>
    </row>
    <row r="2986" spans="27:28" ht="21" customHeight="1" hidden="1">
      <c r="AA2986" s="282"/>
      <c r="AB2986" s="282"/>
    </row>
    <row r="2987" spans="27:28" ht="21" customHeight="1" hidden="1">
      <c r="AA2987" s="282"/>
      <c r="AB2987" s="282"/>
    </row>
    <row r="2988" spans="27:28" ht="21" customHeight="1" hidden="1">
      <c r="AA2988" s="282"/>
      <c r="AB2988" s="282"/>
    </row>
    <row r="2989" spans="27:28" ht="21" customHeight="1" hidden="1">
      <c r="AA2989" s="282"/>
      <c r="AB2989" s="282"/>
    </row>
    <row r="2990" spans="27:28" ht="21" customHeight="1" hidden="1">
      <c r="AA2990" s="282"/>
      <c r="AB2990" s="282"/>
    </row>
    <row r="2991" spans="27:28" ht="21" customHeight="1" hidden="1">
      <c r="AA2991" s="282"/>
      <c r="AB2991" s="282"/>
    </row>
    <row r="2992" spans="27:28" ht="21" customHeight="1" hidden="1">
      <c r="AA2992" s="282"/>
      <c r="AB2992" s="282"/>
    </row>
    <row r="2993" spans="27:28" ht="21" customHeight="1" hidden="1">
      <c r="AA2993" s="282"/>
      <c r="AB2993" s="282"/>
    </row>
    <row r="2994" spans="27:28" ht="21" customHeight="1" hidden="1">
      <c r="AA2994" s="282"/>
      <c r="AB2994" s="282"/>
    </row>
    <row r="2995" spans="27:28" ht="21" customHeight="1" hidden="1">
      <c r="AA2995" s="282"/>
      <c r="AB2995" s="282"/>
    </row>
    <row r="2996" spans="27:28" ht="21" customHeight="1" hidden="1">
      <c r="AA2996" s="282"/>
      <c r="AB2996" s="282"/>
    </row>
    <row r="2997" spans="27:28" ht="21" customHeight="1" hidden="1">
      <c r="AA2997" s="282"/>
      <c r="AB2997" s="282"/>
    </row>
    <row r="2998" spans="27:28" ht="21" customHeight="1" hidden="1">
      <c r="AA2998" s="282"/>
      <c r="AB2998" s="282"/>
    </row>
    <row r="2999" spans="27:28" ht="21" customHeight="1" hidden="1">
      <c r="AA2999" s="282"/>
      <c r="AB2999" s="282"/>
    </row>
    <row r="3000" spans="27:28" ht="21" customHeight="1" hidden="1">
      <c r="AA3000" s="282"/>
      <c r="AB3000" s="282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802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267" customFormat="1" ht="7.5" customHeight="1" thickBot="1">
      <c r="A3" s="266"/>
    </row>
    <row r="4" spans="1:16" s="71" customFormat="1" ht="21.75" customHeight="1">
      <c r="A4" s="410"/>
      <c r="B4" s="409"/>
      <c r="C4" s="40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0</v>
      </c>
      <c r="H5" s="74"/>
      <c r="I5" s="75"/>
      <c r="L5" s="75"/>
      <c r="M5" s="75"/>
      <c r="O5" s="79" t="s">
        <v>182</v>
      </c>
      <c r="P5" s="80">
        <f ca="1">INDIRECT(B47&amp;"!N27")</f>
        <v>0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60</v>
      </c>
      <c r="C8" s="411"/>
      <c r="E8" s="79" t="s">
        <v>184</v>
      </c>
      <c r="F8" s="80">
        <f ca="1">INDIRECT(B47&amp;"!L7")</f>
        <v>0</v>
      </c>
      <c r="H8" s="79" t="s">
        <v>185</v>
      </c>
      <c r="I8" s="80">
        <f ca="1">INDIRECT(B47&amp;"!L15")</f>
        <v>0</v>
      </c>
      <c r="K8" s="86" t="s">
        <v>61</v>
      </c>
      <c r="L8" s="87" t="s">
        <v>186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268"/>
      <c r="L9" s="269" t="s">
        <v>536</v>
      </c>
      <c r="M9" s="270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0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0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0</v>
      </c>
      <c r="K13" s="94" t="s">
        <v>63</v>
      </c>
      <c r="L13" s="95" t="s">
        <v>190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0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69" t="s">
        <v>536</v>
      </c>
      <c r="M15" s="270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0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0</v>
      </c>
      <c r="K17" s="94" t="s">
        <v>63</v>
      </c>
      <c r="L17" s="95" t="s">
        <v>537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0</v>
      </c>
      <c r="H18" s="74"/>
      <c r="I18" s="81"/>
      <c r="K18" s="97" t="s">
        <v>61</v>
      </c>
      <c r="L18" s="98" t="s">
        <v>225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269" t="s">
        <v>536</v>
      </c>
      <c r="M19" s="270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0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1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193</v>
      </c>
      <c r="I21" s="80">
        <f ca="1">INDIRECT(B47&amp;"!L17")</f>
        <v>0</v>
      </c>
      <c r="K21" s="94" t="s">
        <v>63</v>
      </c>
      <c r="L21" s="95" t="s">
        <v>194</v>
      </c>
      <c r="M21" s="272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0</v>
      </c>
      <c r="F22" s="81"/>
      <c r="K22" s="97" t="s">
        <v>61</v>
      </c>
      <c r="L22" s="98" t="s">
        <v>195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69" t="s">
        <v>536</v>
      </c>
      <c r="M23" s="270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0</v>
      </c>
      <c r="F24" s="81"/>
      <c r="H24" s="76" t="s">
        <v>49</v>
      </c>
      <c r="I24" s="77"/>
      <c r="K24" s="83" t="s">
        <v>62</v>
      </c>
      <c r="L24" s="273" t="s">
        <v>196</v>
      </c>
      <c r="M24" s="271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4" t="s">
        <v>198</v>
      </c>
      <c r="M25" s="272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0</v>
      </c>
      <c r="F26" s="81"/>
      <c r="K26" s="97" t="s">
        <v>61</v>
      </c>
      <c r="L26" s="275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69" t="s">
        <v>538</v>
      </c>
      <c r="M27" s="270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3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4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5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69" t="s">
        <v>538</v>
      </c>
      <c r="M31" s="270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0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69" t="s">
        <v>538</v>
      </c>
      <c r="M35" s="270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0</v>
      </c>
      <c r="K37" s="97" t="s">
        <v>63</v>
      </c>
      <c r="L37" s="98" t="s">
        <v>209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71</v>
      </c>
      <c r="C38" s="116">
        <f ca="1">INDIRECT(B47&amp;"!E6")</f>
        <v>0</v>
      </c>
      <c r="F38" s="81"/>
      <c r="H38" s="74"/>
      <c r="I38" s="75"/>
      <c r="L38" s="269" t="s">
        <v>538</v>
      </c>
      <c r="M38" s="270">
        <f ca="1">INDIRECT(B47&amp;"!P22")</f>
        <v>0</v>
      </c>
      <c r="O38" s="413"/>
      <c r="P38" s="413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0</v>
      </c>
      <c r="E40" s="79" t="s">
        <v>541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2017-03-30T02:53:10Z</cp:lastPrinted>
  <dcterms:created xsi:type="dcterms:W3CDTF">2008-01-06T09:11:49Z</dcterms:created>
  <dcterms:modified xsi:type="dcterms:W3CDTF">2017-03-30T02:53:33Z</dcterms:modified>
  <cp:category/>
  <cp:version/>
  <cp:contentType/>
  <cp:contentStatus/>
</cp:coreProperties>
</file>