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073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'し尿処理状況'!$2:$26</definedName>
    <definedName name="_xlnm.Print_Area" localSheetId="0">'水洗化人口等'!$2:$26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<sst xmlns="http://schemas.openxmlformats.org/spreadsheetml/2006/main" count="636" uniqueCount="292">
  <si>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</si>
  <si>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</si>
  <si>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</si>
  <si>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</si>
  <si>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</si>
  <si>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</si>
  <si>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</si>
  <si>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</si>
  <si>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</si>
  <si>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</si>
  <si>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</si>
  <si>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</si>
  <si>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</si>
  <si>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</si>
  <si>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</si>
  <si>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</si>
  <si>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</si>
  <si>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</si>
  <si>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</si>
  <si>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</si>
  <si>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</si>
  <si>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</si>
  <si>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</si>
  <si>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</si>
  <si>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</si>
  <si>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</si>
  <si>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</si>
  <si>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</si>
  <si>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</si>
  <si>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</si>
  <si>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</si>
  <si>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</si>
  <si>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</si>
  <si>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</si>
  <si>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</si>
  <si>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</si>
  <si>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</si>
  <si>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</si>
  <si>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</si>
  <si>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</si>
  <si>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</si>
  <si>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</si>
  <si>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</si>
  <si>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</si>
  <si>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</si>
  <si>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</si>
  <si>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</si>
  <si>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</si>
  <si>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</si>
  <si>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</si>
  <si>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</si>
  <si>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</si>
  <si>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</si>
  <si>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</si>
  <si>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</si>
  <si>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</si>
  <si>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</si>
  <si>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</si>
  <si>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</si>
  <si>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</si>
  <si>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</si>
  <si>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</si>
  <si>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</si>
  <si>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</si>
  <si>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</si>
  <si>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</si>
  <si>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</si>
  <si>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</si>
  <si>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</si>
  <si>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</si>
  <si>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</si>
  <si>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</si>
  <si>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</si>
  <si>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</si>
  <si>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</si>
  <si>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</si>
  <si>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</si>
  <si>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</si>
  <si>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</si>
  <si>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</si>
  <si>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</si>
  <si>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</si>
  <si>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</si>
  <si>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</si>
  <si>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</si>
  <si>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</si>
  <si>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</si>
  <si>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</si>
  <si>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</si>
  <si>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</si>
  <si>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</si>
  <si>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</si>
  <si>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</si>
  <si>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</si>
  <si>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</si>
  <si>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</si>
  <si>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</si>
  <si>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</si>
  <si>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</si>
  <si>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</si>
  <si>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</si>
  <si>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</si>
  <si>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</si>
  <si>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</si>
  <si>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</si>
  <si>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</si>
  <si>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</si>
  <si>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</si>
  <si>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</si>
  <si>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</si>
  <si>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</si>
  <si>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</si>
  <si>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</si>
  <si>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</si>
  <si>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</si>
  <si>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</si>
  <si>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</si>
  <si>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</si>
  <si>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</si>
  <si>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</si>
  <si>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</si>
  <si>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</si>
  <si>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</si>
  <si>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</si>
  <si>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</si>
  <si>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</si>
  <si>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</si>
  <si>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</si>
  <si>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</si>
  <si>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</si>
  <si>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</si>
  <si>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</si>
  <si>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</si>
  <si>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</si>
  <si>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</si>
  <si>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</si>
  <si>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</si>
  <si>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</si>
  <si>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</si>
  <si>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</si>
  <si>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</si>
  <si>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</si>
  <si>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</si>
  <si>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</si>
  <si>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</si>
  <si>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</si>
  <si>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</si>
  <si>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</si>
  <si>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</si>
  <si>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</si>
  <si>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</si>
  <si>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</si>
  <si>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</si>
  <si>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</si>
  <si>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</si>
  <si>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</si>
  <si>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</si>
  <si>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</si>
  <si>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</si>
  <si>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</si>
  <si>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</si>
  <si>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</si>
  <si>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</si>
  <si>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</si>
  <si>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</si>
  <si>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</si>
  <si>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</si>
  <si>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</si>
  <si>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</si>
  <si>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</si>
  <si>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</si>
  <si>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</si>
  <si>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</si>
  <si>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</si>
  <si>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</si>
  <si>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</si>
  <si>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</si>
  <si>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</si>
  <si>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</si>
  <si>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</si>
  <si>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</si>
  <si>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</si>
  <si>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</si>
  <si>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</si>
  <si>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</si>
  <si>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</si>
  <si>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</si>
  <si>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</si>
  <si>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</si>
  <si>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</si>
  <si>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</si>
  <si>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</si>
  <si>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</si>
  <si>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</si>
  <si>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</si>
  <si>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</si>
  <si>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</si>
  <si>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</si>
  <si>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</si>
  <si>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</si>
  <si>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</si>
  <si>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</si>
  <si>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</si>
  <si>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</si>
  <si>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</si>
  <si>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</si>
  <si>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</si>
  <si>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</si>
  <si>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</si>
  <si>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</si>
  <si>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</si>
  <si>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</si>
  <si>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</si>
  <si>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</si>
  <si>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</si>
  <si>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</si>
  <si>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</si>
  <si>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</si>
  <si>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</si>
  <si>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</si>
  <si>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</si>
  <si>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</si>
  <si>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</si>
  <si>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</si>
  <si>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</si>
  <si>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</si>
  <si>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</si>
  <si>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</si>
  <si>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</si>
  <si>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</si>
  <si>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</si>
  <si>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</si>
  <si>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</si>
  <si>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</si>
  <si>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</si>
  <si>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</si>
  <si>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</si>
  <si>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</si>
  <si>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</si>
  <si>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</si>
  <si>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</si>
  <si>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</si>
  <si>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</si>
  <si>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</si>
  <si>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</si>
  <si>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</si>
  <si>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</si>
  <si>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</si>
  <si>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</si>
  <si>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</si>
  <si>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32000</t>
  </si>
  <si>
    <t>水洗化人口等（平成27年度実績）</t>
  </si>
  <si>
    <t>し尿処理の状況（平成27年度実績）</t>
  </si>
  <si>
    <t>32201</t>
  </si>
  <si>
    <t>松江市</t>
  </si>
  <si>
    <t>○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</si>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</sst>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26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22</v>
      </c>
      <c r="B7" s="115" t="s">
        <v>250</v>
      </c>
      <c r="C7" s="111" t="s">
        <v>201</v>
      </c>
      <c r="D7" s="112">
        <f>+SUM(E7,+I7)</f>
        <v>701871</v>
      </c>
      <c r="E7" s="112">
        <f>+SUM(G7,+H7)</f>
        <v>137256</v>
      </c>
      <c r="F7" s="113">
        <f>IF(D7&gt;0,E7/D7*100,"-")</f>
        <v>19.55573032651299</v>
      </c>
      <c r="G7" s="110">
        <f>SUM(G$8:G$1000)</f>
        <v>134437</v>
      </c>
      <c r="H7" s="110">
        <f>SUM(H$8:H$1000)</f>
        <v>2819</v>
      </c>
      <c r="I7" s="112">
        <f>+SUM(K7,+M7,+O7)</f>
        <v>564615</v>
      </c>
      <c r="J7" s="113">
        <f>IF(D7&gt;0,I7/D7*100,"-")</f>
        <v>80.44426967348701</v>
      </c>
      <c r="K7" s="110">
        <f>SUM(K$8:K$1000)</f>
        <v>286928</v>
      </c>
      <c r="L7" s="113">
        <f>IF(D7&gt;0,K7/D7*100,"-")</f>
        <v>40.88044669177099</v>
      </c>
      <c r="M7" s="110">
        <f>SUM(M$8:M$1000)</f>
        <v>4415</v>
      </c>
      <c r="N7" s="113">
        <f>IF(D7&gt;0,M7/D7*100,"-")</f>
        <v>0.6290329704461362</v>
      </c>
      <c r="O7" s="110">
        <f>SUM(O$8:O$1000)</f>
        <v>273272</v>
      </c>
      <c r="P7" s="110">
        <f>SUM(P$8:P$1000)</f>
        <v>201480</v>
      </c>
      <c r="Q7" s="113">
        <f>IF(D7&gt;0,O7/D7*100,"-")</f>
        <v>38.934790011269875</v>
      </c>
      <c r="R7" s="110">
        <f>SUM(R$8:R$1000)</f>
        <v>6159</v>
      </c>
      <c r="S7" s="114">
        <f aca="true" t="shared" si="0" ref="S7:Z7">COUNTIF(S$8:S$1000,"○")</f>
        <v>15</v>
      </c>
      <c r="T7" s="114">
        <f t="shared" si="0"/>
        <v>0</v>
      </c>
      <c r="U7" s="114">
        <f t="shared" si="0"/>
        <v>1</v>
      </c>
      <c r="V7" s="114">
        <f t="shared" si="0"/>
        <v>3</v>
      </c>
      <c r="W7" s="114">
        <f t="shared" si="0"/>
        <v>14</v>
      </c>
      <c r="X7" s="114">
        <f t="shared" si="0"/>
        <v>0</v>
      </c>
      <c r="Y7" s="114">
        <f t="shared" si="0"/>
        <v>1</v>
      </c>
      <c r="Z7" s="114">
        <f t="shared" si="0"/>
        <v>4</v>
      </c>
    </row>
    <row r="8" spans="1:26" s="107" customFormat="1" ht="13.5" customHeight="1">
      <c r="A8" s="101" t="s">
        <v>22</v>
      </c>
      <c r="B8" s="102" t="s">
        <v>253</v>
      </c>
      <c r="C8" s="101" t="s">
        <v>254</v>
      </c>
      <c r="D8" s="103">
        <f>+SUM(E8,+I8)</f>
        <v>204960</v>
      </c>
      <c r="E8" s="103">
        <f>+SUM(G8,+H8)</f>
        <v>8151</v>
      </c>
      <c r="F8" s="104">
        <f>IF(D8&gt;0,E8/D8*100,"-")</f>
        <v>3.976873536299766</v>
      </c>
      <c r="G8" s="103">
        <v>8151</v>
      </c>
      <c r="H8" s="103">
        <v>0</v>
      </c>
      <c r="I8" s="103">
        <f>+SUM(K8,+M8,+O8)</f>
        <v>196809</v>
      </c>
      <c r="J8" s="104">
        <f>IF(D8&gt;0,I8/D8*100,"-")</f>
        <v>96.02312646370024</v>
      </c>
      <c r="K8" s="103">
        <v>153673</v>
      </c>
      <c r="L8" s="104">
        <f>IF(D8&gt;0,K8/D8*100,"-")</f>
        <v>74.97706869633099</v>
      </c>
      <c r="M8" s="103">
        <v>1490</v>
      </c>
      <c r="N8" s="104">
        <f>IF(D8&gt;0,M8/D8*100,"-")</f>
        <v>0.7269711163153786</v>
      </c>
      <c r="O8" s="103">
        <v>41646</v>
      </c>
      <c r="P8" s="103">
        <v>29996</v>
      </c>
      <c r="Q8" s="104">
        <f>IF(D8&gt;0,O8/D8*100,"-")</f>
        <v>20.319086651053865</v>
      </c>
      <c r="R8" s="103">
        <v>1179</v>
      </c>
      <c r="S8" s="101" t="s">
        <v>255</v>
      </c>
      <c r="T8" s="101"/>
      <c r="U8" s="101"/>
      <c r="V8" s="101"/>
      <c r="W8" s="101" t="s">
        <v>255</v>
      </c>
      <c r="X8" s="101"/>
      <c r="Y8" s="101"/>
      <c r="Z8" s="101"/>
    </row>
    <row r="9" spans="1:26" s="107" customFormat="1" ht="13.5" customHeight="1">
      <c r="A9" s="101" t="s">
        <v>22</v>
      </c>
      <c r="B9" s="102" t="s">
        <v>256</v>
      </c>
      <c r="C9" s="101" t="s">
        <v>257</v>
      </c>
      <c r="D9" s="103">
        <f>+SUM(E9,+I9)</f>
        <v>56877</v>
      </c>
      <c r="E9" s="103">
        <f>+SUM(G9,+H9)</f>
        <v>19102</v>
      </c>
      <c r="F9" s="104">
        <f>IF(D9&gt;0,E9/D9*100,"-")</f>
        <v>33.58475306362853</v>
      </c>
      <c r="G9" s="103">
        <v>17737</v>
      </c>
      <c r="H9" s="103">
        <v>1365</v>
      </c>
      <c r="I9" s="103">
        <f>+SUM(K9,+M9,+O9)</f>
        <v>37775</v>
      </c>
      <c r="J9" s="104">
        <f>IF(D9&gt;0,I9/D9*100,"-")</f>
        <v>66.41524693637146</v>
      </c>
      <c r="K9" s="103">
        <v>4331</v>
      </c>
      <c r="L9" s="104">
        <f>IF(D9&gt;0,K9/D9*100,"-")</f>
        <v>7.614677286073457</v>
      </c>
      <c r="M9" s="103">
        <v>1651</v>
      </c>
      <c r="N9" s="104">
        <f>IF(D9&gt;0,M9/D9*100,"-")</f>
        <v>2.9027550679536542</v>
      </c>
      <c r="O9" s="103">
        <v>31793</v>
      </c>
      <c r="P9" s="103">
        <v>16143</v>
      </c>
      <c r="Q9" s="104">
        <f>IF(D9&gt;0,O9/D9*100,"-")</f>
        <v>55.89781458234435</v>
      </c>
      <c r="R9" s="103">
        <v>615</v>
      </c>
      <c r="S9" s="101" t="s">
        <v>255</v>
      </c>
      <c r="T9" s="101"/>
      <c r="U9" s="101"/>
      <c r="V9" s="101"/>
      <c r="W9" s="101" t="s">
        <v>255</v>
      </c>
      <c r="X9" s="101"/>
      <c r="Y9" s="101"/>
      <c r="Z9" s="101"/>
    </row>
    <row r="10" spans="1:26" s="107" customFormat="1" ht="13.5" customHeight="1">
      <c r="A10" s="101" t="s">
        <v>22</v>
      </c>
      <c r="B10" s="102" t="s">
        <v>258</v>
      </c>
      <c r="C10" s="101" t="s">
        <v>259</v>
      </c>
      <c r="D10" s="103">
        <f>+SUM(E10,+I10)</f>
        <v>174804</v>
      </c>
      <c r="E10" s="103">
        <f>+SUM(G10,+H10)</f>
        <v>29168</v>
      </c>
      <c r="F10" s="104">
        <f>IF(D10&gt;0,E10/D10*100,"-")</f>
        <v>16.686117022493764</v>
      </c>
      <c r="G10" s="103">
        <v>29168</v>
      </c>
      <c r="H10" s="103">
        <v>0</v>
      </c>
      <c r="I10" s="103">
        <f>+SUM(K10,+M10,+O10)</f>
        <v>145636</v>
      </c>
      <c r="J10" s="104">
        <f>IF(D10&gt;0,I10/D10*100,"-")</f>
        <v>83.31388297750624</v>
      </c>
      <c r="K10" s="103">
        <v>68896</v>
      </c>
      <c r="L10" s="104">
        <f>IF(D10&gt;0,K10/D10*100,"-")</f>
        <v>39.413285737168486</v>
      </c>
      <c r="M10" s="103">
        <v>186</v>
      </c>
      <c r="N10" s="104">
        <f>IF(D10&gt;0,M10/D10*100,"-")</f>
        <v>0.10640488776000548</v>
      </c>
      <c r="O10" s="103">
        <v>76554</v>
      </c>
      <c r="P10" s="103">
        <v>64976</v>
      </c>
      <c r="Q10" s="104">
        <f>IF(D10&gt;0,O10/D10*100,"-")</f>
        <v>43.794192352577745</v>
      </c>
      <c r="R10" s="103">
        <v>2613</v>
      </c>
      <c r="S10" s="101" t="s">
        <v>255</v>
      </c>
      <c r="T10" s="101"/>
      <c r="U10" s="101"/>
      <c r="V10" s="101"/>
      <c r="W10" s="101" t="s">
        <v>255</v>
      </c>
      <c r="X10" s="101"/>
      <c r="Y10" s="101"/>
      <c r="Z10" s="101"/>
    </row>
    <row r="11" spans="1:26" s="107" customFormat="1" ht="13.5" customHeight="1">
      <c r="A11" s="101" t="s">
        <v>22</v>
      </c>
      <c r="B11" s="102" t="s">
        <v>260</v>
      </c>
      <c r="C11" s="101" t="s">
        <v>261</v>
      </c>
      <c r="D11" s="103">
        <f>+SUM(E11,+I11)</f>
        <v>48766</v>
      </c>
      <c r="E11" s="103">
        <f>+SUM(G11,+H11)</f>
        <v>19164</v>
      </c>
      <c r="F11" s="104">
        <f>IF(D11&gt;0,E11/D11*100,"-")</f>
        <v>39.29787146782594</v>
      </c>
      <c r="G11" s="103">
        <v>19117</v>
      </c>
      <c r="H11" s="103">
        <v>47</v>
      </c>
      <c r="I11" s="103">
        <f>+SUM(K11,+M11,+O11)</f>
        <v>29602</v>
      </c>
      <c r="J11" s="104">
        <f>IF(D11&gt;0,I11/D11*100,"-")</f>
        <v>60.70212853217406</v>
      </c>
      <c r="K11" s="103">
        <v>1695</v>
      </c>
      <c r="L11" s="104">
        <f>IF(D11&gt;0,K11/D11*100,"-")</f>
        <v>3.4757823073452814</v>
      </c>
      <c r="M11" s="103">
        <v>528</v>
      </c>
      <c r="N11" s="104">
        <f>IF(D11&gt;0,M11/D11*100,"-")</f>
        <v>1.082721568305787</v>
      </c>
      <c r="O11" s="103">
        <v>27379</v>
      </c>
      <c r="P11" s="103">
        <v>14253</v>
      </c>
      <c r="Q11" s="104">
        <f>IF(D11&gt;0,O11/D11*100,"-")</f>
        <v>56.14362465652298</v>
      </c>
      <c r="R11" s="103">
        <v>324</v>
      </c>
      <c r="S11" s="101"/>
      <c r="T11" s="101"/>
      <c r="U11" s="101"/>
      <c r="V11" s="101" t="s">
        <v>255</v>
      </c>
      <c r="W11" s="101"/>
      <c r="X11" s="101"/>
      <c r="Y11" s="101"/>
      <c r="Z11" s="101" t="s">
        <v>255</v>
      </c>
    </row>
    <row r="12" spans="1:26" s="107" customFormat="1" ht="13.5" customHeight="1">
      <c r="A12" s="101" t="s">
        <v>22</v>
      </c>
      <c r="B12" s="102" t="s">
        <v>262</v>
      </c>
      <c r="C12" s="101" t="s">
        <v>263</v>
      </c>
      <c r="D12" s="103">
        <f>+SUM(E12,+I12)</f>
        <v>36806</v>
      </c>
      <c r="E12" s="103">
        <f>+SUM(G12,+H12)</f>
        <v>18314</v>
      </c>
      <c r="F12" s="104">
        <f>IF(D12&gt;0,E12/D12*100,"-")</f>
        <v>49.75819159919578</v>
      </c>
      <c r="G12" s="103">
        <v>18168</v>
      </c>
      <c r="H12" s="103">
        <v>146</v>
      </c>
      <c r="I12" s="103">
        <f>+SUM(K12,+M12,+O12)</f>
        <v>18492</v>
      </c>
      <c r="J12" s="104">
        <f>IF(D12&gt;0,I12/D12*100,"-")</f>
        <v>50.241808400804224</v>
      </c>
      <c r="K12" s="103">
        <v>7367</v>
      </c>
      <c r="L12" s="104">
        <f>IF(D12&gt;0,K12/D12*100,"-")</f>
        <v>20.015758300277128</v>
      </c>
      <c r="M12" s="103">
        <v>0</v>
      </c>
      <c r="N12" s="104">
        <f>IF(D12&gt;0,M12/D12*100,"-")</f>
        <v>0</v>
      </c>
      <c r="O12" s="103">
        <v>11125</v>
      </c>
      <c r="P12" s="103">
        <v>6859</v>
      </c>
      <c r="Q12" s="104">
        <f>IF(D12&gt;0,O12/D12*100,"-")</f>
        <v>30.226050100527086</v>
      </c>
      <c r="R12" s="103">
        <v>343</v>
      </c>
      <c r="S12" s="101"/>
      <c r="T12" s="101"/>
      <c r="U12" s="101" t="s">
        <v>255</v>
      </c>
      <c r="V12" s="101"/>
      <c r="W12" s="101"/>
      <c r="X12" s="101"/>
      <c r="Y12" s="101" t="s">
        <v>255</v>
      </c>
      <c r="Z12" s="101"/>
    </row>
    <row r="13" spans="1:26" s="107" customFormat="1" ht="13.5" customHeight="1">
      <c r="A13" s="101" t="s">
        <v>22</v>
      </c>
      <c r="B13" s="102" t="s">
        <v>264</v>
      </c>
      <c r="C13" s="101" t="s">
        <v>265</v>
      </c>
      <c r="D13" s="103">
        <f>+SUM(E13,+I13)</f>
        <v>40486</v>
      </c>
      <c r="E13" s="103">
        <f>+SUM(G13,+H13)</f>
        <v>7820</v>
      </c>
      <c r="F13" s="104">
        <f>IF(D13&gt;0,E13/D13*100,"-")</f>
        <v>19.315318875660722</v>
      </c>
      <c r="G13" s="103">
        <v>7820</v>
      </c>
      <c r="H13" s="103">
        <v>0</v>
      </c>
      <c r="I13" s="103">
        <f>+SUM(K13,+M13,+O13)</f>
        <v>32666</v>
      </c>
      <c r="J13" s="104">
        <f>IF(D13&gt;0,I13/D13*100,"-")</f>
        <v>80.68468112433928</v>
      </c>
      <c r="K13" s="103">
        <v>16961</v>
      </c>
      <c r="L13" s="104">
        <f>IF(D13&gt;0,K13/D13*100,"-")</f>
        <v>41.893494047325</v>
      </c>
      <c r="M13" s="103">
        <v>91</v>
      </c>
      <c r="N13" s="104">
        <f>IF(D13&gt;0,M13/D13*100,"-")</f>
        <v>0.2247690559699649</v>
      </c>
      <c r="O13" s="103">
        <v>15614</v>
      </c>
      <c r="P13" s="103">
        <v>13412</v>
      </c>
      <c r="Q13" s="104">
        <f>IF(D13&gt;0,O13/D13*100,"-")</f>
        <v>38.56641802104431</v>
      </c>
      <c r="R13" s="103">
        <v>140</v>
      </c>
      <c r="S13" s="101"/>
      <c r="T13" s="101"/>
      <c r="U13" s="101"/>
      <c r="V13" s="101" t="s">
        <v>255</v>
      </c>
      <c r="W13" s="101"/>
      <c r="X13" s="101"/>
      <c r="Y13" s="101"/>
      <c r="Z13" s="101" t="s">
        <v>255</v>
      </c>
    </row>
    <row r="14" spans="1:26" s="107" customFormat="1" ht="13.5" customHeight="1">
      <c r="A14" s="101" t="s">
        <v>22</v>
      </c>
      <c r="B14" s="102" t="s">
        <v>266</v>
      </c>
      <c r="C14" s="101" t="s">
        <v>267</v>
      </c>
      <c r="D14" s="103">
        <f>+SUM(E14,+I14)</f>
        <v>24728</v>
      </c>
      <c r="E14" s="103">
        <f>+SUM(G14,+H14)</f>
        <v>9153</v>
      </c>
      <c r="F14" s="104">
        <f>IF(D14&gt;0,E14/D14*100,"-")</f>
        <v>37.01472015528955</v>
      </c>
      <c r="G14" s="103">
        <v>8930</v>
      </c>
      <c r="H14" s="103">
        <v>223</v>
      </c>
      <c r="I14" s="103">
        <f>+SUM(K14,+M14,+O14)</f>
        <v>15575</v>
      </c>
      <c r="J14" s="104">
        <f>IF(D14&gt;0,I14/D14*100,"-")</f>
        <v>62.98527984471045</v>
      </c>
      <c r="K14" s="103">
        <v>2636</v>
      </c>
      <c r="L14" s="104">
        <f>IF(D14&gt;0,K14/D14*100,"-")</f>
        <v>10.659980588806212</v>
      </c>
      <c r="M14" s="103">
        <v>0</v>
      </c>
      <c r="N14" s="104">
        <f>IF(D14&gt;0,M14/D14*100,"-")</f>
        <v>0</v>
      </c>
      <c r="O14" s="103">
        <v>12939</v>
      </c>
      <c r="P14" s="103">
        <v>5612</v>
      </c>
      <c r="Q14" s="104">
        <f>IF(D14&gt;0,O14/D14*100,"-")</f>
        <v>52.325299255904234</v>
      </c>
      <c r="R14" s="103">
        <v>269</v>
      </c>
      <c r="S14" s="101" t="s">
        <v>255</v>
      </c>
      <c r="T14" s="101"/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22</v>
      </c>
      <c r="B15" s="102" t="s">
        <v>268</v>
      </c>
      <c r="C15" s="101" t="s">
        <v>269</v>
      </c>
      <c r="D15" s="103">
        <f>+SUM(E15,+I15)</f>
        <v>40590</v>
      </c>
      <c r="E15" s="103">
        <f>+SUM(G15,+H15)</f>
        <v>7957</v>
      </c>
      <c r="F15" s="104">
        <f>IF(D15&gt;0,E15/D15*100,"-")</f>
        <v>19.603350578960335</v>
      </c>
      <c r="G15" s="103">
        <v>7957</v>
      </c>
      <c r="H15" s="103">
        <v>0</v>
      </c>
      <c r="I15" s="103">
        <f>+SUM(K15,+M15,+O15)</f>
        <v>32633</v>
      </c>
      <c r="J15" s="104">
        <f>IF(D15&gt;0,I15/D15*100,"-")</f>
        <v>80.39664942103967</v>
      </c>
      <c r="K15" s="103">
        <v>12265</v>
      </c>
      <c r="L15" s="104">
        <f>IF(D15&gt;0,K15/D15*100,"-")</f>
        <v>30.21680216802168</v>
      </c>
      <c r="M15" s="103">
        <v>357</v>
      </c>
      <c r="N15" s="104">
        <f>IF(D15&gt;0,M15/D15*100,"-")</f>
        <v>0.8795269770879527</v>
      </c>
      <c r="O15" s="103">
        <v>20011</v>
      </c>
      <c r="P15" s="103">
        <v>19685</v>
      </c>
      <c r="Q15" s="104">
        <f>IF(D15&gt;0,O15/D15*100,"-")</f>
        <v>49.300320275930034</v>
      </c>
      <c r="R15" s="103">
        <v>204</v>
      </c>
      <c r="S15" s="101" t="s">
        <v>255</v>
      </c>
      <c r="T15" s="101"/>
      <c r="U15" s="101"/>
      <c r="V15" s="101"/>
      <c r="W15" s="101" t="s">
        <v>255</v>
      </c>
      <c r="X15" s="101"/>
      <c r="Y15" s="101"/>
      <c r="Z15" s="101"/>
    </row>
    <row r="16" spans="1:26" s="107" customFormat="1" ht="13.5" customHeight="1">
      <c r="A16" s="101" t="s">
        <v>22</v>
      </c>
      <c r="B16" s="102" t="s">
        <v>270</v>
      </c>
      <c r="C16" s="101" t="s">
        <v>271</v>
      </c>
      <c r="D16" s="103">
        <f>+SUM(E16,+I16)</f>
        <v>13647</v>
      </c>
      <c r="E16" s="103">
        <f>+SUM(G16,+H16)</f>
        <v>1488</v>
      </c>
      <c r="F16" s="104">
        <f>IF(D16&gt;0,E16/D16*100,"-")</f>
        <v>10.903495273686524</v>
      </c>
      <c r="G16" s="103">
        <v>1434</v>
      </c>
      <c r="H16" s="103">
        <v>54</v>
      </c>
      <c r="I16" s="103">
        <f>+SUM(K16,+M16,+O16)</f>
        <v>12159</v>
      </c>
      <c r="J16" s="104">
        <f>IF(D16&gt;0,I16/D16*100,"-")</f>
        <v>89.09650472631347</v>
      </c>
      <c r="K16" s="103">
        <v>2993</v>
      </c>
      <c r="L16" s="104">
        <f>IF(D16&gt;0,K16/D16*100,"-")</f>
        <v>21.9315600498278</v>
      </c>
      <c r="M16" s="103">
        <v>0</v>
      </c>
      <c r="N16" s="104">
        <f>IF(D16&gt;0,M16/D16*100,"-")</f>
        <v>0</v>
      </c>
      <c r="O16" s="103">
        <v>9166</v>
      </c>
      <c r="P16" s="103">
        <v>8058</v>
      </c>
      <c r="Q16" s="104">
        <f>IF(D16&gt;0,O16/D16*100,"-")</f>
        <v>67.16494467648567</v>
      </c>
      <c r="R16" s="103">
        <v>85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22</v>
      </c>
      <c r="B17" s="102" t="s">
        <v>272</v>
      </c>
      <c r="C17" s="101" t="s">
        <v>273</v>
      </c>
      <c r="D17" s="103">
        <f>+SUM(E17,+I17)</f>
        <v>5182</v>
      </c>
      <c r="E17" s="103">
        <f>+SUM(G17,+H17)</f>
        <v>478</v>
      </c>
      <c r="F17" s="104">
        <f>IF(D17&gt;0,E17/D17*100,"-")</f>
        <v>9.224237746043999</v>
      </c>
      <c r="G17" s="103">
        <v>419</v>
      </c>
      <c r="H17" s="103">
        <v>59</v>
      </c>
      <c r="I17" s="103">
        <f>+SUM(K17,+M17,+O17)</f>
        <v>4704</v>
      </c>
      <c r="J17" s="104">
        <f>IF(D17&gt;0,I17/D17*100,"-")</f>
        <v>90.775762253956</v>
      </c>
      <c r="K17" s="103">
        <v>2538</v>
      </c>
      <c r="L17" s="104">
        <f>IF(D17&gt;0,K17/D17*100,"-")</f>
        <v>48.97722886916249</v>
      </c>
      <c r="M17" s="103">
        <v>0</v>
      </c>
      <c r="N17" s="104">
        <f>IF(D17&gt;0,M17/D17*100,"-")</f>
        <v>0</v>
      </c>
      <c r="O17" s="103">
        <v>2166</v>
      </c>
      <c r="P17" s="103">
        <v>1979</v>
      </c>
      <c r="Q17" s="104">
        <f>IF(D17&gt;0,O17/D17*100,"-")</f>
        <v>41.798533384793515</v>
      </c>
      <c r="R17" s="103">
        <v>33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22</v>
      </c>
      <c r="B18" s="102" t="s">
        <v>274</v>
      </c>
      <c r="C18" s="101" t="s">
        <v>275</v>
      </c>
      <c r="D18" s="103">
        <f>+SUM(E18,+I18)</f>
        <v>3488</v>
      </c>
      <c r="E18" s="103">
        <f>+SUM(G18,+H18)</f>
        <v>1406</v>
      </c>
      <c r="F18" s="104">
        <f>IF(D18&gt;0,E18/D18*100,"-")</f>
        <v>40.309633027522935</v>
      </c>
      <c r="G18" s="103">
        <v>1406</v>
      </c>
      <c r="H18" s="103">
        <v>0</v>
      </c>
      <c r="I18" s="103">
        <f>+SUM(K18,+M18,+O18)</f>
        <v>2082</v>
      </c>
      <c r="J18" s="104">
        <f>IF(D18&gt;0,I18/D18*100,"-")</f>
        <v>59.69036697247706</v>
      </c>
      <c r="K18" s="103">
        <v>0</v>
      </c>
      <c r="L18" s="104">
        <f>IF(D18&gt;0,K18/D18*100,"-")</f>
        <v>0</v>
      </c>
      <c r="M18" s="103">
        <v>0</v>
      </c>
      <c r="N18" s="104">
        <f>IF(D18&gt;0,M18/D18*100,"-")</f>
        <v>0</v>
      </c>
      <c r="O18" s="103">
        <v>2082</v>
      </c>
      <c r="P18" s="103">
        <v>1690</v>
      </c>
      <c r="Q18" s="104">
        <f>IF(D18&gt;0,O18/D18*100,"-")</f>
        <v>59.69036697247706</v>
      </c>
      <c r="R18" s="103">
        <v>13</v>
      </c>
      <c r="S18" s="101" t="s">
        <v>255</v>
      </c>
      <c r="T18" s="101"/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22</v>
      </c>
      <c r="B19" s="102" t="s">
        <v>276</v>
      </c>
      <c r="C19" s="101" t="s">
        <v>277</v>
      </c>
      <c r="D19" s="103">
        <f>+SUM(E19,+I19)</f>
        <v>5051</v>
      </c>
      <c r="E19" s="103">
        <f>+SUM(G19,+H19)</f>
        <v>1187</v>
      </c>
      <c r="F19" s="104">
        <f>IF(D19&gt;0,E19/D19*100,"-")</f>
        <v>23.50029697089685</v>
      </c>
      <c r="G19" s="103">
        <v>1187</v>
      </c>
      <c r="H19" s="103">
        <v>0</v>
      </c>
      <c r="I19" s="103">
        <f>+SUM(K19,+M19,+O19)</f>
        <v>3864</v>
      </c>
      <c r="J19" s="104">
        <f>IF(D19&gt;0,I19/D19*100,"-")</f>
        <v>76.49970302910315</v>
      </c>
      <c r="K19" s="103">
        <v>1802</v>
      </c>
      <c r="L19" s="104">
        <f>IF(D19&gt;0,K19/D19*100,"-")</f>
        <v>35.6761037418333</v>
      </c>
      <c r="M19" s="103">
        <v>0</v>
      </c>
      <c r="N19" s="104">
        <f>IF(D19&gt;0,M19/D19*100,"-")</f>
        <v>0</v>
      </c>
      <c r="O19" s="103">
        <v>2062</v>
      </c>
      <c r="P19" s="103">
        <v>1716</v>
      </c>
      <c r="Q19" s="104">
        <f>IF(D19&gt;0,O19/D19*100,"-")</f>
        <v>40.82359928726984</v>
      </c>
      <c r="R19" s="103">
        <v>16</v>
      </c>
      <c r="S19" s="101" t="s">
        <v>255</v>
      </c>
      <c r="T19" s="101"/>
      <c r="U19" s="101"/>
      <c r="V19" s="101"/>
      <c r="W19" s="101" t="s">
        <v>255</v>
      </c>
      <c r="X19" s="101"/>
      <c r="Y19" s="101"/>
      <c r="Z19" s="101"/>
    </row>
    <row r="20" spans="1:26" s="107" customFormat="1" ht="13.5" customHeight="1">
      <c r="A20" s="101" t="s">
        <v>22</v>
      </c>
      <c r="B20" s="102" t="s">
        <v>278</v>
      </c>
      <c r="C20" s="101" t="s">
        <v>279</v>
      </c>
      <c r="D20" s="103">
        <f>+SUM(E20,+I20)</f>
        <v>11367</v>
      </c>
      <c r="E20" s="103">
        <f>+SUM(G20,+H20)</f>
        <v>1825</v>
      </c>
      <c r="F20" s="104">
        <f>IF(D20&gt;0,E20/D20*100,"-")</f>
        <v>16.05524764669658</v>
      </c>
      <c r="G20" s="103">
        <v>1825</v>
      </c>
      <c r="H20" s="103">
        <v>0</v>
      </c>
      <c r="I20" s="103">
        <f>+SUM(K20,+M20,+O20)</f>
        <v>9542</v>
      </c>
      <c r="J20" s="104">
        <f>IF(D20&gt;0,I20/D20*100,"-")</f>
        <v>83.94475235330341</v>
      </c>
      <c r="K20" s="103">
        <v>2550</v>
      </c>
      <c r="L20" s="104">
        <f>IF(D20&gt;0,K20/D20*100,"-")</f>
        <v>22.433359725521246</v>
      </c>
      <c r="M20" s="103">
        <v>0</v>
      </c>
      <c r="N20" s="104">
        <f>IF(D20&gt;0,M20/D20*100,"-")</f>
        <v>0</v>
      </c>
      <c r="O20" s="103">
        <v>6992</v>
      </c>
      <c r="P20" s="103">
        <v>6992</v>
      </c>
      <c r="Q20" s="104">
        <f>IF(D20&gt;0,O20/D20*100,"-")</f>
        <v>61.51139262778218</v>
      </c>
      <c r="R20" s="103">
        <v>73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22</v>
      </c>
      <c r="B21" s="102" t="s">
        <v>280</v>
      </c>
      <c r="C21" s="101" t="s">
        <v>281</v>
      </c>
      <c r="D21" s="103">
        <f>+SUM(E21,+I21)</f>
        <v>7921</v>
      </c>
      <c r="E21" s="103">
        <f>+SUM(G21,+H21)</f>
        <v>2364</v>
      </c>
      <c r="F21" s="104">
        <f>IF(D21&gt;0,E21/D21*100,"-")</f>
        <v>29.84471657618987</v>
      </c>
      <c r="G21" s="103">
        <v>2012</v>
      </c>
      <c r="H21" s="103">
        <v>352</v>
      </c>
      <c r="I21" s="103">
        <f>+SUM(K21,+M21,+O21)</f>
        <v>5557</v>
      </c>
      <c r="J21" s="104">
        <f>IF(D21&gt;0,I21/D21*100,"-")</f>
        <v>70.15528342381012</v>
      </c>
      <c r="K21" s="103">
        <v>2066</v>
      </c>
      <c r="L21" s="104">
        <f>IF(D21&gt;0,K21/D21*100,"-")</f>
        <v>26.082565332660018</v>
      </c>
      <c r="M21" s="103">
        <v>0</v>
      </c>
      <c r="N21" s="104">
        <f>IF(D21&gt;0,M21/D21*100,"-")</f>
        <v>0</v>
      </c>
      <c r="O21" s="103">
        <v>3491</v>
      </c>
      <c r="P21" s="103">
        <v>1994</v>
      </c>
      <c r="Q21" s="104">
        <f>IF(D21&gt;0,O21/D21*100,"-")</f>
        <v>44.07271809115011</v>
      </c>
      <c r="R21" s="103">
        <v>53</v>
      </c>
      <c r="S21" s="101" t="s">
        <v>255</v>
      </c>
      <c r="T21" s="101"/>
      <c r="U21" s="101"/>
      <c r="V21" s="101"/>
      <c r="W21" s="101" t="s">
        <v>255</v>
      </c>
      <c r="X21" s="101"/>
      <c r="Y21" s="101"/>
      <c r="Z21" s="101"/>
    </row>
    <row r="22" spans="1:26" s="107" customFormat="1" ht="13.5" customHeight="1">
      <c r="A22" s="101" t="s">
        <v>22</v>
      </c>
      <c r="B22" s="102" t="s">
        <v>282</v>
      </c>
      <c r="C22" s="101" t="s">
        <v>283</v>
      </c>
      <c r="D22" s="103">
        <f>+SUM(E22,+I22)</f>
        <v>6419</v>
      </c>
      <c r="E22" s="103">
        <f>+SUM(G22,+H22)</f>
        <v>2584</v>
      </c>
      <c r="F22" s="104">
        <f>IF(D22&gt;0,E22/D22*100,"-")</f>
        <v>40.255491509580935</v>
      </c>
      <c r="G22" s="103">
        <v>2011</v>
      </c>
      <c r="H22" s="103">
        <v>573</v>
      </c>
      <c r="I22" s="103">
        <f>+SUM(K22,+M22,+O22)</f>
        <v>3835</v>
      </c>
      <c r="J22" s="104">
        <f>IF(D22&gt;0,I22/D22*100,"-")</f>
        <v>59.744508490419065</v>
      </c>
      <c r="K22" s="103">
        <v>1578</v>
      </c>
      <c r="L22" s="104">
        <f>IF(D22&gt;0,K22/D22*100,"-")</f>
        <v>24.583268421872564</v>
      </c>
      <c r="M22" s="103">
        <v>0</v>
      </c>
      <c r="N22" s="104">
        <f>IF(D22&gt;0,M22/D22*100,"-")</f>
        <v>0</v>
      </c>
      <c r="O22" s="103">
        <v>2257</v>
      </c>
      <c r="P22" s="103">
        <v>1681</v>
      </c>
      <c r="Q22" s="104">
        <f>IF(D22&gt;0,O22/D22*100,"-")</f>
        <v>35.1612400685465</v>
      </c>
      <c r="R22" s="103">
        <v>113</v>
      </c>
      <c r="S22" s="101" t="s">
        <v>255</v>
      </c>
      <c r="T22" s="101"/>
      <c r="U22" s="101"/>
      <c r="V22" s="101"/>
      <c r="W22" s="101" t="s">
        <v>255</v>
      </c>
      <c r="X22" s="101"/>
      <c r="Y22" s="101"/>
      <c r="Z22" s="101"/>
    </row>
    <row r="23" spans="1:26" s="107" customFormat="1" ht="13.5" customHeight="1">
      <c r="A23" s="101" t="s">
        <v>22</v>
      </c>
      <c r="B23" s="102" t="s">
        <v>284</v>
      </c>
      <c r="C23" s="101" t="s">
        <v>285</v>
      </c>
      <c r="D23" s="103">
        <f>+SUM(E23,+I23)</f>
        <v>2352</v>
      </c>
      <c r="E23" s="103">
        <f>+SUM(G23,+H23)</f>
        <v>329</v>
      </c>
      <c r="F23" s="104">
        <f>IF(D23&gt;0,E23/D23*100,"-")</f>
        <v>13.988095238095239</v>
      </c>
      <c r="G23" s="103">
        <v>329</v>
      </c>
      <c r="H23" s="103">
        <v>0</v>
      </c>
      <c r="I23" s="103">
        <f>+SUM(K23,+M23,+O23)</f>
        <v>2023</v>
      </c>
      <c r="J23" s="104">
        <f>IF(D23&gt;0,I23/D23*100,"-")</f>
        <v>86.01190476190477</v>
      </c>
      <c r="K23" s="103">
        <v>1225</v>
      </c>
      <c r="L23" s="104">
        <f>IF(D23&gt;0,K23/D23*100,"-")</f>
        <v>52.083333333333336</v>
      </c>
      <c r="M23" s="103">
        <v>0</v>
      </c>
      <c r="N23" s="104">
        <f>IF(D23&gt;0,M23/D23*100,"-")</f>
        <v>0</v>
      </c>
      <c r="O23" s="103">
        <v>798</v>
      </c>
      <c r="P23" s="103">
        <v>748</v>
      </c>
      <c r="Q23" s="104">
        <f>IF(D23&gt;0,O23/D23*100,"-")</f>
        <v>33.92857142857143</v>
      </c>
      <c r="R23" s="103">
        <v>7</v>
      </c>
      <c r="S23" s="101"/>
      <c r="T23" s="101"/>
      <c r="U23" s="101"/>
      <c r="V23" s="101" t="s">
        <v>255</v>
      </c>
      <c r="W23" s="101"/>
      <c r="X23" s="101"/>
      <c r="Y23" s="101"/>
      <c r="Z23" s="101" t="s">
        <v>255</v>
      </c>
    </row>
    <row r="24" spans="1:26" s="107" customFormat="1" ht="13.5" customHeight="1">
      <c r="A24" s="101" t="s">
        <v>22</v>
      </c>
      <c r="B24" s="102" t="s">
        <v>286</v>
      </c>
      <c r="C24" s="101" t="s">
        <v>287</v>
      </c>
      <c r="D24" s="103">
        <f>+SUM(E24,+I24)</f>
        <v>2992</v>
      </c>
      <c r="E24" s="103">
        <f>+SUM(G24,+H24)</f>
        <v>410</v>
      </c>
      <c r="F24" s="104">
        <f>IF(D24&gt;0,E24/D24*100,"-")</f>
        <v>13.703208556149733</v>
      </c>
      <c r="G24" s="103">
        <v>410</v>
      </c>
      <c r="H24" s="103">
        <v>0</v>
      </c>
      <c r="I24" s="103">
        <f>+SUM(K24,+M24,+O24)</f>
        <v>2582</v>
      </c>
      <c r="J24" s="104">
        <f>IF(D24&gt;0,I24/D24*100,"-")</f>
        <v>86.29679144385027</v>
      </c>
      <c r="K24" s="103">
        <v>397</v>
      </c>
      <c r="L24" s="104">
        <f>IF(D24&gt;0,K24/D24*100,"-")</f>
        <v>13.268716577540108</v>
      </c>
      <c r="M24" s="103">
        <v>0</v>
      </c>
      <c r="N24" s="104">
        <f>IF(D24&gt;0,M24/D24*100,"-")</f>
        <v>0</v>
      </c>
      <c r="O24" s="103">
        <v>2185</v>
      </c>
      <c r="P24" s="103">
        <v>1505</v>
      </c>
      <c r="Q24" s="104">
        <f>IF(D24&gt;0,O24/D24*100,"-")</f>
        <v>73.02807486631015</v>
      </c>
      <c r="R24" s="103">
        <v>9</v>
      </c>
      <c r="S24" s="101" t="s">
        <v>255</v>
      </c>
      <c r="T24" s="101"/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 t="s">
        <v>22</v>
      </c>
      <c r="B25" s="102" t="s">
        <v>288</v>
      </c>
      <c r="C25" s="101" t="s">
        <v>289</v>
      </c>
      <c r="D25" s="103">
        <f>+SUM(E25,+I25)</f>
        <v>595</v>
      </c>
      <c r="E25" s="103">
        <f>+SUM(G25,+H25)</f>
        <v>9</v>
      </c>
      <c r="F25" s="104">
        <f>IF(D25&gt;0,E25/D25*100,"-")</f>
        <v>1.5126050420168067</v>
      </c>
      <c r="G25" s="103">
        <v>9</v>
      </c>
      <c r="H25" s="103">
        <v>0</v>
      </c>
      <c r="I25" s="103">
        <f>+SUM(K25,+M25,+O25)</f>
        <v>586</v>
      </c>
      <c r="J25" s="104">
        <f>IF(D25&gt;0,I25/D25*100,"-")</f>
        <v>98.4873949579832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586</v>
      </c>
      <c r="P25" s="103">
        <v>586</v>
      </c>
      <c r="Q25" s="104">
        <f>IF(D25&gt;0,O25/D25*100,"-")</f>
        <v>98.4873949579832</v>
      </c>
      <c r="R25" s="103">
        <v>2</v>
      </c>
      <c r="S25" s="101" t="s">
        <v>255</v>
      </c>
      <c r="T25" s="101"/>
      <c r="U25" s="101"/>
      <c r="V25" s="101"/>
      <c r="W25" s="101" t="s">
        <v>255</v>
      </c>
      <c r="X25" s="101"/>
      <c r="Y25" s="101"/>
      <c r="Z25" s="101"/>
    </row>
    <row r="26" spans="1:26" s="107" customFormat="1" ht="13.5" customHeight="1">
      <c r="A26" s="101" t="s">
        <v>22</v>
      </c>
      <c r="B26" s="102" t="s">
        <v>290</v>
      </c>
      <c r="C26" s="101" t="s">
        <v>291</v>
      </c>
      <c r="D26" s="103">
        <f>+SUM(E26,+I26)</f>
        <v>14840</v>
      </c>
      <c r="E26" s="103">
        <f>+SUM(G26,+H26)</f>
        <v>6347</v>
      </c>
      <c r="F26" s="104">
        <f>IF(D26&gt;0,E26/D26*100,"-")</f>
        <v>42.769541778975736</v>
      </c>
      <c r="G26" s="103">
        <v>6347</v>
      </c>
      <c r="H26" s="103">
        <v>0</v>
      </c>
      <c r="I26" s="103">
        <f>+SUM(K26,+M26,+O26)</f>
        <v>8493</v>
      </c>
      <c r="J26" s="104">
        <f>IF(D26&gt;0,I26/D26*100,"-")</f>
        <v>57.230458221024264</v>
      </c>
      <c r="K26" s="103">
        <v>3955</v>
      </c>
      <c r="L26" s="104">
        <f>IF(D26&gt;0,K26/D26*100,"-")</f>
        <v>26.650943396226417</v>
      </c>
      <c r="M26" s="103">
        <v>112</v>
      </c>
      <c r="N26" s="104">
        <f>IF(D26&gt;0,M26/D26*100,"-")</f>
        <v>0.7547169811320755</v>
      </c>
      <c r="O26" s="103">
        <v>4426</v>
      </c>
      <c r="P26" s="103">
        <v>3595</v>
      </c>
      <c r="Q26" s="104">
        <f>IF(D26&gt;0,O26/D26*100,"-")</f>
        <v>29.824797843665767</v>
      </c>
      <c r="R26" s="103">
        <v>68</v>
      </c>
      <c r="S26" s="101" t="s">
        <v>255</v>
      </c>
      <c r="T26" s="101"/>
      <c r="U26" s="101"/>
      <c r="V26" s="101"/>
      <c r="W26" s="101"/>
      <c r="X26" s="101"/>
      <c r="Y26" s="101"/>
      <c r="Z26" s="101" t="s">
        <v>255</v>
      </c>
    </row>
    <row r="27" spans="1:26" s="107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</row>
    <row r="28" spans="1:26" s="107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</row>
    <row r="29" spans="1:26" s="107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</row>
    <row r="30" spans="1:26" s="107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</row>
    <row r="31" spans="1:26" s="107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</row>
    <row r="32" spans="1:26" s="107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</row>
    <row r="33" spans="1:26" s="107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</row>
    <row r="34" spans="1:26" s="107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</row>
    <row r="35" spans="1:26" s="107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</row>
    <row r="36" spans="1:26" s="107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</row>
    <row r="37" spans="1:26" s="107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</row>
    <row r="38" spans="1:26" s="107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</row>
    <row r="39" spans="1:26" s="107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</row>
    <row r="40" spans="1:26" s="107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</row>
    <row r="41" spans="1:26" s="107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</row>
    <row r="42" spans="1:26" s="107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26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島根県</v>
      </c>
      <c r="B7" s="109" t="str">
        <f>'水洗化人口等'!B7</f>
        <v>32000</v>
      </c>
      <c r="C7" s="108" t="s">
        <v>201</v>
      </c>
      <c r="D7" s="110">
        <f>SUM(E7,+H7,+K7)</f>
        <v>268430</v>
      </c>
      <c r="E7" s="110">
        <f>SUM(F7:G7)</f>
        <v>2676</v>
      </c>
      <c r="F7" s="110">
        <f>SUM(F$8:F$1000)</f>
        <v>536</v>
      </c>
      <c r="G7" s="110">
        <f>SUM(G$8:G$1000)</f>
        <v>2140</v>
      </c>
      <c r="H7" s="110">
        <f>SUM(I7:J7)</f>
        <v>4456</v>
      </c>
      <c r="I7" s="110">
        <f>SUM(I$8:I$1000)</f>
        <v>4456</v>
      </c>
      <c r="J7" s="110">
        <f>SUM(J$8:J$1000)</f>
        <v>0</v>
      </c>
      <c r="K7" s="110">
        <f>SUM(L7:M7)</f>
        <v>261298</v>
      </c>
      <c r="L7" s="110">
        <f>SUM(L$8:L$1000)</f>
        <v>87294</v>
      </c>
      <c r="M7" s="110">
        <f>SUM(M$8:M$1000)</f>
        <v>174004</v>
      </c>
      <c r="N7" s="110">
        <f>SUM(O7,+V7,+AC7)</f>
        <v>270749</v>
      </c>
      <c r="O7" s="110">
        <f>SUM(P7:U7)</f>
        <v>92286</v>
      </c>
      <c r="P7" s="110">
        <f aca="true" t="shared" si="0" ref="P7:U7">SUM(P$8:P$1000)</f>
        <v>92176</v>
      </c>
      <c r="Q7" s="110">
        <f t="shared" si="0"/>
        <v>0</v>
      </c>
      <c r="R7" s="110">
        <f t="shared" si="0"/>
        <v>0</v>
      </c>
      <c r="S7" s="110">
        <f t="shared" si="0"/>
        <v>93</v>
      </c>
      <c r="T7" s="110">
        <f t="shared" si="0"/>
        <v>17</v>
      </c>
      <c r="U7" s="110">
        <f t="shared" si="0"/>
        <v>0</v>
      </c>
      <c r="V7" s="110">
        <f>SUM(W7:AB7)</f>
        <v>176144</v>
      </c>
      <c r="W7" s="110">
        <f aca="true" t="shared" si="1" ref="W7:AB7">SUM(W$8:W$1000)</f>
        <v>175593</v>
      </c>
      <c r="X7" s="110">
        <f t="shared" si="1"/>
        <v>0</v>
      </c>
      <c r="Y7" s="110">
        <f t="shared" si="1"/>
        <v>0</v>
      </c>
      <c r="Z7" s="110">
        <f t="shared" si="1"/>
        <v>443</v>
      </c>
      <c r="AA7" s="110">
        <f t="shared" si="1"/>
        <v>108</v>
      </c>
      <c r="AB7" s="110">
        <f t="shared" si="1"/>
        <v>0</v>
      </c>
      <c r="AC7" s="110">
        <f>SUM(AD7:AE7)</f>
        <v>2319</v>
      </c>
      <c r="AD7" s="110">
        <f>SUM(AD$8:AD$1000)</f>
        <v>1821</v>
      </c>
      <c r="AE7" s="110">
        <f>SUM(AE$8:AE$1000)</f>
        <v>498</v>
      </c>
      <c r="AF7" s="110">
        <f>SUM(AG7:AI7)</f>
        <v>6840</v>
      </c>
      <c r="AG7" s="110">
        <f>SUM(AG$8:AG$1000)</f>
        <v>6840</v>
      </c>
      <c r="AH7" s="110">
        <f>SUM(AH$8:AH$1000)</f>
        <v>0</v>
      </c>
      <c r="AI7" s="110">
        <f>SUM(AI$8:AI$1000)</f>
        <v>0</v>
      </c>
      <c r="AJ7" s="110">
        <f>SUM(AK7:AS7)</f>
        <v>9150</v>
      </c>
      <c r="AK7" s="110">
        <f aca="true" t="shared" si="2" ref="AK7:AS7">SUM(AK$8:AK$1000)</f>
        <v>1938</v>
      </c>
      <c r="AL7" s="110">
        <f t="shared" si="2"/>
        <v>483</v>
      </c>
      <c r="AM7" s="110">
        <f t="shared" si="2"/>
        <v>1990</v>
      </c>
      <c r="AN7" s="110">
        <f t="shared" si="2"/>
        <v>0</v>
      </c>
      <c r="AO7" s="110">
        <f t="shared" si="2"/>
        <v>0</v>
      </c>
      <c r="AP7" s="110">
        <f t="shared" si="2"/>
        <v>3241</v>
      </c>
      <c r="AQ7" s="110">
        <f t="shared" si="2"/>
        <v>28</v>
      </c>
      <c r="AR7" s="110">
        <f t="shared" si="2"/>
        <v>116</v>
      </c>
      <c r="AS7" s="110">
        <f t="shared" si="2"/>
        <v>1354</v>
      </c>
      <c r="AT7" s="110">
        <f>SUM(AU7:AY7)</f>
        <v>200</v>
      </c>
      <c r="AU7" s="110">
        <f>SUM(AU$8:AU$1000)</f>
        <v>111</v>
      </c>
      <c r="AV7" s="110">
        <f>SUM(AV$8:AV$1000)</f>
        <v>0</v>
      </c>
      <c r="AW7" s="110">
        <f>SUM(AW$8:AW$1000)</f>
        <v>89</v>
      </c>
      <c r="AX7" s="110">
        <f>SUM(AX$8:AX$1000)</f>
        <v>0</v>
      </c>
      <c r="AY7" s="110">
        <f>SUM(AY$8:AY$1000)</f>
        <v>0</v>
      </c>
      <c r="AZ7" s="110">
        <f>SUM(BA7:BC7)</f>
        <v>532</v>
      </c>
      <c r="BA7" s="110">
        <f>SUM(BA$8:BA$1000)</f>
        <v>532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22</v>
      </c>
      <c r="B8" s="106" t="s">
        <v>253</v>
      </c>
      <c r="C8" s="101" t="s">
        <v>254</v>
      </c>
      <c r="D8" s="103">
        <f>SUM(E8,+H8,+K8)</f>
        <v>15949</v>
      </c>
      <c r="E8" s="103">
        <f>SUM(F8:G8)</f>
        <v>0</v>
      </c>
      <c r="F8" s="103">
        <v>0</v>
      </c>
      <c r="G8" s="103">
        <v>0</v>
      </c>
      <c r="H8" s="103">
        <f>SUM(I8:J8)</f>
        <v>3736</v>
      </c>
      <c r="I8" s="103">
        <v>3736</v>
      </c>
      <c r="J8" s="103">
        <v>0</v>
      </c>
      <c r="K8" s="103">
        <f>SUM(L8:M8)</f>
        <v>12213</v>
      </c>
      <c r="L8" s="103">
        <v>479</v>
      </c>
      <c r="M8" s="103">
        <v>11734</v>
      </c>
      <c r="N8" s="103">
        <f>SUM(O8,+V8,+AC8)</f>
        <v>15949</v>
      </c>
      <c r="O8" s="103">
        <f>SUM(P8:U8)</f>
        <v>4215</v>
      </c>
      <c r="P8" s="103">
        <v>4215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11734</v>
      </c>
      <c r="W8" s="103">
        <v>11734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3465</v>
      </c>
      <c r="AG8" s="103">
        <v>3465</v>
      </c>
      <c r="AH8" s="103">
        <v>0</v>
      </c>
      <c r="AI8" s="103">
        <v>0</v>
      </c>
      <c r="AJ8" s="103">
        <f>SUM(AK8:AS8)</f>
        <v>3465</v>
      </c>
      <c r="AK8" s="103">
        <v>0</v>
      </c>
      <c r="AL8" s="103">
        <v>0</v>
      </c>
      <c r="AM8" s="103">
        <v>224</v>
      </c>
      <c r="AN8" s="103">
        <v>0</v>
      </c>
      <c r="AO8" s="103">
        <v>0</v>
      </c>
      <c r="AP8" s="103">
        <v>3241</v>
      </c>
      <c r="AQ8" s="103">
        <v>0</v>
      </c>
      <c r="AR8" s="103">
        <v>0</v>
      </c>
      <c r="AS8" s="103">
        <v>0</v>
      </c>
      <c r="AT8" s="103">
        <f>SUM(AU8:AY8)</f>
        <v>5</v>
      </c>
      <c r="AU8" s="103">
        <v>0</v>
      </c>
      <c r="AV8" s="103">
        <v>0</v>
      </c>
      <c r="AW8" s="103">
        <v>5</v>
      </c>
      <c r="AX8" s="103">
        <v>0</v>
      </c>
      <c r="AY8" s="103">
        <v>0</v>
      </c>
      <c r="AZ8" s="103">
        <f>SUM(BA8:BC8)</f>
        <v>2</v>
      </c>
      <c r="BA8" s="103">
        <v>2</v>
      </c>
      <c r="BB8" s="103">
        <v>0</v>
      </c>
      <c r="BC8" s="103">
        <v>0</v>
      </c>
    </row>
    <row r="9" spans="1:55" s="107" customFormat="1" ht="13.5" customHeight="1">
      <c r="A9" s="105" t="s">
        <v>22</v>
      </c>
      <c r="B9" s="106" t="s">
        <v>256</v>
      </c>
      <c r="C9" s="101" t="s">
        <v>257</v>
      </c>
      <c r="D9" s="103">
        <f>SUM(E9,+H9,+K9)</f>
        <v>40690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40690</v>
      </c>
      <c r="L9" s="103">
        <v>12482</v>
      </c>
      <c r="M9" s="103">
        <v>28208</v>
      </c>
      <c r="N9" s="103">
        <f>SUM(O9,+V9,+AC9)</f>
        <v>41195</v>
      </c>
      <c r="O9" s="103">
        <f>SUM(P9:U9)</f>
        <v>12482</v>
      </c>
      <c r="P9" s="103">
        <v>12482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28208</v>
      </c>
      <c r="W9" s="103">
        <v>28208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505</v>
      </c>
      <c r="AD9" s="103">
        <v>505</v>
      </c>
      <c r="AE9" s="103">
        <v>0</v>
      </c>
      <c r="AF9" s="103">
        <f>SUM(AG9:AI9)</f>
        <v>57</v>
      </c>
      <c r="AG9" s="103">
        <v>57</v>
      </c>
      <c r="AH9" s="103">
        <v>0</v>
      </c>
      <c r="AI9" s="103">
        <v>0</v>
      </c>
      <c r="AJ9" s="103">
        <f>SUM(AK9:AS9)</f>
        <v>1596</v>
      </c>
      <c r="AK9" s="103">
        <v>1596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57</v>
      </c>
      <c r="AU9" s="103">
        <v>57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22</v>
      </c>
      <c r="B10" s="106" t="s">
        <v>258</v>
      </c>
      <c r="C10" s="101" t="s">
        <v>259</v>
      </c>
      <c r="D10" s="103">
        <f>SUM(E10,+H10,+K10)</f>
        <v>57989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57989</v>
      </c>
      <c r="L10" s="103">
        <v>15418</v>
      </c>
      <c r="M10" s="103">
        <v>42571</v>
      </c>
      <c r="N10" s="103">
        <f>SUM(O10,+V10,+AC10)</f>
        <v>57989</v>
      </c>
      <c r="O10" s="103">
        <f>SUM(P10:U10)</f>
        <v>15418</v>
      </c>
      <c r="P10" s="103">
        <v>15418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42571</v>
      </c>
      <c r="W10" s="103">
        <v>42571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172</v>
      </c>
      <c r="AG10" s="103">
        <v>172</v>
      </c>
      <c r="AH10" s="103">
        <v>0</v>
      </c>
      <c r="AI10" s="103">
        <v>0</v>
      </c>
      <c r="AJ10" s="103">
        <f>SUM(AK10:AS10)</f>
        <v>643</v>
      </c>
      <c r="AK10" s="103">
        <v>0</v>
      </c>
      <c r="AL10" s="103">
        <v>471</v>
      </c>
      <c r="AM10" s="103">
        <v>67</v>
      </c>
      <c r="AN10" s="103">
        <v>0</v>
      </c>
      <c r="AO10" s="103">
        <v>0</v>
      </c>
      <c r="AP10" s="103">
        <v>0</v>
      </c>
      <c r="AQ10" s="103">
        <v>0</v>
      </c>
      <c r="AR10" s="103">
        <v>105</v>
      </c>
      <c r="AS10" s="103">
        <v>0</v>
      </c>
      <c r="AT10" s="103">
        <f>SUM(AU10:AY10)</f>
        <v>4</v>
      </c>
      <c r="AU10" s="103">
        <v>0</v>
      </c>
      <c r="AV10" s="103">
        <v>0</v>
      </c>
      <c r="AW10" s="103">
        <v>4</v>
      </c>
      <c r="AX10" s="103">
        <v>0</v>
      </c>
      <c r="AY10" s="103">
        <v>0</v>
      </c>
      <c r="AZ10" s="103">
        <f>SUM(BA10:BC10)</f>
        <v>471</v>
      </c>
      <c r="BA10" s="103">
        <v>471</v>
      </c>
      <c r="BB10" s="103">
        <v>0</v>
      </c>
      <c r="BC10" s="103">
        <v>0</v>
      </c>
    </row>
    <row r="11" spans="1:55" s="107" customFormat="1" ht="13.5" customHeight="1">
      <c r="A11" s="105" t="s">
        <v>22</v>
      </c>
      <c r="B11" s="106" t="s">
        <v>260</v>
      </c>
      <c r="C11" s="101" t="s">
        <v>261</v>
      </c>
      <c r="D11" s="103">
        <f>SUM(E11,+H11,+K11)</f>
        <v>36272</v>
      </c>
      <c r="E11" s="103">
        <f>SUM(F11:G11)</f>
        <v>0</v>
      </c>
      <c r="F11" s="103">
        <v>0</v>
      </c>
      <c r="G11" s="103">
        <v>0</v>
      </c>
      <c r="H11" s="103">
        <f>SUM(I11:J11)</f>
        <v>720</v>
      </c>
      <c r="I11" s="103">
        <v>720</v>
      </c>
      <c r="J11" s="103">
        <v>0</v>
      </c>
      <c r="K11" s="103">
        <f>SUM(L11:M11)</f>
        <v>35552</v>
      </c>
      <c r="L11" s="103">
        <v>10898</v>
      </c>
      <c r="M11" s="103">
        <v>24654</v>
      </c>
      <c r="N11" s="103">
        <f>SUM(O11,+V11,+AC11)</f>
        <v>36296</v>
      </c>
      <c r="O11" s="103">
        <f>SUM(P11:U11)</f>
        <v>11618</v>
      </c>
      <c r="P11" s="103">
        <v>11618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24654</v>
      </c>
      <c r="W11" s="103">
        <v>24654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24</v>
      </c>
      <c r="AD11" s="103">
        <v>24</v>
      </c>
      <c r="AE11" s="103">
        <v>0</v>
      </c>
      <c r="AF11" s="103">
        <f>SUM(AG11:AI11)</f>
        <v>1083</v>
      </c>
      <c r="AG11" s="103">
        <v>1083</v>
      </c>
      <c r="AH11" s="103">
        <v>0</v>
      </c>
      <c r="AI11" s="103">
        <v>0</v>
      </c>
      <c r="AJ11" s="103">
        <f>SUM(AK11:AS11)</f>
        <v>1083</v>
      </c>
      <c r="AK11" s="103">
        <v>0</v>
      </c>
      <c r="AL11" s="103">
        <v>0</v>
      </c>
      <c r="AM11" s="103">
        <v>1074</v>
      </c>
      <c r="AN11" s="103">
        <v>0</v>
      </c>
      <c r="AO11" s="103">
        <v>0</v>
      </c>
      <c r="AP11" s="103">
        <v>0</v>
      </c>
      <c r="AQ11" s="103">
        <v>0</v>
      </c>
      <c r="AR11" s="103">
        <v>9</v>
      </c>
      <c r="AS11" s="103">
        <v>0</v>
      </c>
      <c r="AT11" s="103">
        <f>SUM(AU11:AY11)</f>
        <v>32</v>
      </c>
      <c r="AU11" s="103">
        <v>0</v>
      </c>
      <c r="AV11" s="103">
        <v>0</v>
      </c>
      <c r="AW11" s="103">
        <v>32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22</v>
      </c>
      <c r="B12" s="106" t="s">
        <v>262</v>
      </c>
      <c r="C12" s="101" t="s">
        <v>263</v>
      </c>
      <c r="D12" s="103">
        <f>SUM(E12,+H12,+K12)</f>
        <v>28167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28167</v>
      </c>
      <c r="L12" s="103">
        <v>17293</v>
      </c>
      <c r="M12" s="103">
        <v>10874</v>
      </c>
      <c r="N12" s="103">
        <f>SUM(O12,+V12,+AC12)</f>
        <v>28305</v>
      </c>
      <c r="O12" s="103">
        <f>SUM(P12:U12)</f>
        <v>17293</v>
      </c>
      <c r="P12" s="103">
        <v>17293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10874</v>
      </c>
      <c r="W12" s="103">
        <v>10874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138</v>
      </c>
      <c r="AD12" s="103">
        <v>138</v>
      </c>
      <c r="AE12" s="103">
        <v>0</v>
      </c>
      <c r="AF12" s="103">
        <f>SUM(AG12:AI12)</f>
        <v>853</v>
      </c>
      <c r="AG12" s="103">
        <v>853</v>
      </c>
      <c r="AH12" s="103">
        <v>0</v>
      </c>
      <c r="AI12" s="103">
        <v>0</v>
      </c>
      <c r="AJ12" s="103">
        <f>SUM(AK12:AS12)</f>
        <v>853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853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22</v>
      </c>
      <c r="B13" s="106" t="s">
        <v>264</v>
      </c>
      <c r="C13" s="101" t="s">
        <v>265</v>
      </c>
      <c r="D13" s="103">
        <f>SUM(E13,+H13,+K13)</f>
        <v>11541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11541</v>
      </c>
      <c r="L13" s="103">
        <v>4327</v>
      </c>
      <c r="M13" s="103">
        <v>7214</v>
      </c>
      <c r="N13" s="103">
        <f>SUM(O13,+V13,+AC13)</f>
        <v>11541</v>
      </c>
      <c r="O13" s="103">
        <f>SUM(P13:U13)</f>
        <v>4327</v>
      </c>
      <c r="P13" s="103">
        <v>4327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7214</v>
      </c>
      <c r="W13" s="103">
        <v>7214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241</v>
      </c>
      <c r="AG13" s="103">
        <v>241</v>
      </c>
      <c r="AH13" s="103">
        <v>0</v>
      </c>
      <c r="AI13" s="103">
        <v>0</v>
      </c>
      <c r="AJ13" s="103">
        <f>SUM(AK13:AS13)</f>
        <v>241</v>
      </c>
      <c r="AK13" s="103">
        <v>0</v>
      </c>
      <c r="AL13" s="103">
        <v>0</v>
      </c>
      <c r="AM13" s="103">
        <v>241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22</v>
      </c>
      <c r="B14" s="106" t="s">
        <v>266</v>
      </c>
      <c r="C14" s="101" t="s">
        <v>267</v>
      </c>
      <c r="D14" s="103">
        <f>SUM(E14,+H14,+K14)</f>
        <v>15124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15124</v>
      </c>
      <c r="L14" s="103">
        <v>5610</v>
      </c>
      <c r="M14" s="103">
        <v>9514</v>
      </c>
      <c r="N14" s="103">
        <f>SUM(O14,+V14,+AC14)</f>
        <v>15125</v>
      </c>
      <c r="O14" s="103">
        <f>SUM(P14:U14)</f>
        <v>5610</v>
      </c>
      <c r="P14" s="103">
        <v>5610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9514</v>
      </c>
      <c r="W14" s="103">
        <v>9514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1</v>
      </c>
      <c r="AD14" s="103">
        <v>1</v>
      </c>
      <c r="AE14" s="103">
        <v>0</v>
      </c>
      <c r="AF14" s="103">
        <f>SUM(AG14:AI14)</f>
        <v>54</v>
      </c>
      <c r="AG14" s="103">
        <v>54</v>
      </c>
      <c r="AH14" s="103">
        <v>0</v>
      </c>
      <c r="AI14" s="103">
        <v>0</v>
      </c>
      <c r="AJ14" s="103">
        <f>SUM(AK14:AS14)</f>
        <v>342</v>
      </c>
      <c r="AK14" s="103">
        <v>342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86</v>
      </c>
      <c r="AU14" s="103">
        <v>54</v>
      </c>
      <c r="AV14" s="103">
        <v>0</v>
      </c>
      <c r="AW14" s="103">
        <v>32</v>
      </c>
      <c r="AX14" s="103">
        <v>0</v>
      </c>
      <c r="AY14" s="103">
        <v>0</v>
      </c>
      <c r="AZ14" s="103">
        <f>SUM(BA14:BC14)</f>
        <v>2</v>
      </c>
      <c r="BA14" s="103">
        <v>2</v>
      </c>
      <c r="BB14" s="103">
        <v>0</v>
      </c>
      <c r="BC14" s="103">
        <v>0</v>
      </c>
    </row>
    <row r="15" spans="1:55" s="107" customFormat="1" ht="13.5" customHeight="1">
      <c r="A15" s="105" t="s">
        <v>22</v>
      </c>
      <c r="B15" s="106" t="s">
        <v>268</v>
      </c>
      <c r="C15" s="101" t="s">
        <v>269</v>
      </c>
      <c r="D15" s="103">
        <f>SUM(E15,+H15,+K15)</f>
        <v>20432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20432</v>
      </c>
      <c r="L15" s="103">
        <v>5239</v>
      </c>
      <c r="M15" s="103">
        <v>15193</v>
      </c>
      <c r="N15" s="103">
        <f>SUM(O15,+V15,+AC15)</f>
        <v>20432</v>
      </c>
      <c r="O15" s="103">
        <f>SUM(P15:U15)</f>
        <v>5239</v>
      </c>
      <c r="P15" s="103">
        <v>5239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15193</v>
      </c>
      <c r="W15" s="103">
        <v>15193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1</v>
      </c>
      <c r="AG15" s="103">
        <v>1</v>
      </c>
      <c r="AH15" s="103">
        <v>0</v>
      </c>
      <c r="AI15" s="103">
        <v>0</v>
      </c>
      <c r="AJ15" s="103">
        <f>SUM(AK15:AS15)</f>
        <v>1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1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31</v>
      </c>
      <c r="BA15" s="103">
        <v>31</v>
      </c>
      <c r="BB15" s="103">
        <v>0</v>
      </c>
      <c r="BC15" s="103">
        <v>0</v>
      </c>
    </row>
    <row r="16" spans="1:55" s="107" customFormat="1" ht="13.5" customHeight="1">
      <c r="A16" s="105" t="s">
        <v>22</v>
      </c>
      <c r="B16" s="106" t="s">
        <v>270</v>
      </c>
      <c r="C16" s="101" t="s">
        <v>271</v>
      </c>
      <c r="D16" s="103">
        <f>SUM(E16,+H16,+K16)</f>
        <v>6029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6029</v>
      </c>
      <c r="L16" s="103">
        <v>1857</v>
      </c>
      <c r="M16" s="103">
        <v>4172</v>
      </c>
      <c r="N16" s="103">
        <f>SUM(O16,+V16,+AC16)</f>
        <v>6057</v>
      </c>
      <c r="O16" s="103">
        <f>SUM(P16:U16)</f>
        <v>1857</v>
      </c>
      <c r="P16" s="103">
        <v>1857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4172</v>
      </c>
      <c r="W16" s="103">
        <v>4172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28</v>
      </c>
      <c r="AD16" s="103">
        <v>28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9</v>
      </c>
      <c r="BA16" s="103">
        <v>9</v>
      </c>
      <c r="BB16" s="103">
        <v>0</v>
      </c>
      <c r="BC16" s="103">
        <v>0</v>
      </c>
    </row>
    <row r="17" spans="1:55" s="107" customFormat="1" ht="13.5" customHeight="1">
      <c r="A17" s="105" t="s">
        <v>22</v>
      </c>
      <c r="B17" s="106" t="s">
        <v>272</v>
      </c>
      <c r="C17" s="101" t="s">
        <v>273</v>
      </c>
      <c r="D17" s="103">
        <f>SUM(E17,+H17,+K17)</f>
        <v>3338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3338</v>
      </c>
      <c r="L17" s="103">
        <v>1073</v>
      </c>
      <c r="M17" s="103">
        <v>2265</v>
      </c>
      <c r="N17" s="103">
        <f>SUM(O17,+V17,+AC17)</f>
        <v>3379</v>
      </c>
      <c r="O17" s="103">
        <f>SUM(P17:U17)</f>
        <v>1073</v>
      </c>
      <c r="P17" s="103">
        <v>1073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2265</v>
      </c>
      <c r="W17" s="103">
        <v>2265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41</v>
      </c>
      <c r="AD17" s="103">
        <v>41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5</v>
      </c>
      <c r="BA17" s="103">
        <v>5</v>
      </c>
      <c r="BB17" s="103">
        <v>0</v>
      </c>
      <c r="BC17" s="103">
        <v>0</v>
      </c>
    </row>
    <row r="18" spans="1:55" s="107" customFormat="1" ht="13.5" customHeight="1">
      <c r="A18" s="105" t="s">
        <v>22</v>
      </c>
      <c r="B18" s="106" t="s">
        <v>274</v>
      </c>
      <c r="C18" s="101" t="s">
        <v>275</v>
      </c>
      <c r="D18" s="103">
        <f>SUM(E18,+H18,+K18)</f>
        <v>2659</v>
      </c>
      <c r="E18" s="103">
        <f>SUM(F18:G18)</f>
        <v>2659</v>
      </c>
      <c r="F18" s="103">
        <v>519</v>
      </c>
      <c r="G18" s="103">
        <v>2140</v>
      </c>
      <c r="H18" s="103">
        <f>SUM(I18:J18)</f>
        <v>0</v>
      </c>
      <c r="I18" s="103">
        <v>0</v>
      </c>
      <c r="J18" s="103">
        <v>0</v>
      </c>
      <c r="K18" s="103">
        <f>SUM(L18:M18)</f>
        <v>0</v>
      </c>
      <c r="L18" s="103">
        <v>0</v>
      </c>
      <c r="M18" s="103">
        <v>0</v>
      </c>
      <c r="N18" s="103">
        <f>SUM(O18,+V18,+AC18)</f>
        <v>2659</v>
      </c>
      <c r="O18" s="103">
        <f>SUM(P18:U18)</f>
        <v>519</v>
      </c>
      <c r="P18" s="103">
        <v>519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2140</v>
      </c>
      <c r="W18" s="103">
        <v>2140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129</v>
      </c>
      <c r="AG18" s="103">
        <v>129</v>
      </c>
      <c r="AH18" s="103">
        <v>0</v>
      </c>
      <c r="AI18" s="103">
        <v>0</v>
      </c>
      <c r="AJ18" s="103">
        <f>SUM(AK18:AS18)</f>
        <v>129</v>
      </c>
      <c r="AK18" s="103">
        <v>0</v>
      </c>
      <c r="AL18" s="103">
        <v>0</v>
      </c>
      <c r="AM18" s="103">
        <v>2</v>
      </c>
      <c r="AN18" s="103">
        <v>0</v>
      </c>
      <c r="AO18" s="103">
        <v>0</v>
      </c>
      <c r="AP18" s="103">
        <v>0</v>
      </c>
      <c r="AQ18" s="103">
        <v>7</v>
      </c>
      <c r="AR18" s="103">
        <v>0</v>
      </c>
      <c r="AS18" s="103">
        <v>120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22</v>
      </c>
      <c r="B19" s="106" t="s">
        <v>276</v>
      </c>
      <c r="C19" s="101" t="s">
        <v>277</v>
      </c>
      <c r="D19" s="103">
        <f>SUM(E19,+H19,+K19)</f>
        <v>2586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2586</v>
      </c>
      <c r="L19" s="103">
        <v>850</v>
      </c>
      <c r="M19" s="103">
        <v>1736</v>
      </c>
      <c r="N19" s="103">
        <f>SUM(O19,+V19,+AC19)</f>
        <v>2586</v>
      </c>
      <c r="O19" s="103">
        <f>SUM(P19:U19)</f>
        <v>850</v>
      </c>
      <c r="P19" s="103">
        <v>850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1736</v>
      </c>
      <c r="W19" s="103">
        <v>1736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126</v>
      </c>
      <c r="AG19" s="103">
        <v>126</v>
      </c>
      <c r="AH19" s="103">
        <v>0</v>
      </c>
      <c r="AI19" s="103">
        <v>0</v>
      </c>
      <c r="AJ19" s="103">
        <f>SUM(AK19:AS19)</f>
        <v>126</v>
      </c>
      <c r="AK19" s="103">
        <v>0</v>
      </c>
      <c r="AL19" s="103">
        <v>0</v>
      </c>
      <c r="AM19" s="103">
        <v>2</v>
      </c>
      <c r="AN19" s="103">
        <v>0</v>
      </c>
      <c r="AO19" s="103">
        <v>0</v>
      </c>
      <c r="AP19" s="103">
        <v>0</v>
      </c>
      <c r="AQ19" s="103">
        <v>7</v>
      </c>
      <c r="AR19" s="103">
        <v>0</v>
      </c>
      <c r="AS19" s="103">
        <v>117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22</v>
      </c>
      <c r="B20" s="106" t="s">
        <v>278</v>
      </c>
      <c r="C20" s="101" t="s">
        <v>279</v>
      </c>
      <c r="D20" s="103">
        <f>SUM(E20,+H20,+K20)</f>
        <v>5098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5098</v>
      </c>
      <c r="L20" s="103">
        <v>879</v>
      </c>
      <c r="M20" s="103">
        <v>4219</v>
      </c>
      <c r="N20" s="103">
        <f>SUM(O20,+V20,+AC20)</f>
        <v>5098</v>
      </c>
      <c r="O20" s="103">
        <f>SUM(P20:U20)</f>
        <v>879</v>
      </c>
      <c r="P20" s="103">
        <v>879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4219</v>
      </c>
      <c r="W20" s="103">
        <v>4219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248</v>
      </c>
      <c r="AG20" s="103">
        <v>248</v>
      </c>
      <c r="AH20" s="103">
        <v>0</v>
      </c>
      <c r="AI20" s="103">
        <v>0</v>
      </c>
      <c r="AJ20" s="103">
        <f>SUM(AK20:AS20)</f>
        <v>248</v>
      </c>
      <c r="AK20" s="103">
        <v>0</v>
      </c>
      <c r="AL20" s="103">
        <v>0</v>
      </c>
      <c r="AM20" s="103">
        <v>4</v>
      </c>
      <c r="AN20" s="103">
        <v>0</v>
      </c>
      <c r="AO20" s="103">
        <v>0</v>
      </c>
      <c r="AP20" s="103">
        <v>0</v>
      </c>
      <c r="AQ20" s="103">
        <v>14</v>
      </c>
      <c r="AR20" s="103">
        <v>1</v>
      </c>
      <c r="AS20" s="103">
        <v>229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22</v>
      </c>
      <c r="B21" s="106" t="s">
        <v>280</v>
      </c>
      <c r="C21" s="101" t="s">
        <v>281</v>
      </c>
      <c r="D21" s="103">
        <f>SUM(E21,+H21,+K21)</f>
        <v>4928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4928</v>
      </c>
      <c r="L21" s="103">
        <v>2366</v>
      </c>
      <c r="M21" s="103">
        <v>2562</v>
      </c>
      <c r="N21" s="103">
        <f>SUM(O21,+V21,+AC21)</f>
        <v>5398</v>
      </c>
      <c r="O21" s="103">
        <f>SUM(P21:U21)</f>
        <v>2366</v>
      </c>
      <c r="P21" s="103">
        <v>2366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2562</v>
      </c>
      <c r="W21" s="103">
        <v>2562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470</v>
      </c>
      <c r="AD21" s="103">
        <v>470</v>
      </c>
      <c r="AE21" s="103">
        <v>0</v>
      </c>
      <c r="AF21" s="103">
        <f>SUM(AG21:AI21)</f>
        <v>171</v>
      </c>
      <c r="AG21" s="103">
        <v>171</v>
      </c>
      <c r="AH21" s="103">
        <v>0</v>
      </c>
      <c r="AI21" s="103">
        <v>0</v>
      </c>
      <c r="AJ21" s="103">
        <f>SUM(AK21:AS21)</f>
        <v>171</v>
      </c>
      <c r="AK21" s="103">
        <v>0</v>
      </c>
      <c r="AL21" s="103">
        <v>0</v>
      </c>
      <c r="AM21" s="103">
        <v>136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35</v>
      </c>
      <c r="AT21" s="103">
        <f>SUM(AU21:AY21)</f>
        <v>4</v>
      </c>
      <c r="AU21" s="103">
        <v>0</v>
      </c>
      <c r="AV21" s="103">
        <v>0</v>
      </c>
      <c r="AW21" s="103">
        <v>4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22</v>
      </c>
      <c r="B22" s="106" t="s">
        <v>282</v>
      </c>
      <c r="C22" s="101" t="s">
        <v>283</v>
      </c>
      <c r="D22" s="103">
        <f>SUM(E22,+H22,+K22)</f>
        <v>3904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3904</v>
      </c>
      <c r="L22" s="103">
        <v>2155</v>
      </c>
      <c r="M22" s="103">
        <v>1749</v>
      </c>
      <c r="N22" s="103">
        <f>SUM(O22,+V22,+AC22)</f>
        <v>5016</v>
      </c>
      <c r="O22" s="103">
        <f>SUM(P22:U22)</f>
        <v>2155</v>
      </c>
      <c r="P22" s="103">
        <v>2155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1749</v>
      </c>
      <c r="W22" s="103">
        <v>1749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1112</v>
      </c>
      <c r="AD22" s="103">
        <v>614</v>
      </c>
      <c r="AE22" s="103">
        <v>498</v>
      </c>
      <c r="AF22" s="103">
        <f>SUM(AG22:AI22)</f>
        <v>105</v>
      </c>
      <c r="AG22" s="103">
        <v>105</v>
      </c>
      <c r="AH22" s="103">
        <v>0</v>
      </c>
      <c r="AI22" s="103">
        <v>0</v>
      </c>
      <c r="AJ22" s="103">
        <f>SUM(AK22:AS22)</f>
        <v>105</v>
      </c>
      <c r="AK22" s="103">
        <v>0</v>
      </c>
      <c r="AL22" s="103">
        <v>0</v>
      </c>
      <c r="AM22" s="103">
        <v>105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22</v>
      </c>
      <c r="B23" s="106" t="s">
        <v>284</v>
      </c>
      <c r="C23" s="101" t="s">
        <v>285</v>
      </c>
      <c r="D23" s="103">
        <f>SUM(E23,+H23,+K23)</f>
        <v>536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536</v>
      </c>
      <c r="L23" s="103">
        <v>93</v>
      </c>
      <c r="M23" s="103">
        <v>443</v>
      </c>
      <c r="N23" s="103">
        <f>SUM(O23,+V23,+AC23)</f>
        <v>536</v>
      </c>
      <c r="O23" s="103">
        <f>SUM(P23:U23)</f>
        <v>93</v>
      </c>
      <c r="P23" s="103">
        <v>0</v>
      </c>
      <c r="Q23" s="103">
        <v>0</v>
      </c>
      <c r="R23" s="103">
        <v>0</v>
      </c>
      <c r="S23" s="103">
        <v>93</v>
      </c>
      <c r="T23" s="103">
        <v>0</v>
      </c>
      <c r="U23" s="103">
        <v>0</v>
      </c>
      <c r="V23" s="103">
        <f>SUM(W23:AB23)</f>
        <v>443</v>
      </c>
      <c r="W23" s="103">
        <v>0</v>
      </c>
      <c r="X23" s="103">
        <v>0</v>
      </c>
      <c r="Y23" s="103">
        <v>0</v>
      </c>
      <c r="Z23" s="103">
        <v>443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22</v>
      </c>
      <c r="B24" s="106" t="s">
        <v>286</v>
      </c>
      <c r="C24" s="101" t="s">
        <v>287</v>
      </c>
      <c r="D24" s="103">
        <f>SUM(E24,+H24,+K24)</f>
        <v>2477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2477</v>
      </c>
      <c r="L24" s="103">
        <v>595</v>
      </c>
      <c r="M24" s="103">
        <v>1882</v>
      </c>
      <c r="N24" s="103">
        <f>SUM(O24,+V24,+AC24)</f>
        <v>2477</v>
      </c>
      <c r="O24" s="103">
        <f>SUM(P24:U24)</f>
        <v>595</v>
      </c>
      <c r="P24" s="103">
        <v>595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1882</v>
      </c>
      <c r="W24" s="103">
        <v>1882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67</v>
      </c>
      <c r="AG24" s="103">
        <v>67</v>
      </c>
      <c r="AH24" s="103">
        <v>0</v>
      </c>
      <c r="AI24" s="103">
        <v>0</v>
      </c>
      <c r="AJ24" s="103">
        <f>SUM(AK24:AS24)</f>
        <v>67</v>
      </c>
      <c r="AK24" s="103">
        <v>0</v>
      </c>
      <c r="AL24" s="103">
        <v>0</v>
      </c>
      <c r="AM24" s="103">
        <v>67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22</v>
      </c>
      <c r="B25" s="106" t="s">
        <v>288</v>
      </c>
      <c r="C25" s="101" t="s">
        <v>289</v>
      </c>
      <c r="D25" s="103">
        <f>SUM(E25,+H25,+K25)</f>
        <v>125</v>
      </c>
      <c r="E25" s="103">
        <f>SUM(F25:G25)</f>
        <v>17</v>
      </c>
      <c r="F25" s="103">
        <v>17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108</v>
      </c>
      <c r="L25" s="103">
        <v>0</v>
      </c>
      <c r="M25" s="103">
        <v>108</v>
      </c>
      <c r="N25" s="103">
        <f>SUM(O25,+V25,+AC25)</f>
        <v>125</v>
      </c>
      <c r="O25" s="103">
        <f>SUM(P25:U25)</f>
        <v>17</v>
      </c>
      <c r="P25" s="103">
        <v>0</v>
      </c>
      <c r="Q25" s="103">
        <v>0</v>
      </c>
      <c r="R25" s="103">
        <v>0</v>
      </c>
      <c r="S25" s="103">
        <v>0</v>
      </c>
      <c r="T25" s="103">
        <v>17</v>
      </c>
      <c r="U25" s="103">
        <v>0</v>
      </c>
      <c r="V25" s="103">
        <f>SUM(W25:AB25)</f>
        <v>108</v>
      </c>
      <c r="W25" s="103">
        <v>0</v>
      </c>
      <c r="X25" s="103">
        <v>0</v>
      </c>
      <c r="Y25" s="103">
        <v>0</v>
      </c>
      <c r="Z25" s="103">
        <v>0</v>
      </c>
      <c r="AA25" s="103">
        <v>108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22</v>
      </c>
      <c r="B26" s="106" t="s">
        <v>290</v>
      </c>
      <c r="C26" s="101" t="s">
        <v>291</v>
      </c>
      <c r="D26" s="103">
        <f>SUM(E26,+H26,+K26)</f>
        <v>10586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10586</v>
      </c>
      <c r="L26" s="103">
        <v>5680</v>
      </c>
      <c r="M26" s="103">
        <v>4906</v>
      </c>
      <c r="N26" s="103">
        <f>SUM(O26,+V26,+AC26)</f>
        <v>10586</v>
      </c>
      <c r="O26" s="103">
        <f>SUM(P26:U26)</f>
        <v>5680</v>
      </c>
      <c r="P26" s="103">
        <v>5680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4906</v>
      </c>
      <c r="W26" s="103">
        <v>4906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68</v>
      </c>
      <c r="AG26" s="103">
        <v>68</v>
      </c>
      <c r="AH26" s="103">
        <v>0</v>
      </c>
      <c r="AI26" s="103">
        <v>0</v>
      </c>
      <c r="AJ26" s="103">
        <f>SUM(AK26:AS26)</f>
        <v>80</v>
      </c>
      <c r="AK26" s="103">
        <v>0</v>
      </c>
      <c r="AL26" s="103">
        <v>12</v>
      </c>
      <c r="AM26" s="103">
        <v>68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12</v>
      </c>
      <c r="AU26" s="103">
        <v>0</v>
      </c>
      <c r="AV26" s="103">
        <v>0</v>
      </c>
      <c r="AW26" s="103">
        <v>12</v>
      </c>
      <c r="AX26" s="103">
        <v>0</v>
      </c>
      <c r="AY26" s="103">
        <v>0</v>
      </c>
      <c r="AZ26" s="103">
        <f>SUM(BA26:BC26)</f>
        <v>12</v>
      </c>
      <c r="BA26" s="103">
        <v>12</v>
      </c>
      <c r="BB26" s="103">
        <v>0</v>
      </c>
      <c r="BC26" s="103">
        <v>0</v>
      </c>
    </row>
    <row r="27" spans="1:55" s="107" customFormat="1" ht="13.5" customHeight="1">
      <c r="A27" s="105"/>
      <c r="B27" s="106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7" customFormat="1" ht="13.5" customHeight="1">
      <c r="A28" s="105"/>
      <c r="B28" s="106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7" customFormat="1" ht="13.5" customHeight="1">
      <c r="A29" s="105"/>
      <c r="B29" s="106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7" customFormat="1" ht="13.5" customHeight="1">
      <c r="A30" s="105"/>
      <c r="B30" s="106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7" customFormat="1" ht="13.5" customHeight="1">
      <c r="A31" s="105"/>
      <c r="B31" s="106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7" customFormat="1" ht="13.5" customHeight="1">
      <c r="A32" s="105"/>
      <c r="B32" s="106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7" customFormat="1" ht="13.5" customHeight="1">
      <c r="A33" s="105"/>
      <c r="B33" s="106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7" customFormat="1" ht="13.5" customHeight="1">
      <c r="A34" s="105"/>
      <c r="B34" s="106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7" customFormat="1" ht="13.5" customHeight="1">
      <c r="A35" s="105"/>
      <c r="B35" s="106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7" customFormat="1" ht="13.5" customHeight="1">
      <c r="A36" s="105"/>
      <c r="B36" s="106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7" customFormat="1" ht="13.5" customHeight="1">
      <c r="A37" s="105"/>
      <c r="B37" s="106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7" customFormat="1" ht="13.5" customHeight="1">
      <c r="A38" s="105"/>
      <c r="B38" s="106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7" customFormat="1" ht="13.5" customHeight="1">
      <c r="A39" s="105"/>
      <c r="B39" s="106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7" customFormat="1" ht="13.5" customHeight="1">
      <c r="A40" s="105"/>
      <c r="B40" s="106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7" customFormat="1" ht="13.5" customHeight="1">
      <c r="A41" s="105"/>
      <c r="B41" s="106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7" customFormat="1" ht="13.5" customHeight="1">
      <c r="A42" s="105"/>
      <c r="B42" s="106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32000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32201</v>
      </c>
      <c r="AG207" s="11">
        <v>207</v>
      </c>
    </row>
    <row r="208" spans="32:33" ht="13.5">
      <c r="AF208" s="45" t="str">
        <f>+'水洗化人口等'!B9</f>
        <v>32202</v>
      </c>
      <c r="AG208" s="11">
        <v>208</v>
      </c>
    </row>
    <row r="209" spans="32:33" ht="13.5">
      <c r="AF209" s="45" t="str">
        <f>+'水洗化人口等'!B10</f>
        <v>32203</v>
      </c>
      <c r="AG209" s="11">
        <v>209</v>
      </c>
    </row>
    <row r="210" spans="32:33" ht="13.5">
      <c r="AF210" s="45" t="str">
        <f>+'水洗化人口等'!B11</f>
        <v>32204</v>
      </c>
      <c r="AG210" s="11">
        <v>210</v>
      </c>
    </row>
    <row r="211" spans="32:33" ht="13.5">
      <c r="AF211" s="45" t="str">
        <f>+'水洗化人口等'!B12</f>
        <v>32205</v>
      </c>
      <c r="AG211" s="11">
        <v>211</v>
      </c>
    </row>
    <row r="212" spans="32:33" ht="13.5">
      <c r="AF212" s="45" t="str">
        <f>+'水洗化人口等'!B13</f>
        <v>32206</v>
      </c>
      <c r="AG212" s="11">
        <v>212</v>
      </c>
    </row>
    <row r="213" spans="32:33" ht="13.5">
      <c r="AF213" s="45" t="str">
        <f>+'水洗化人口等'!B14</f>
        <v>32207</v>
      </c>
      <c r="AG213" s="11">
        <v>213</v>
      </c>
    </row>
    <row r="214" spans="32:33" ht="13.5">
      <c r="AF214" s="45" t="str">
        <f>+'水洗化人口等'!B15</f>
        <v>32209</v>
      </c>
      <c r="AG214" s="11">
        <v>214</v>
      </c>
    </row>
    <row r="215" spans="32:33" ht="13.5">
      <c r="AF215" s="45" t="str">
        <f>+'水洗化人口等'!B16</f>
        <v>32343</v>
      </c>
      <c r="AG215" s="11">
        <v>215</v>
      </c>
    </row>
    <row r="216" spans="32:33" ht="13.5">
      <c r="AF216" s="45" t="str">
        <f>+'水洗化人口等'!B17</f>
        <v>32386</v>
      </c>
      <c r="AG216" s="11">
        <v>216</v>
      </c>
    </row>
    <row r="217" spans="32:33" ht="13.5">
      <c r="AF217" s="45" t="str">
        <f>+'水洗化人口等'!B18</f>
        <v>32441</v>
      </c>
      <c r="AG217" s="11">
        <v>217</v>
      </c>
    </row>
    <row r="218" spans="32:33" ht="13.5">
      <c r="AF218" s="45" t="str">
        <f>+'水洗化人口等'!B19</f>
        <v>32448</v>
      </c>
      <c r="AG218" s="11">
        <v>218</v>
      </c>
    </row>
    <row r="219" spans="32:33" ht="13.5">
      <c r="AF219" s="45" t="str">
        <f>+'水洗化人口等'!B20</f>
        <v>32449</v>
      </c>
      <c r="AG219" s="11">
        <v>219</v>
      </c>
    </row>
    <row r="220" spans="32:33" ht="13.5">
      <c r="AF220" s="45" t="str">
        <f>+'水洗化人口等'!B21</f>
        <v>32501</v>
      </c>
      <c r="AG220" s="11">
        <v>220</v>
      </c>
    </row>
    <row r="221" spans="32:33" ht="13.5">
      <c r="AF221" s="45" t="str">
        <f>+'水洗化人口等'!B22</f>
        <v>32505</v>
      </c>
      <c r="AG221" s="11">
        <v>221</v>
      </c>
    </row>
    <row r="222" spans="32:33" ht="13.5">
      <c r="AF222" s="45" t="str">
        <f>+'水洗化人口等'!B23</f>
        <v>32525</v>
      </c>
      <c r="AG222" s="11">
        <v>222</v>
      </c>
    </row>
    <row r="223" spans="32:33" ht="13.5">
      <c r="AF223" s="45" t="str">
        <f>+'水洗化人口等'!B24</f>
        <v>32526</v>
      </c>
      <c r="AG223" s="11">
        <v>223</v>
      </c>
    </row>
    <row r="224" spans="32:33" ht="13.5">
      <c r="AF224" s="45" t="str">
        <f>+'水洗化人口等'!B25</f>
        <v>32527</v>
      </c>
      <c r="AG224" s="11">
        <v>224</v>
      </c>
    </row>
    <row r="225" spans="32:33" ht="13.5">
      <c r="AF225" s="45" t="str">
        <f>+'水洗化人口等'!B26</f>
        <v>32528</v>
      </c>
      <c r="AG225" s="11">
        <v>225</v>
      </c>
    </row>
    <row r="226" spans="32:33" ht="13.5">
      <c r="AF226" s="45">
        <f>+'水洗化人口等'!B27</f>
        <v>0</v>
      </c>
      <c r="AG226" s="11">
        <v>226</v>
      </c>
    </row>
    <row r="227" spans="32:33" ht="13.5">
      <c r="AF227" s="45">
        <f>+'水洗化人口等'!B28</f>
        <v>0</v>
      </c>
      <c r="AG227" s="11">
        <v>227</v>
      </c>
    </row>
    <row r="228" spans="32:33" ht="13.5">
      <c r="AF228" s="45">
        <f>+'水洗化人口等'!B29</f>
        <v>0</v>
      </c>
      <c r="AG228" s="11">
        <v>228</v>
      </c>
    </row>
    <row r="229" spans="32:33" ht="13.5">
      <c r="AF229" s="45">
        <f>+'水洗化人口等'!B30</f>
        <v>0</v>
      </c>
      <c r="AG229" s="11">
        <v>229</v>
      </c>
    </row>
    <row r="230" spans="32:33" ht="13.5">
      <c r="AF230" s="45">
        <f>+'水洗化人口等'!B31</f>
        <v>0</v>
      </c>
      <c r="AG230" s="11">
        <v>230</v>
      </c>
    </row>
    <row r="231" spans="32:33" ht="13.5">
      <c r="AF231" s="45">
        <f>+'水洗化人口等'!B32</f>
        <v>0</v>
      </c>
      <c r="AG231" s="11">
        <v>231</v>
      </c>
    </row>
    <row r="232" spans="32:33" ht="13.5">
      <c r="AF232" s="45">
        <f>+'水洗化人口等'!B33</f>
        <v>0</v>
      </c>
      <c r="AG232" s="11">
        <v>232</v>
      </c>
    </row>
    <row r="233" spans="32:33" ht="13.5">
      <c r="AF233" s="45">
        <f>+'水洗化人口等'!B34</f>
        <v>0</v>
      </c>
      <c r="AG233" s="11">
        <v>233</v>
      </c>
    </row>
    <row r="234" spans="32:33" ht="13.5">
      <c r="AF234" s="45">
        <f>+'水洗化人口等'!B35</f>
        <v>0</v>
      </c>
      <c r="AG234" s="11">
        <v>234</v>
      </c>
    </row>
    <row r="235" spans="32:33" ht="13.5">
      <c r="AF235" s="45">
        <f>+'水洗化人口等'!B36</f>
        <v>0</v>
      </c>
      <c r="AG235" s="11">
        <v>235</v>
      </c>
    </row>
    <row r="236" spans="32:33" ht="13.5">
      <c r="AF236" s="45">
        <f>+'水洗化人口等'!B37</f>
        <v>0</v>
      </c>
      <c r="AG236" s="11">
        <v>236</v>
      </c>
    </row>
    <row r="237" spans="32:33" ht="13.5">
      <c r="AF237" s="45">
        <f>+'水洗化人口等'!B38</f>
        <v>0</v>
      </c>
      <c r="AG237" s="11">
        <v>237</v>
      </c>
    </row>
    <row r="238" spans="32:33" ht="13.5">
      <c r="AF238" s="45">
        <f>+'水洗化人口等'!B39</f>
        <v>0</v>
      </c>
      <c r="AG238" s="11">
        <v>238</v>
      </c>
    </row>
    <row r="239" spans="32:33" ht="13.5">
      <c r="AF239" s="45">
        <f>+'水洗化人口等'!B40</f>
        <v>0</v>
      </c>
      <c r="AG239" s="11">
        <v>239</v>
      </c>
    </row>
    <row r="240" spans="32:33" ht="13.5">
      <c r="AF240" s="45">
        <f>+'水洗化人口等'!B41</f>
        <v>0</v>
      </c>
      <c r="AG240" s="11">
        <v>240</v>
      </c>
    </row>
    <row r="241" spans="32:33" ht="13.5">
      <c r="AF241" s="45">
        <f>+'水洗化人口等'!B42</f>
        <v>0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2017-02-03T07:45:10Z</dcterms:modified>
  <cp:category/>
  <cp:version/>
  <cp:contentType/>
  <cp:contentStatus/>
</cp:coreProperties>
</file>