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0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'し尿処理状況'!$2:$50</definedName>
    <definedName name="_xlnm.Print_Area" localSheetId="0">'水洗化人口等'!$2:$50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<sst xmlns="http://schemas.openxmlformats.org/spreadsheetml/2006/main" count="829" uniqueCount="341">
  <si>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</si>
  <si>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</si>
  <si>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</si>
  <si>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</si>
  <si>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</si>
  <si>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</si>
  <si>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</si>
  <si>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</si>
  <si>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</si>
  <si>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</si>
  <si>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</si>
  <si>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</si>
  <si>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</si>
  <si>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</si>
  <si>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</si>
  <si>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</si>
  <si>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</si>
  <si>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</si>
  <si>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</si>
  <si>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</si>
  <si>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</si>
  <si>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</si>
  <si>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</si>
  <si>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</si>
  <si>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</si>
  <si>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</si>
  <si>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</si>
  <si>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</si>
  <si>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</si>
  <si>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</si>
  <si>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</si>
  <si>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</si>
  <si>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</si>
  <si>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</si>
  <si>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</si>
  <si>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</si>
  <si>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</si>
  <si>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</si>
  <si>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</si>
  <si>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</si>
  <si>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</si>
  <si>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</si>
  <si>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</si>
  <si>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</si>
  <si>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</si>
  <si>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</si>
  <si>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</si>
  <si>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</si>
  <si>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</si>
  <si>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</si>
  <si>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</si>
  <si>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</si>
  <si>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</si>
  <si>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</si>
  <si>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</si>
  <si>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</si>
  <si>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</si>
  <si>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</si>
  <si>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</si>
  <si>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</si>
  <si>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</si>
  <si>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</si>
  <si>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</si>
  <si>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</si>
  <si>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</si>
  <si>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</si>
  <si>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</si>
  <si>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</si>
  <si>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</si>
  <si>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</si>
  <si>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</si>
  <si>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</si>
  <si>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</si>
  <si>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</si>
  <si>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</si>
  <si>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</si>
  <si>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</si>
  <si>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</si>
  <si>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</si>
  <si>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</si>
  <si>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</si>
  <si>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</si>
  <si>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</si>
  <si>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</si>
  <si>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</si>
  <si>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</si>
  <si>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</si>
  <si>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</si>
  <si>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</si>
  <si>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</si>
  <si>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</si>
  <si>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</si>
  <si>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</si>
  <si>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</si>
  <si>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</si>
  <si>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</si>
  <si>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</si>
  <si>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</si>
  <si>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</si>
  <si>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</si>
  <si>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</si>
  <si>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</si>
  <si>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</si>
  <si>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</si>
  <si>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</si>
  <si>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</si>
  <si>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</si>
  <si>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</si>
  <si>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</si>
  <si>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</si>
  <si>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</si>
  <si>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</si>
  <si>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</si>
  <si>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</si>
  <si>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</si>
  <si>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</si>
  <si>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</si>
  <si>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</si>
  <si>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</si>
  <si>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</si>
  <si>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</si>
  <si>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</si>
  <si>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</si>
  <si>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</si>
  <si>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</si>
  <si>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</si>
  <si>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</si>
  <si>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</si>
  <si>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</si>
  <si>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</si>
  <si>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</si>
  <si>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</si>
  <si>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</si>
  <si>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</si>
  <si>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</si>
  <si>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</si>
  <si>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</si>
  <si>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</si>
  <si>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</si>
  <si>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</si>
  <si>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</si>
  <si>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</si>
  <si>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</si>
  <si>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</si>
  <si>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</si>
  <si>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</si>
  <si>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</si>
  <si>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</si>
  <si>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</si>
  <si>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</si>
  <si>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</si>
  <si>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</si>
  <si>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</si>
  <si>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</si>
  <si>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</si>
  <si>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</si>
  <si>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</si>
  <si>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</si>
  <si>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</si>
  <si>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</si>
  <si>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</si>
  <si>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</si>
  <si>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</si>
  <si>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</si>
  <si>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</si>
  <si>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</si>
  <si>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</si>
  <si>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</si>
  <si>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</si>
  <si>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</si>
  <si>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</si>
  <si>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</si>
  <si>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</si>
  <si>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</si>
  <si>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</si>
  <si>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</si>
  <si>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</si>
  <si>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</si>
  <si>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</si>
  <si>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</si>
  <si>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</si>
  <si>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</si>
  <si>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</si>
  <si>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</si>
  <si>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</si>
  <si>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</si>
  <si>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</si>
  <si>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</si>
  <si>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</si>
  <si>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</si>
  <si>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</si>
  <si>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</si>
  <si>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</si>
  <si>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</si>
  <si>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</si>
  <si>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</si>
  <si>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</si>
  <si>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</si>
  <si>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</si>
  <si>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</si>
  <si>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</si>
  <si>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</si>
  <si>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</si>
  <si>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</si>
  <si>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</si>
  <si>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</si>
  <si>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</si>
  <si>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</si>
  <si>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</si>
  <si>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</si>
  <si>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</si>
  <si>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</si>
  <si>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</si>
  <si>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</si>
  <si>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</si>
  <si>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</si>
  <si>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</si>
  <si>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</si>
  <si>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</si>
  <si>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</si>
  <si>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</si>
  <si>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</si>
  <si>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</si>
  <si>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</si>
  <si>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</si>
  <si>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</si>
  <si>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</si>
  <si>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</si>
  <si>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</si>
  <si>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</si>
  <si>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</si>
  <si>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</si>
  <si>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</si>
  <si>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</si>
  <si>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</si>
  <si>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</si>
  <si>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</si>
  <si>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</si>
  <si>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</si>
  <si>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</si>
  <si>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</si>
  <si>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</si>
  <si>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</si>
  <si>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</si>
  <si>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</si>
  <si>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</si>
  <si>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</si>
  <si>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</si>
  <si>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</si>
  <si>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</si>
  <si>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27000</t>
  </si>
  <si>
    <t>水洗化人口等（平成27年度実績）</t>
  </si>
  <si>
    <t>し尿処理の状況（平成27年度実績）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</si>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</sst>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4" sqref="D4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27</v>
      </c>
      <c r="B7" s="115" t="s">
        <v>250</v>
      </c>
      <c r="C7" s="111" t="s">
        <v>201</v>
      </c>
      <c r="D7" s="112">
        <f aca="true" t="shared" si="0" ref="D7:D50">+SUM(E7,+I7)</f>
        <v>8865870</v>
      </c>
      <c r="E7" s="112">
        <f aca="true" t="shared" si="1" ref="E7:E50">+SUM(G7,+H7)</f>
        <v>164482</v>
      </c>
      <c r="F7" s="113">
        <f aca="true" t="shared" si="2" ref="F7:F50">IF(D7&gt;0,E7/D7*100,"-")</f>
        <v>1.8552268418102227</v>
      </c>
      <c r="G7" s="110">
        <f>SUM(G$8:G$1000)</f>
        <v>164048</v>
      </c>
      <c r="H7" s="110">
        <f>SUM(H$8:H$1000)</f>
        <v>434</v>
      </c>
      <c r="I7" s="112">
        <f aca="true" t="shared" si="3" ref="I7:I50">+SUM(K7,+M7,+O7)</f>
        <v>8701388</v>
      </c>
      <c r="J7" s="113">
        <f aca="true" t="shared" si="4" ref="J7:J50">IF(D7&gt;0,I7/D7*100,"-")</f>
        <v>98.14477315818978</v>
      </c>
      <c r="K7" s="110">
        <f>SUM(K$8:K$1000)</f>
        <v>8191058</v>
      </c>
      <c r="L7" s="113">
        <f aca="true" t="shared" si="5" ref="L7:L50">IF(D7&gt;0,K7/D7*100,"-")</f>
        <v>92.38865446933013</v>
      </c>
      <c r="M7" s="110">
        <f>SUM(M$8:M$1000)</f>
        <v>451</v>
      </c>
      <c r="N7" s="113">
        <f aca="true" t="shared" si="6" ref="N7:N50">IF(D7&gt;0,M7/D7*100,"-")</f>
        <v>0.005086923223552793</v>
      </c>
      <c r="O7" s="110">
        <f>SUM(O$8:O$1000)</f>
        <v>509879</v>
      </c>
      <c r="P7" s="110">
        <f>SUM(P$8:P$1000)</f>
        <v>247013</v>
      </c>
      <c r="Q7" s="113">
        <f aca="true" t="shared" si="7" ref="Q7:Q50">IF(D7&gt;0,O7/D7*100,"-")</f>
        <v>5.751031765636085</v>
      </c>
      <c r="R7" s="110">
        <f>SUM(R$8:R$1000)</f>
        <v>205742</v>
      </c>
      <c r="S7" s="114">
        <f aca="true" t="shared" si="8" ref="S7:Z7">COUNTIF(S$8:S$1000,"○")</f>
        <v>3</v>
      </c>
      <c r="T7" s="114">
        <f t="shared" si="8"/>
        <v>27</v>
      </c>
      <c r="U7" s="114">
        <f t="shared" si="8"/>
        <v>1</v>
      </c>
      <c r="V7" s="114">
        <f t="shared" si="8"/>
        <v>12</v>
      </c>
      <c r="W7" s="114">
        <f t="shared" si="8"/>
        <v>1</v>
      </c>
      <c r="X7" s="114">
        <f t="shared" si="8"/>
        <v>0</v>
      </c>
      <c r="Y7" s="114">
        <f t="shared" si="8"/>
        <v>0</v>
      </c>
      <c r="Z7" s="114">
        <f t="shared" si="8"/>
        <v>42</v>
      </c>
    </row>
    <row r="8" spans="1:26" s="107" customFormat="1" ht="13.5" customHeight="1">
      <c r="A8" s="101" t="s">
        <v>27</v>
      </c>
      <c r="B8" s="102" t="s">
        <v>253</v>
      </c>
      <c r="C8" s="101" t="s">
        <v>254</v>
      </c>
      <c r="D8" s="103">
        <f t="shared" si="0"/>
        <v>2679962</v>
      </c>
      <c r="E8" s="103">
        <f t="shared" si="1"/>
        <v>71</v>
      </c>
      <c r="F8" s="104">
        <f t="shared" si="2"/>
        <v>0.00264929129592136</v>
      </c>
      <c r="G8" s="103">
        <v>71</v>
      </c>
      <c r="H8" s="103">
        <v>0</v>
      </c>
      <c r="I8" s="103">
        <f t="shared" si="3"/>
        <v>2679891</v>
      </c>
      <c r="J8" s="104">
        <f t="shared" si="4"/>
        <v>99.99735070870408</v>
      </c>
      <c r="K8" s="103">
        <v>2679891</v>
      </c>
      <c r="L8" s="104">
        <f t="shared" si="5"/>
        <v>99.99735070870408</v>
      </c>
      <c r="M8" s="103">
        <v>0</v>
      </c>
      <c r="N8" s="104">
        <f t="shared" si="6"/>
        <v>0</v>
      </c>
      <c r="O8" s="103">
        <v>0</v>
      </c>
      <c r="P8" s="103">
        <v>0</v>
      </c>
      <c r="Q8" s="104">
        <f t="shared" si="7"/>
        <v>0</v>
      </c>
      <c r="R8" s="103">
        <v>119489</v>
      </c>
      <c r="S8" s="101"/>
      <c r="T8" s="101"/>
      <c r="U8" s="101" t="s">
        <v>255</v>
      </c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27</v>
      </c>
      <c r="B9" s="102" t="s">
        <v>256</v>
      </c>
      <c r="C9" s="101" t="s">
        <v>257</v>
      </c>
      <c r="D9" s="103">
        <f t="shared" si="0"/>
        <v>846388</v>
      </c>
      <c r="E9" s="103">
        <f t="shared" si="1"/>
        <v>11124</v>
      </c>
      <c r="F9" s="104">
        <f t="shared" si="2"/>
        <v>1.314290845333346</v>
      </c>
      <c r="G9" s="103">
        <v>11124</v>
      </c>
      <c r="H9" s="103">
        <v>0</v>
      </c>
      <c r="I9" s="103">
        <f t="shared" si="3"/>
        <v>835264</v>
      </c>
      <c r="J9" s="104">
        <f t="shared" si="4"/>
        <v>98.68570915466665</v>
      </c>
      <c r="K9" s="103">
        <v>781529</v>
      </c>
      <c r="L9" s="104">
        <f t="shared" si="5"/>
        <v>92.33696602503815</v>
      </c>
      <c r="M9" s="103">
        <v>451</v>
      </c>
      <c r="N9" s="104">
        <f t="shared" si="6"/>
        <v>0.05328525451684098</v>
      </c>
      <c r="O9" s="103">
        <v>53284</v>
      </c>
      <c r="P9" s="103">
        <v>17270</v>
      </c>
      <c r="Q9" s="104">
        <f t="shared" si="7"/>
        <v>6.2954578751116514</v>
      </c>
      <c r="R9" s="103">
        <v>12276</v>
      </c>
      <c r="S9" s="101"/>
      <c r="T9" s="101" t="s">
        <v>255</v>
      </c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27</v>
      </c>
      <c r="B10" s="102" t="s">
        <v>258</v>
      </c>
      <c r="C10" s="101" t="s">
        <v>259</v>
      </c>
      <c r="D10" s="103">
        <f t="shared" si="0"/>
        <v>199416</v>
      </c>
      <c r="E10" s="103">
        <f t="shared" si="1"/>
        <v>11271</v>
      </c>
      <c r="F10" s="104">
        <f t="shared" si="2"/>
        <v>5.652003851245637</v>
      </c>
      <c r="G10" s="103">
        <v>11271</v>
      </c>
      <c r="H10" s="103">
        <v>0</v>
      </c>
      <c r="I10" s="103">
        <f t="shared" si="3"/>
        <v>188145</v>
      </c>
      <c r="J10" s="104">
        <f t="shared" si="4"/>
        <v>94.34799614875436</v>
      </c>
      <c r="K10" s="103">
        <v>173510</v>
      </c>
      <c r="L10" s="104">
        <f t="shared" si="5"/>
        <v>87.00906647410437</v>
      </c>
      <c r="M10" s="103">
        <v>0</v>
      </c>
      <c r="N10" s="104">
        <f t="shared" si="6"/>
        <v>0</v>
      </c>
      <c r="O10" s="103">
        <v>14635</v>
      </c>
      <c r="P10" s="103">
        <v>2708</v>
      </c>
      <c r="Q10" s="104">
        <f t="shared" si="7"/>
        <v>7.338929674649979</v>
      </c>
      <c r="R10" s="103">
        <v>1945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27</v>
      </c>
      <c r="B11" s="102" t="s">
        <v>260</v>
      </c>
      <c r="C11" s="101" t="s">
        <v>261</v>
      </c>
      <c r="D11" s="103">
        <f t="shared" si="0"/>
        <v>403260</v>
      </c>
      <c r="E11" s="103">
        <f t="shared" si="1"/>
        <v>93</v>
      </c>
      <c r="F11" s="104">
        <f t="shared" si="2"/>
        <v>0.02306204433864008</v>
      </c>
      <c r="G11" s="103">
        <v>93</v>
      </c>
      <c r="H11" s="103">
        <v>0</v>
      </c>
      <c r="I11" s="103">
        <f t="shared" si="3"/>
        <v>403167</v>
      </c>
      <c r="J11" s="104">
        <f t="shared" si="4"/>
        <v>99.97693795566136</v>
      </c>
      <c r="K11" s="103">
        <v>402495</v>
      </c>
      <c r="L11" s="104">
        <f t="shared" si="5"/>
        <v>99.81029608689184</v>
      </c>
      <c r="M11" s="103">
        <v>0</v>
      </c>
      <c r="N11" s="104">
        <f t="shared" si="6"/>
        <v>0</v>
      </c>
      <c r="O11" s="103">
        <v>672</v>
      </c>
      <c r="P11" s="103">
        <v>12</v>
      </c>
      <c r="Q11" s="104">
        <f t="shared" si="7"/>
        <v>0.16664186876952833</v>
      </c>
      <c r="R11" s="103">
        <v>4754</v>
      </c>
      <c r="S11" s="101"/>
      <c r="T11" s="101" t="s">
        <v>255</v>
      </c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27</v>
      </c>
      <c r="B12" s="102" t="s">
        <v>262</v>
      </c>
      <c r="C12" s="101" t="s">
        <v>263</v>
      </c>
      <c r="D12" s="103">
        <f t="shared" si="0"/>
        <v>102574</v>
      </c>
      <c r="E12" s="103">
        <f t="shared" si="1"/>
        <v>93</v>
      </c>
      <c r="F12" s="104">
        <f t="shared" si="2"/>
        <v>0.09066625070680678</v>
      </c>
      <c r="G12" s="103">
        <v>93</v>
      </c>
      <c r="H12" s="103">
        <v>0</v>
      </c>
      <c r="I12" s="103">
        <f t="shared" si="3"/>
        <v>102481</v>
      </c>
      <c r="J12" s="104">
        <f t="shared" si="4"/>
        <v>99.9093337492932</v>
      </c>
      <c r="K12" s="103">
        <v>102411</v>
      </c>
      <c r="L12" s="104">
        <f t="shared" si="5"/>
        <v>99.84109033478269</v>
      </c>
      <c r="M12" s="103">
        <v>0</v>
      </c>
      <c r="N12" s="104">
        <f t="shared" si="6"/>
        <v>0</v>
      </c>
      <c r="O12" s="103">
        <v>70</v>
      </c>
      <c r="P12" s="103">
        <v>45</v>
      </c>
      <c r="Q12" s="104">
        <f t="shared" si="7"/>
        <v>0.06824341451049973</v>
      </c>
      <c r="R12" s="103">
        <v>1348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27</v>
      </c>
      <c r="B13" s="102" t="s">
        <v>264</v>
      </c>
      <c r="C13" s="101" t="s">
        <v>265</v>
      </c>
      <c r="D13" s="103">
        <f t="shared" si="0"/>
        <v>365587</v>
      </c>
      <c r="E13" s="103">
        <f t="shared" si="1"/>
        <v>1141</v>
      </c>
      <c r="F13" s="104">
        <f t="shared" si="2"/>
        <v>0.31210081321272365</v>
      </c>
      <c r="G13" s="103">
        <v>1141</v>
      </c>
      <c r="H13" s="103">
        <v>0</v>
      </c>
      <c r="I13" s="103">
        <f t="shared" si="3"/>
        <v>364446</v>
      </c>
      <c r="J13" s="104">
        <f t="shared" si="4"/>
        <v>99.68789918678728</v>
      </c>
      <c r="K13" s="103">
        <v>362929</v>
      </c>
      <c r="L13" s="104">
        <f t="shared" si="5"/>
        <v>99.27295007754651</v>
      </c>
      <c r="M13" s="103">
        <v>0</v>
      </c>
      <c r="N13" s="104">
        <f t="shared" si="6"/>
        <v>0</v>
      </c>
      <c r="O13" s="103">
        <v>1517</v>
      </c>
      <c r="P13" s="103">
        <v>211</v>
      </c>
      <c r="Q13" s="104">
        <f t="shared" si="7"/>
        <v>0.4149491092407553</v>
      </c>
      <c r="R13" s="103">
        <v>4570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27</v>
      </c>
      <c r="B14" s="102" t="s">
        <v>266</v>
      </c>
      <c r="C14" s="101" t="s">
        <v>267</v>
      </c>
      <c r="D14" s="103">
        <f t="shared" si="0"/>
        <v>75970</v>
      </c>
      <c r="E14" s="103">
        <f t="shared" si="1"/>
        <v>1653</v>
      </c>
      <c r="F14" s="104">
        <f t="shared" si="2"/>
        <v>2.1758588916677635</v>
      </c>
      <c r="G14" s="103">
        <v>1653</v>
      </c>
      <c r="H14" s="103">
        <v>0</v>
      </c>
      <c r="I14" s="103">
        <f t="shared" si="3"/>
        <v>74317</v>
      </c>
      <c r="J14" s="104">
        <f t="shared" si="4"/>
        <v>97.82414110833224</v>
      </c>
      <c r="K14" s="103">
        <v>64954</v>
      </c>
      <c r="L14" s="104">
        <f t="shared" si="5"/>
        <v>85.49953929182573</v>
      </c>
      <c r="M14" s="103">
        <v>0</v>
      </c>
      <c r="N14" s="104">
        <f t="shared" si="6"/>
        <v>0</v>
      </c>
      <c r="O14" s="103">
        <v>9363</v>
      </c>
      <c r="P14" s="103">
        <v>1321</v>
      </c>
      <c r="Q14" s="104">
        <f t="shared" si="7"/>
        <v>12.324601816506515</v>
      </c>
      <c r="R14" s="103">
        <v>1208</v>
      </c>
      <c r="S14" s="101"/>
      <c r="T14" s="101"/>
      <c r="U14" s="101"/>
      <c r="V14" s="101" t="s">
        <v>255</v>
      </c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27</v>
      </c>
      <c r="B15" s="102" t="s">
        <v>268</v>
      </c>
      <c r="C15" s="101" t="s">
        <v>269</v>
      </c>
      <c r="D15" s="103">
        <f t="shared" si="0"/>
        <v>355224</v>
      </c>
      <c r="E15" s="103">
        <f t="shared" si="1"/>
        <v>6039</v>
      </c>
      <c r="F15" s="104">
        <f t="shared" si="2"/>
        <v>1.7000540504019996</v>
      </c>
      <c r="G15" s="103">
        <v>6039</v>
      </c>
      <c r="H15" s="103">
        <v>0</v>
      </c>
      <c r="I15" s="103">
        <f t="shared" si="3"/>
        <v>349185</v>
      </c>
      <c r="J15" s="104">
        <f t="shared" si="4"/>
        <v>98.299945949598</v>
      </c>
      <c r="K15" s="103">
        <v>343857</v>
      </c>
      <c r="L15" s="104">
        <f t="shared" si="5"/>
        <v>96.80004729410176</v>
      </c>
      <c r="M15" s="103">
        <v>0</v>
      </c>
      <c r="N15" s="104">
        <f t="shared" si="6"/>
        <v>0</v>
      </c>
      <c r="O15" s="103">
        <v>5328</v>
      </c>
      <c r="P15" s="103">
        <v>1534</v>
      </c>
      <c r="Q15" s="104">
        <f t="shared" si="7"/>
        <v>1.4998986554962501</v>
      </c>
      <c r="R15" s="103">
        <v>2878</v>
      </c>
      <c r="S15" s="101" t="s">
        <v>255</v>
      </c>
      <c r="T15" s="101"/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27</v>
      </c>
      <c r="B16" s="102" t="s">
        <v>270</v>
      </c>
      <c r="C16" s="101" t="s">
        <v>271</v>
      </c>
      <c r="D16" s="103">
        <f t="shared" si="0"/>
        <v>89260</v>
      </c>
      <c r="E16" s="103">
        <f t="shared" si="1"/>
        <v>12295</v>
      </c>
      <c r="F16" s="104">
        <f t="shared" si="2"/>
        <v>13.774367017701097</v>
      </c>
      <c r="G16" s="103">
        <v>12295</v>
      </c>
      <c r="H16" s="103">
        <v>0</v>
      </c>
      <c r="I16" s="103">
        <f t="shared" si="3"/>
        <v>76965</v>
      </c>
      <c r="J16" s="104">
        <f t="shared" si="4"/>
        <v>86.2256329822989</v>
      </c>
      <c r="K16" s="103">
        <v>45695</v>
      </c>
      <c r="L16" s="104">
        <f t="shared" si="5"/>
        <v>51.1931436253641</v>
      </c>
      <c r="M16" s="103">
        <v>0</v>
      </c>
      <c r="N16" s="104">
        <f t="shared" si="6"/>
        <v>0</v>
      </c>
      <c r="O16" s="103">
        <v>31270</v>
      </c>
      <c r="P16" s="103">
        <v>25124</v>
      </c>
      <c r="Q16" s="104">
        <f t="shared" si="7"/>
        <v>35.032489356934796</v>
      </c>
      <c r="R16" s="103">
        <v>618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27</v>
      </c>
      <c r="B17" s="102" t="s">
        <v>272</v>
      </c>
      <c r="C17" s="101" t="s">
        <v>273</v>
      </c>
      <c r="D17" s="103">
        <f t="shared" si="0"/>
        <v>144638</v>
      </c>
      <c r="E17" s="103">
        <f t="shared" si="1"/>
        <v>0</v>
      </c>
      <c r="F17" s="104">
        <f t="shared" si="2"/>
        <v>0</v>
      </c>
      <c r="G17" s="103">
        <v>0</v>
      </c>
      <c r="H17" s="103">
        <v>0</v>
      </c>
      <c r="I17" s="103">
        <f t="shared" si="3"/>
        <v>144638</v>
      </c>
      <c r="J17" s="104">
        <f t="shared" si="4"/>
        <v>100</v>
      </c>
      <c r="K17" s="103">
        <v>144638</v>
      </c>
      <c r="L17" s="104">
        <f t="shared" si="5"/>
        <v>100</v>
      </c>
      <c r="M17" s="103">
        <v>0</v>
      </c>
      <c r="N17" s="104">
        <f t="shared" si="6"/>
        <v>0</v>
      </c>
      <c r="O17" s="103">
        <v>0</v>
      </c>
      <c r="P17" s="103">
        <v>0</v>
      </c>
      <c r="Q17" s="104">
        <f t="shared" si="7"/>
        <v>0</v>
      </c>
      <c r="R17" s="103">
        <v>2364</v>
      </c>
      <c r="S17" s="101"/>
      <c r="T17" s="101"/>
      <c r="U17" s="101"/>
      <c r="V17" s="101" t="s">
        <v>255</v>
      </c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27</v>
      </c>
      <c r="B18" s="102" t="s">
        <v>274</v>
      </c>
      <c r="C18" s="101" t="s">
        <v>275</v>
      </c>
      <c r="D18" s="103">
        <f t="shared" si="0"/>
        <v>406454</v>
      </c>
      <c r="E18" s="103">
        <f t="shared" si="1"/>
        <v>2957</v>
      </c>
      <c r="F18" s="104">
        <f t="shared" si="2"/>
        <v>0.7275116003286966</v>
      </c>
      <c r="G18" s="103">
        <v>2957</v>
      </c>
      <c r="H18" s="103">
        <v>0</v>
      </c>
      <c r="I18" s="103">
        <f t="shared" si="3"/>
        <v>403497</v>
      </c>
      <c r="J18" s="104">
        <f t="shared" si="4"/>
        <v>99.2724883996713</v>
      </c>
      <c r="K18" s="103">
        <v>372712</v>
      </c>
      <c r="L18" s="104">
        <f t="shared" si="5"/>
        <v>91.6984455805577</v>
      </c>
      <c r="M18" s="103">
        <v>0</v>
      </c>
      <c r="N18" s="104">
        <f t="shared" si="6"/>
        <v>0</v>
      </c>
      <c r="O18" s="103">
        <v>30785</v>
      </c>
      <c r="P18" s="103">
        <v>19328</v>
      </c>
      <c r="Q18" s="104">
        <f t="shared" si="7"/>
        <v>7.574042819113602</v>
      </c>
      <c r="R18" s="103">
        <v>4084</v>
      </c>
      <c r="S18" s="101"/>
      <c r="T18" s="101" t="s">
        <v>255</v>
      </c>
      <c r="U18" s="101"/>
      <c r="V18" s="101"/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27</v>
      </c>
      <c r="B19" s="102" t="s">
        <v>276</v>
      </c>
      <c r="C19" s="101" t="s">
        <v>277</v>
      </c>
      <c r="D19" s="103">
        <f t="shared" si="0"/>
        <v>279341</v>
      </c>
      <c r="E19" s="103">
        <f t="shared" si="1"/>
        <v>1534</v>
      </c>
      <c r="F19" s="104">
        <f t="shared" si="2"/>
        <v>0.5491496056790804</v>
      </c>
      <c r="G19" s="103">
        <v>1534</v>
      </c>
      <c r="H19" s="103">
        <v>0</v>
      </c>
      <c r="I19" s="103">
        <f t="shared" si="3"/>
        <v>277807</v>
      </c>
      <c r="J19" s="104">
        <f t="shared" si="4"/>
        <v>99.45085039432092</v>
      </c>
      <c r="K19" s="103">
        <v>274080</v>
      </c>
      <c r="L19" s="104">
        <f t="shared" si="5"/>
        <v>98.11663880346958</v>
      </c>
      <c r="M19" s="103">
        <v>0</v>
      </c>
      <c r="N19" s="104">
        <f t="shared" si="6"/>
        <v>0</v>
      </c>
      <c r="O19" s="103">
        <v>3727</v>
      </c>
      <c r="P19" s="103">
        <v>1378</v>
      </c>
      <c r="Q19" s="104">
        <f t="shared" si="7"/>
        <v>1.334211590851325</v>
      </c>
      <c r="R19" s="103">
        <v>2696</v>
      </c>
      <c r="S19" s="101"/>
      <c r="T19" s="101" t="s">
        <v>255</v>
      </c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27</v>
      </c>
      <c r="B20" s="102" t="s">
        <v>278</v>
      </c>
      <c r="C20" s="101" t="s">
        <v>279</v>
      </c>
      <c r="D20" s="103">
        <f t="shared" si="0"/>
        <v>268983</v>
      </c>
      <c r="E20" s="103">
        <f t="shared" si="1"/>
        <v>11465</v>
      </c>
      <c r="F20" s="104">
        <f t="shared" si="2"/>
        <v>4.262351152303306</v>
      </c>
      <c r="G20" s="103">
        <v>11465</v>
      </c>
      <c r="H20" s="103">
        <v>0</v>
      </c>
      <c r="I20" s="103">
        <f t="shared" si="3"/>
        <v>257518</v>
      </c>
      <c r="J20" s="104">
        <f t="shared" si="4"/>
        <v>95.7376488476967</v>
      </c>
      <c r="K20" s="103">
        <v>204603</v>
      </c>
      <c r="L20" s="104">
        <f t="shared" si="5"/>
        <v>76.06540190272247</v>
      </c>
      <c r="M20" s="103">
        <v>0</v>
      </c>
      <c r="N20" s="104">
        <f t="shared" si="6"/>
        <v>0</v>
      </c>
      <c r="O20" s="103">
        <v>52915</v>
      </c>
      <c r="P20" s="103">
        <v>17653</v>
      </c>
      <c r="Q20" s="104">
        <f t="shared" si="7"/>
        <v>19.672246944974216</v>
      </c>
      <c r="R20" s="103">
        <v>6730</v>
      </c>
      <c r="S20" s="101"/>
      <c r="T20" s="101" t="s">
        <v>255</v>
      </c>
      <c r="U20" s="101"/>
      <c r="V20" s="101"/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27</v>
      </c>
      <c r="B21" s="102" t="s">
        <v>280</v>
      </c>
      <c r="C21" s="101" t="s">
        <v>281</v>
      </c>
      <c r="D21" s="103">
        <f t="shared" si="0"/>
        <v>101182</v>
      </c>
      <c r="E21" s="103">
        <f t="shared" si="1"/>
        <v>24526</v>
      </c>
      <c r="F21" s="104">
        <f t="shared" si="2"/>
        <v>24.239489237216105</v>
      </c>
      <c r="G21" s="103">
        <v>24526</v>
      </c>
      <c r="H21" s="103">
        <v>0</v>
      </c>
      <c r="I21" s="103">
        <f t="shared" si="3"/>
        <v>76656</v>
      </c>
      <c r="J21" s="104">
        <f t="shared" si="4"/>
        <v>75.7605107627839</v>
      </c>
      <c r="K21" s="103">
        <v>33233</v>
      </c>
      <c r="L21" s="104">
        <f t="shared" si="5"/>
        <v>32.844774762309505</v>
      </c>
      <c r="M21" s="103">
        <v>0</v>
      </c>
      <c r="N21" s="104">
        <f t="shared" si="6"/>
        <v>0</v>
      </c>
      <c r="O21" s="103">
        <v>43423</v>
      </c>
      <c r="P21" s="103">
        <v>37034</v>
      </c>
      <c r="Q21" s="104">
        <f t="shared" si="7"/>
        <v>42.91573600047439</v>
      </c>
      <c r="R21" s="103">
        <v>1203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27</v>
      </c>
      <c r="B22" s="102" t="s">
        <v>282</v>
      </c>
      <c r="C22" s="101" t="s">
        <v>283</v>
      </c>
      <c r="D22" s="103">
        <f t="shared" si="0"/>
        <v>115122</v>
      </c>
      <c r="E22" s="103">
        <f t="shared" si="1"/>
        <v>3860</v>
      </c>
      <c r="F22" s="104">
        <f t="shared" si="2"/>
        <v>3.3529646809471694</v>
      </c>
      <c r="G22" s="103">
        <v>3860</v>
      </c>
      <c r="H22" s="103">
        <v>0</v>
      </c>
      <c r="I22" s="103">
        <f t="shared" si="3"/>
        <v>111262</v>
      </c>
      <c r="J22" s="104">
        <f t="shared" si="4"/>
        <v>96.64703531905283</v>
      </c>
      <c r="K22" s="103">
        <v>92153</v>
      </c>
      <c r="L22" s="104">
        <f t="shared" si="5"/>
        <v>80.04812286096488</v>
      </c>
      <c r="M22" s="103">
        <v>0</v>
      </c>
      <c r="N22" s="104">
        <f t="shared" si="6"/>
        <v>0</v>
      </c>
      <c r="O22" s="103">
        <v>19109</v>
      </c>
      <c r="P22" s="103">
        <v>14042</v>
      </c>
      <c r="Q22" s="104">
        <f t="shared" si="7"/>
        <v>16.59891245808794</v>
      </c>
      <c r="R22" s="103">
        <v>979</v>
      </c>
      <c r="S22" s="101"/>
      <c r="T22" s="101" t="s">
        <v>255</v>
      </c>
      <c r="U22" s="101"/>
      <c r="V22" s="101"/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27</v>
      </c>
      <c r="B23" s="102" t="s">
        <v>284</v>
      </c>
      <c r="C23" s="101" t="s">
        <v>285</v>
      </c>
      <c r="D23" s="103">
        <f t="shared" si="0"/>
        <v>239594</v>
      </c>
      <c r="E23" s="103">
        <f t="shared" si="1"/>
        <v>1281</v>
      </c>
      <c r="F23" s="104">
        <f t="shared" si="2"/>
        <v>0.5346544571233003</v>
      </c>
      <c r="G23" s="103">
        <v>1281</v>
      </c>
      <c r="H23" s="103">
        <v>0</v>
      </c>
      <c r="I23" s="103">
        <f t="shared" si="3"/>
        <v>238313</v>
      </c>
      <c r="J23" s="104">
        <f t="shared" si="4"/>
        <v>99.4653455428767</v>
      </c>
      <c r="K23" s="103">
        <v>233502</v>
      </c>
      <c r="L23" s="104">
        <f t="shared" si="5"/>
        <v>97.45736537642846</v>
      </c>
      <c r="M23" s="103">
        <v>0</v>
      </c>
      <c r="N23" s="104">
        <f t="shared" si="6"/>
        <v>0</v>
      </c>
      <c r="O23" s="103">
        <v>4811</v>
      </c>
      <c r="P23" s="103">
        <v>723</v>
      </c>
      <c r="Q23" s="104">
        <f t="shared" si="7"/>
        <v>2.0079801664482413</v>
      </c>
      <c r="R23" s="103">
        <v>2757</v>
      </c>
      <c r="S23" s="101"/>
      <c r="T23" s="101" t="s">
        <v>255</v>
      </c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27</v>
      </c>
      <c r="B24" s="102" t="s">
        <v>286</v>
      </c>
      <c r="C24" s="101" t="s">
        <v>287</v>
      </c>
      <c r="D24" s="103">
        <f t="shared" si="0"/>
        <v>109750</v>
      </c>
      <c r="E24" s="103">
        <f t="shared" si="1"/>
        <v>4531</v>
      </c>
      <c r="F24" s="104">
        <f t="shared" si="2"/>
        <v>4.128473804100228</v>
      </c>
      <c r="G24" s="103">
        <v>4435</v>
      </c>
      <c r="H24" s="103">
        <v>96</v>
      </c>
      <c r="I24" s="103">
        <f t="shared" si="3"/>
        <v>105219</v>
      </c>
      <c r="J24" s="104">
        <f t="shared" si="4"/>
        <v>95.87152619589978</v>
      </c>
      <c r="K24" s="103">
        <v>96317</v>
      </c>
      <c r="L24" s="104">
        <f t="shared" si="5"/>
        <v>87.76036446469249</v>
      </c>
      <c r="M24" s="103">
        <v>0</v>
      </c>
      <c r="N24" s="104">
        <f t="shared" si="6"/>
        <v>0</v>
      </c>
      <c r="O24" s="103">
        <v>8902</v>
      </c>
      <c r="P24" s="103">
        <v>6178</v>
      </c>
      <c r="Q24" s="104">
        <f t="shared" si="7"/>
        <v>8.11116173120729</v>
      </c>
      <c r="R24" s="103">
        <v>489</v>
      </c>
      <c r="S24" s="101"/>
      <c r="T24" s="101" t="s">
        <v>255</v>
      </c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27</v>
      </c>
      <c r="B25" s="102" t="s">
        <v>288</v>
      </c>
      <c r="C25" s="101" t="s">
        <v>289</v>
      </c>
      <c r="D25" s="103">
        <f t="shared" si="0"/>
        <v>122139</v>
      </c>
      <c r="E25" s="103">
        <f t="shared" si="1"/>
        <v>5582</v>
      </c>
      <c r="F25" s="104">
        <f t="shared" si="2"/>
        <v>4.570202801725903</v>
      </c>
      <c r="G25" s="103">
        <v>5582</v>
      </c>
      <c r="H25" s="103">
        <v>0</v>
      </c>
      <c r="I25" s="103">
        <f t="shared" si="3"/>
        <v>116557</v>
      </c>
      <c r="J25" s="104">
        <f t="shared" si="4"/>
        <v>95.4297971982741</v>
      </c>
      <c r="K25" s="103">
        <v>104308</v>
      </c>
      <c r="L25" s="104">
        <f t="shared" si="5"/>
        <v>85.40105944866096</v>
      </c>
      <c r="M25" s="103">
        <v>0</v>
      </c>
      <c r="N25" s="104">
        <f t="shared" si="6"/>
        <v>0</v>
      </c>
      <c r="O25" s="103">
        <v>12249</v>
      </c>
      <c r="P25" s="103">
        <v>3269</v>
      </c>
      <c r="Q25" s="104">
        <f t="shared" si="7"/>
        <v>10.028737749613144</v>
      </c>
      <c r="R25" s="103">
        <v>1294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27</v>
      </c>
      <c r="B26" s="102" t="s">
        <v>290</v>
      </c>
      <c r="C26" s="101" t="s">
        <v>291</v>
      </c>
      <c r="D26" s="103">
        <f t="shared" si="0"/>
        <v>123748</v>
      </c>
      <c r="E26" s="103">
        <f t="shared" si="1"/>
        <v>1081</v>
      </c>
      <c r="F26" s="104">
        <f t="shared" si="2"/>
        <v>0.8735494715066102</v>
      </c>
      <c r="G26" s="103">
        <v>1071</v>
      </c>
      <c r="H26" s="103">
        <v>10</v>
      </c>
      <c r="I26" s="103">
        <f t="shared" si="3"/>
        <v>122667</v>
      </c>
      <c r="J26" s="104">
        <f t="shared" si="4"/>
        <v>99.1264505284934</v>
      </c>
      <c r="K26" s="103">
        <v>118483</v>
      </c>
      <c r="L26" s="104">
        <f t="shared" si="5"/>
        <v>95.74538578401267</v>
      </c>
      <c r="M26" s="103">
        <v>0</v>
      </c>
      <c r="N26" s="104">
        <f t="shared" si="6"/>
        <v>0</v>
      </c>
      <c r="O26" s="103">
        <v>4184</v>
      </c>
      <c r="P26" s="103">
        <v>2151</v>
      </c>
      <c r="Q26" s="104">
        <f t="shared" si="7"/>
        <v>3.381064744480719</v>
      </c>
      <c r="R26" s="103">
        <v>2628</v>
      </c>
      <c r="S26" s="101"/>
      <c r="T26" s="101" t="s">
        <v>255</v>
      </c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27</v>
      </c>
      <c r="B27" s="102" t="s">
        <v>292</v>
      </c>
      <c r="C27" s="101" t="s">
        <v>293</v>
      </c>
      <c r="D27" s="103">
        <f t="shared" si="0"/>
        <v>186840</v>
      </c>
      <c r="E27" s="103">
        <f t="shared" si="1"/>
        <v>11993</v>
      </c>
      <c r="F27" s="104">
        <f t="shared" si="2"/>
        <v>6.418861057589381</v>
      </c>
      <c r="G27" s="103">
        <v>11993</v>
      </c>
      <c r="H27" s="103">
        <v>0</v>
      </c>
      <c r="I27" s="103">
        <f t="shared" si="3"/>
        <v>174847</v>
      </c>
      <c r="J27" s="104">
        <f t="shared" si="4"/>
        <v>93.58113894241062</v>
      </c>
      <c r="K27" s="103">
        <v>143364</v>
      </c>
      <c r="L27" s="104">
        <f t="shared" si="5"/>
        <v>76.73089274245343</v>
      </c>
      <c r="M27" s="103">
        <v>0</v>
      </c>
      <c r="N27" s="104">
        <f t="shared" si="6"/>
        <v>0</v>
      </c>
      <c r="O27" s="103">
        <v>31483</v>
      </c>
      <c r="P27" s="103">
        <v>13636</v>
      </c>
      <c r="Q27" s="104">
        <f t="shared" si="7"/>
        <v>16.850246199957184</v>
      </c>
      <c r="R27" s="103">
        <v>2057</v>
      </c>
      <c r="S27" s="101"/>
      <c r="T27" s="101"/>
      <c r="U27" s="101"/>
      <c r="V27" s="101" t="s">
        <v>255</v>
      </c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27</v>
      </c>
      <c r="B28" s="102" t="s">
        <v>294</v>
      </c>
      <c r="C28" s="101" t="s">
        <v>295</v>
      </c>
      <c r="D28" s="103">
        <f t="shared" si="0"/>
        <v>135412</v>
      </c>
      <c r="E28" s="103">
        <f t="shared" si="1"/>
        <v>149</v>
      </c>
      <c r="F28" s="104">
        <f t="shared" si="2"/>
        <v>0.11003456119103182</v>
      </c>
      <c r="G28" s="103">
        <v>5</v>
      </c>
      <c r="H28" s="103">
        <v>144</v>
      </c>
      <c r="I28" s="103">
        <f t="shared" si="3"/>
        <v>135263</v>
      </c>
      <c r="J28" s="104">
        <f t="shared" si="4"/>
        <v>99.88996543880897</v>
      </c>
      <c r="K28" s="103">
        <v>135248</v>
      </c>
      <c r="L28" s="104">
        <f t="shared" si="5"/>
        <v>99.87888813399108</v>
      </c>
      <c r="M28" s="103">
        <v>0</v>
      </c>
      <c r="N28" s="104">
        <f t="shared" si="6"/>
        <v>0</v>
      </c>
      <c r="O28" s="103">
        <v>15</v>
      </c>
      <c r="P28" s="103">
        <v>10</v>
      </c>
      <c r="Q28" s="104">
        <f t="shared" si="7"/>
        <v>0.011077304817889108</v>
      </c>
      <c r="R28" s="103">
        <v>2448</v>
      </c>
      <c r="S28" s="101"/>
      <c r="T28" s="101" t="s">
        <v>255</v>
      </c>
      <c r="U28" s="101"/>
      <c r="V28" s="101"/>
      <c r="W28" s="101"/>
      <c r="X28" s="101"/>
      <c r="Y28" s="101"/>
      <c r="Z28" s="101" t="s">
        <v>255</v>
      </c>
    </row>
    <row r="29" spans="1:26" s="107" customFormat="1" ht="13.5" customHeight="1">
      <c r="A29" s="101" t="s">
        <v>27</v>
      </c>
      <c r="B29" s="102" t="s">
        <v>296</v>
      </c>
      <c r="C29" s="101" t="s">
        <v>297</v>
      </c>
      <c r="D29" s="103">
        <f t="shared" si="0"/>
        <v>71564</v>
      </c>
      <c r="E29" s="103">
        <f t="shared" si="1"/>
        <v>4209</v>
      </c>
      <c r="F29" s="104">
        <f t="shared" si="2"/>
        <v>5.881448773126153</v>
      </c>
      <c r="G29" s="103">
        <v>4209</v>
      </c>
      <c r="H29" s="103">
        <v>0</v>
      </c>
      <c r="I29" s="103">
        <f t="shared" si="3"/>
        <v>67355</v>
      </c>
      <c r="J29" s="104">
        <f t="shared" si="4"/>
        <v>94.11855122687385</v>
      </c>
      <c r="K29" s="103">
        <v>53926</v>
      </c>
      <c r="L29" s="104">
        <f t="shared" si="5"/>
        <v>75.35352970767426</v>
      </c>
      <c r="M29" s="103">
        <v>0</v>
      </c>
      <c r="N29" s="104">
        <f t="shared" si="6"/>
        <v>0</v>
      </c>
      <c r="O29" s="103">
        <v>13429</v>
      </c>
      <c r="P29" s="103">
        <v>8794</v>
      </c>
      <c r="Q29" s="104">
        <f t="shared" si="7"/>
        <v>18.7650215191996</v>
      </c>
      <c r="R29" s="103">
        <v>1118</v>
      </c>
      <c r="S29" s="101"/>
      <c r="T29" s="101" t="s">
        <v>255</v>
      </c>
      <c r="U29" s="101"/>
      <c r="V29" s="101"/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27</v>
      </c>
      <c r="B30" s="102" t="s">
        <v>298</v>
      </c>
      <c r="C30" s="101" t="s">
        <v>299</v>
      </c>
      <c r="D30" s="103">
        <f t="shared" si="0"/>
        <v>114274</v>
      </c>
      <c r="E30" s="103">
        <f t="shared" si="1"/>
        <v>6818</v>
      </c>
      <c r="F30" s="104">
        <f t="shared" si="2"/>
        <v>5.966361552059086</v>
      </c>
      <c r="G30" s="103">
        <v>6818</v>
      </c>
      <c r="H30" s="103">
        <v>0</v>
      </c>
      <c r="I30" s="103">
        <f t="shared" si="3"/>
        <v>107456</v>
      </c>
      <c r="J30" s="104">
        <f t="shared" si="4"/>
        <v>94.03363844794092</v>
      </c>
      <c r="K30" s="103">
        <v>78843</v>
      </c>
      <c r="L30" s="104">
        <f t="shared" si="5"/>
        <v>68.99469695643803</v>
      </c>
      <c r="M30" s="103">
        <v>0</v>
      </c>
      <c r="N30" s="104">
        <f t="shared" si="6"/>
        <v>0</v>
      </c>
      <c r="O30" s="103">
        <v>28613</v>
      </c>
      <c r="P30" s="103">
        <v>5969</v>
      </c>
      <c r="Q30" s="104">
        <f t="shared" si="7"/>
        <v>25.038941491502882</v>
      </c>
      <c r="R30" s="103">
        <v>809</v>
      </c>
      <c r="S30" s="101"/>
      <c r="T30" s="101" t="s">
        <v>255</v>
      </c>
      <c r="U30" s="101"/>
      <c r="V30" s="101"/>
      <c r="W30" s="101"/>
      <c r="X30" s="101"/>
      <c r="Y30" s="101"/>
      <c r="Z30" s="101" t="s">
        <v>255</v>
      </c>
    </row>
    <row r="31" spans="1:26" s="107" customFormat="1" ht="13.5" customHeight="1">
      <c r="A31" s="101" t="s">
        <v>27</v>
      </c>
      <c r="B31" s="102" t="s">
        <v>300</v>
      </c>
      <c r="C31" s="101" t="s">
        <v>301</v>
      </c>
      <c r="D31" s="103">
        <f t="shared" si="0"/>
        <v>125612</v>
      </c>
      <c r="E31" s="103">
        <f t="shared" si="1"/>
        <v>2075</v>
      </c>
      <c r="F31" s="104">
        <f t="shared" si="2"/>
        <v>1.6519122376842978</v>
      </c>
      <c r="G31" s="103">
        <v>2075</v>
      </c>
      <c r="H31" s="103">
        <v>0</v>
      </c>
      <c r="I31" s="103">
        <f t="shared" si="3"/>
        <v>123537</v>
      </c>
      <c r="J31" s="104">
        <f t="shared" si="4"/>
        <v>98.3480877623157</v>
      </c>
      <c r="K31" s="103">
        <v>109300</v>
      </c>
      <c r="L31" s="104">
        <f t="shared" si="5"/>
        <v>87.01397955609337</v>
      </c>
      <c r="M31" s="103">
        <v>0</v>
      </c>
      <c r="N31" s="104">
        <f t="shared" si="6"/>
        <v>0</v>
      </c>
      <c r="O31" s="103">
        <v>14237</v>
      </c>
      <c r="P31" s="103">
        <v>9308</v>
      </c>
      <c r="Q31" s="104">
        <f t="shared" si="7"/>
        <v>11.334108206222336</v>
      </c>
      <c r="R31" s="103">
        <v>2718</v>
      </c>
      <c r="S31" s="101"/>
      <c r="T31" s="101" t="s">
        <v>255</v>
      </c>
      <c r="U31" s="101"/>
      <c r="V31" s="101"/>
      <c r="W31" s="101"/>
      <c r="X31" s="101"/>
      <c r="Y31" s="101"/>
      <c r="Z31" s="101" t="s">
        <v>255</v>
      </c>
    </row>
    <row r="32" spans="1:26" s="107" customFormat="1" ht="13.5" customHeight="1">
      <c r="A32" s="101" t="s">
        <v>27</v>
      </c>
      <c r="B32" s="102" t="s">
        <v>302</v>
      </c>
      <c r="C32" s="101" t="s">
        <v>303</v>
      </c>
      <c r="D32" s="103">
        <f t="shared" si="0"/>
        <v>85540</v>
      </c>
      <c r="E32" s="103">
        <f t="shared" si="1"/>
        <v>661</v>
      </c>
      <c r="F32" s="104">
        <f t="shared" si="2"/>
        <v>0.7727379003974749</v>
      </c>
      <c r="G32" s="103">
        <v>661</v>
      </c>
      <c r="H32" s="103">
        <v>0</v>
      </c>
      <c r="I32" s="103">
        <f t="shared" si="3"/>
        <v>84879</v>
      </c>
      <c r="J32" s="104">
        <f t="shared" si="4"/>
        <v>99.22726209960253</v>
      </c>
      <c r="K32" s="103">
        <v>80641</v>
      </c>
      <c r="L32" s="104">
        <f t="shared" si="5"/>
        <v>94.27285480476971</v>
      </c>
      <c r="M32" s="103">
        <v>0</v>
      </c>
      <c r="N32" s="104">
        <f t="shared" si="6"/>
        <v>0</v>
      </c>
      <c r="O32" s="103">
        <v>4238</v>
      </c>
      <c r="P32" s="103">
        <v>443</v>
      </c>
      <c r="Q32" s="104">
        <f t="shared" si="7"/>
        <v>4.954407294832826</v>
      </c>
      <c r="R32" s="103">
        <v>1167</v>
      </c>
      <c r="S32" s="101"/>
      <c r="T32" s="101" t="s">
        <v>255</v>
      </c>
      <c r="U32" s="101"/>
      <c r="V32" s="101"/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27</v>
      </c>
      <c r="B33" s="102" t="s">
        <v>304</v>
      </c>
      <c r="C33" s="101" t="s">
        <v>305</v>
      </c>
      <c r="D33" s="103">
        <f t="shared" si="0"/>
        <v>58069</v>
      </c>
      <c r="E33" s="103">
        <f t="shared" si="1"/>
        <v>1192</v>
      </c>
      <c r="F33" s="104">
        <f t="shared" si="2"/>
        <v>2.0527303724879022</v>
      </c>
      <c r="G33" s="103">
        <v>1192</v>
      </c>
      <c r="H33" s="103">
        <v>0</v>
      </c>
      <c r="I33" s="103">
        <f t="shared" si="3"/>
        <v>56877</v>
      </c>
      <c r="J33" s="104">
        <f t="shared" si="4"/>
        <v>97.9472696275121</v>
      </c>
      <c r="K33" s="103">
        <v>48174</v>
      </c>
      <c r="L33" s="104">
        <f t="shared" si="5"/>
        <v>82.95992698341628</v>
      </c>
      <c r="M33" s="103">
        <v>0</v>
      </c>
      <c r="N33" s="104">
        <f t="shared" si="6"/>
        <v>0</v>
      </c>
      <c r="O33" s="103">
        <v>8703</v>
      </c>
      <c r="P33" s="103">
        <v>1045</v>
      </c>
      <c r="Q33" s="104">
        <f t="shared" si="7"/>
        <v>14.987342644095817</v>
      </c>
      <c r="R33" s="103">
        <v>466</v>
      </c>
      <c r="S33" s="101"/>
      <c r="T33" s="101" t="s">
        <v>255</v>
      </c>
      <c r="U33" s="101"/>
      <c r="V33" s="101"/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27</v>
      </c>
      <c r="B34" s="102" t="s">
        <v>306</v>
      </c>
      <c r="C34" s="101" t="s">
        <v>307</v>
      </c>
      <c r="D34" s="103">
        <f t="shared" si="0"/>
        <v>66189</v>
      </c>
      <c r="E34" s="103">
        <f t="shared" si="1"/>
        <v>2405</v>
      </c>
      <c r="F34" s="104">
        <f t="shared" si="2"/>
        <v>3.6335342730665214</v>
      </c>
      <c r="G34" s="103">
        <v>2405</v>
      </c>
      <c r="H34" s="103">
        <v>0</v>
      </c>
      <c r="I34" s="103">
        <f t="shared" si="3"/>
        <v>63784</v>
      </c>
      <c r="J34" s="104">
        <f t="shared" si="4"/>
        <v>96.36646572693348</v>
      </c>
      <c r="K34" s="103">
        <v>45503</v>
      </c>
      <c r="L34" s="104">
        <f t="shared" si="5"/>
        <v>68.74707277644322</v>
      </c>
      <c r="M34" s="103">
        <v>0</v>
      </c>
      <c r="N34" s="104">
        <f t="shared" si="6"/>
        <v>0</v>
      </c>
      <c r="O34" s="103">
        <v>18281</v>
      </c>
      <c r="P34" s="103">
        <v>13839</v>
      </c>
      <c r="Q34" s="104">
        <f t="shared" si="7"/>
        <v>27.619392950490262</v>
      </c>
      <c r="R34" s="103">
        <v>544</v>
      </c>
      <c r="S34" s="101"/>
      <c r="T34" s="101"/>
      <c r="U34" s="101"/>
      <c r="V34" s="101" t="s">
        <v>255</v>
      </c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27</v>
      </c>
      <c r="B35" s="102" t="s">
        <v>308</v>
      </c>
      <c r="C35" s="101" t="s">
        <v>309</v>
      </c>
      <c r="D35" s="103">
        <f t="shared" si="0"/>
        <v>497066</v>
      </c>
      <c r="E35" s="103">
        <f t="shared" si="1"/>
        <v>3871</v>
      </c>
      <c r="F35" s="104">
        <f t="shared" si="2"/>
        <v>0.7787698213114557</v>
      </c>
      <c r="G35" s="103">
        <v>3826</v>
      </c>
      <c r="H35" s="103">
        <v>45</v>
      </c>
      <c r="I35" s="103">
        <f t="shared" si="3"/>
        <v>493195</v>
      </c>
      <c r="J35" s="104">
        <f t="shared" si="4"/>
        <v>99.22123017868854</v>
      </c>
      <c r="K35" s="103">
        <v>475260</v>
      </c>
      <c r="L35" s="104">
        <f t="shared" si="5"/>
        <v>95.6130574209461</v>
      </c>
      <c r="M35" s="103">
        <v>0</v>
      </c>
      <c r="N35" s="104">
        <f t="shared" si="6"/>
        <v>0</v>
      </c>
      <c r="O35" s="103">
        <v>17935</v>
      </c>
      <c r="P35" s="103">
        <v>777</v>
      </c>
      <c r="Q35" s="104">
        <f t="shared" si="7"/>
        <v>3.6081727577424325</v>
      </c>
      <c r="R35" s="103">
        <v>16633</v>
      </c>
      <c r="S35" s="101"/>
      <c r="T35" s="101" t="s">
        <v>255</v>
      </c>
      <c r="U35" s="101"/>
      <c r="V35" s="101"/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27</v>
      </c>
      <c r="B36" s="102" t="s">
        <v>310</v>
      </c>
      <c r="C36" s="101" t="s">
        <v>311</v>
      </c>
      <c r="D36" s="103">
        <f t="shared" si="0"/>
        <v>63530</v>
      </c>
      <c r="E36" s="103">
        <f t="shared" si="1"/>
        <v>7094</v>
      </c>
      <c r="F36" s="104">
        <f t="shared" si="2"/>
        <v>11.166378089091769</v>
      </c>
      <c r="G36" s="103">
        <v>7094</v>
      </c>
      <c r="H36" s="103">
        <v>0</v>
      </c>
      <c r="I36" s="103">
        <f t="shared" si="3"/>
        <v>56436</v>
      </c>
      <c r="J36" s="104">
        <f t="shared" si="4"/>
        <v>88.83362191090824</v>
      </c>
      <c r="K36" s="103">
        <v>33490</v>
      </c>
      <c r="L36" s="104">
        <f t="shared" si="5"/>
        <v>52.71525263654966</v>
      </c>
      <c r="M36" s="103">
        <v>0</v>
      </c>
      <c r="N36" s="104">
        <f t="shared" si="6"/>
        <v>0</v>
      </c>
      <c r="O36" s="103">
        <v>22946</v>
      </c>
      <c r="P36" s="103">
        <v>16392</v>
      </c>
      <c r="Q36" s="104">
        <f t="shared" si="7"/>
        <v>36.11836927435857</v>
      </c>
      <c r="R36" s="103">
        <v>581</v>
      </c>
      <c r="S36" s="101"/>
      <c r="T36" s="101" t="s">
        <v>255</v>
      </c>
      <c r="U36" s="101"/>
      <c r="V36" s="101"/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27</v>
      </c>
      <c r="B37" s="102" t="s">
        <v>312</v>
      </c>
      <c r="C37" s="101" t="s">
        <v>313</v>
      </c>
      <c r="D37" s="103">
        <f t="shared" si="0"/>
        <v>56348</v>
      </c>
      <c r="E37" s="103">
        <f t="shared" si="1"/>
        <v>311</v>
      </c>
      <c r="F37" s="104">
        <f t="shared" si="2"/>
        <v>0.5519273088663307</v>
      </c>
      <c r="G37" s="103">
        <v>311</v>
      </c>
      <c r="H37" s="103">
        <v>0</v>
      </c>
      <c r="I37" s="103">
        <f t="shared" si="3"/>
        <v>56037</v>
      </c>
      <c r="J37" s="104">
        <f t="shared" si="4"/>
        <v>99.44807269113367</v>
      </c>
      <c r="K37" s="103">
        <v>55329</v>
      </c>
      <c r="L37" s="104">
        <f t="shared" si="5"/>
        <v>98.19159508766948</v>
      </c>
      <c r="M37" s="103">
        <v>0</v>
      </c>
      <c r="N37" s="104">
        <f t="shared" si="6"/>
        <v>0</v>
      </c>
      <c r="O37" s="103">
        <v>708</v>
      </c>
      <c r="P37" s="103">
        <v>100</v>
      </c>
      <c r="Q37" s="104">
        <f t="shared" si="7"/>
        <v>1.256477603464187</v>
      </c>
      <c r="R37" s="103">
        <v>502</v>
      </c>
      <c r="S37" s="101"/>
      <c r="T37" s="101" t="s">
        <v>255</v>
      </c>
      <c r="U37" s="101"/>
      <c r="V37" s="101"/>
      <c r="W37" s="101"/>
      <c r="X37" s="101"/>
      <c r="Y37" s="101"/>
      <c r="Z37" s="101" t="s">
        <v>255</v>
      </c>
    </row>
    <row r="38" spans="1:26" s="107" customFormat="1" ht="13.5" customHeight="1">
      <c r="A38" s="101" t="s">
        <v>27</v>
      </c>
      <c r="B38" s="102" t="s">
        <v>314</v>
      </c>
      <c r="C38" s="101" t="s">
        <v>315</v>
      </c>
      <c r="D38" s="103">
        <f t="shared" si="0"/>
        <v>77944</v>
      </c>
      <c r="E38" s="103">
        <f t="shared" si="1"/>
        <v>1035</v>
      </c>
      <c r="F38" s="104">
        <f t="shared" si="2"/>
        <v>1.3278764240993535</v>
      </c>
      <c r="G38" s="103">
        <v>1035</v>
      </c>
      <c r="H38" s="103">
        <v>0</v>
      </c>
      <c r="I38" s="103">
        <f t="shared" si="3"/>
        <v>76909</v>
      </c>
      <c r="J38" s="104">
        <f t="shared" si="4"/>
        <v>98.67212357590066</v>
      </c>
      <c r="K38" s="103">
        <v>72704</v>
      </c>
      <c r="L38" s="104">
        <f t="shared" si="5"/>
        <v>93.27722467412501</v>
      </c>
      <c r="M38" s="103">
        <v>0</v>
      </c>
      <c r="N38" s="104">
        <f t="shared" si="6"/>
        <v>0</v>
      </c>
      <c r="O38" s="103">
        <v>4205</v>
      </c>
      <c r="P38" s="103">
        <v>1874</v>
      </c>
      <c r="Q38" s="104">
        <f t="shared" si="7"/>
        <v>5.394898901775634</v>
      </c>
      <c r="R38" s="103">
        <v>446</v>
      </c>
      <c r="S38" s="101"/>
      <c r="T38" s="101" t="s">
        <v>255</v>
      </c>
      <c r="U38" s="101"/>
      <c r="V38" s="101"/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27</v>
      </c>
      <c r="B39" s="102" t="s">
        <v>316</v>
      </c>
      <c r="C39" s="101" t="s">
        <v>317</v>
      </c>
      <c r="D39" s="103">
        <f t="shared" si="0"/>
        <v>57788</v>
      </c>
      <c r="E39" s="103">
        <f t="shared" si="1"/>
        <v>156</v>
      </c>
      <c r="F39" s="104">
        <f t="shared" si="2"/>
        <v>0.2699522392192151</v>
      </c>
      <c r="G39" s="103">
        <v>156</v>
      </c>
      <c r="H39" s="103">
        <v>0</v>
      </c>
      <c r="I39" s="103">
        <f t="shared" si="3"/>
        <v>57632</v>
      </c>
      <c r="J39" s="104">
        <f t="shared" si="4"/>
        <v>99.73004776078078</v>
      </c>
      <c r="K39" s="103">
        <v>55794</v>
      </c>
      <c r="L39" s="104">
        <f t="shared" si="5"/>
        <v>96.54945663459542</v>
      </c>
      <c r="M39" s="103">
        <v>0</v>
      </c>
      <c r="N39" s="104">
        <f t="shared" si="6"/>
        <v>0</v>
      </c>
      <c r="O39" s="103">
        <v>1838</v>
      </c>
      <c r="P39" s="103">
        <v>906</v>
      </c>
      <c r="Q39" s="104">
        <f t="shared" si="7"/>
        <v>3.1805911261853668</v>
      </c>
      <c r="R39" s="103">
        <v>315</v>
      </c>
      <c r="S39" s="101"/>
      <c r="T39" s="101" t="s">
        <v>255</v>
      </c>
      <c r="U39" s="101"/>
      <c r="V39" s="101"/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27</v>
      </c>
      <c r="B40" s="102" t="s">
        <v>318</v>
      </c>
      <c r="C40" s="101" t="s">
        <v>319</v>
      </c>
      <c r="D40" s="103">
        <f t="shared" si="0"/>
        <v>56498</v>
      </c>
      <c r="E40" s="103">
        <f t="shared" si="1"/>
        <v>7816</v>
      </c>
      <c r="F40" s="104">
        <f t="shared" si="2"/>
        <v>13.834118021876881</v>
      </c>
      <c r="G40" s="103">
        <v>7816</v>
      </c>
      <c r="H40" s="103">
        <v>0</v>
      </c>
      <c r="I40" s="103">
        <f t="shared" si="3"/>
        <v>48682</v>
      </c>
      <c r="J40" s="104">
        <f t="shared" si="4"/>
        <v>86.16588197812311</v>
      </c>
      <c r="K40" s="103">
        <v>24801</v>
      </c>
      <c r="L40" s="104">
        <f t="shared" si="5"/>
        <v>43.89712910191511</v>
      </c>
      <c r="M40" s="103">
        <v>0</v>
      </c>
      <c r="N40" s="104">
        <f t="shared" si="6"/>
        <v>0</v>
      </c>
      <c r="O40" s="103">
        <v>23881</v>
      </c>
      <c r="P40" s="103">
        <v>9428</v>
      </c>
      <c r="Q40" s="104">
        <f t="shared" si="7"/>
        <v>42.26875287620801</v>
      </c>
      <c r="R40" s="103">
        <v>280</v>
      </c>
      <c r="S40" s="101"/>
      <c r="T40" s="101"/>
      <c r="U40" s="101"/>
      <c r="V40" s="101" t="s">
        <v>255</v>
      </c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27</v>
      </c>
      <c r="B41" s="102" t="s">
        <v>320</v>
      </c>
      <c r="C41" s="101" t="s">
        <v>321</v>
      </c>
      <c r="D41" s="103">
        <f t="shared" si="0"/>
        <v>30657</v>
      </c>
      <c r="E41" s="103">
        <f t="shared" si="1"/>
        <v>495</v>
      </c>
      <c r="F41" s="104">
        <f t="shared" si="2"/>
        <v>1.6146393972012916</v>
      </c>
      <c r="G41" s="103">
        <v>495</v>
      </c>
      <c r="H41" s="103">
        <v>0</v>
      </c>
      <c r="I41" s="103">
        <f t="shared" si="3"/>
        <v>30162</v>
      </c>
      <c r="J41" s="104">
        <f t="shared" si="4"/>
        <v>98.38536060279871</v>
      </c>
      <c r="K41" s="103">
        <v>28757</v>
      </c>
      <c r="L41" s="104">
        <f t="shared" si="5"/>
        <v>93.80239423296473</v>
      </c>
      <c r="M41" s="103">
        <v>0</v>
      </c>
      <c r="N41" s="104">
        <f t="shared" si="6"/>
        <v>0</v>
      </c>
      <c r="O41" s="103">
        <v>1405</v>
      </c>
      <c r="P41" s="103">
        <v>471</v>
      </c>
      <c r="Q41" s="104">
        <f t="shared" si="7"/>
        <v>4.5829663698339695</v>
      </c>
      <c r="R41" s="103">
        <v>173</v>
      </c>
      <c r="S41" s="101"/>
      <c r="T41" s="101" t="s">
        <v>255</v>
      </c>
      <c r="U41" s="101"/>
      <c r="V41" s="101"/>
      <c r="W41" s="101"/>
      <c r="X41" s="101"/>
      <c r="Y41" s="101"/>
      <c r="Z41" s="101" t="s">
        <v>255</v>
      </c>
    </row>
    <row r="42" spans="1:26" s="107" customFormat="1" ht="13.5" customHeight="1">
      <c r="A42" s="101" t="s">
        <v>27</v>
      </c>
      <c r="B42" s="102" t="s">
        <v>322</v>
      </c>
      <c r="C42" s="101" t="s">
        <v>323</v>
      </c>
      <c r="D42" s="103">
        <f t="shared" si="0"/>
        <v>20934</v>
      </c>
      <c r="E42" s="103">
        <f t="shared" si="1"/>
        <v>59</v>
      </c>
      <c r="F42" s="104">
        <f t="shared" si="2"/>
        <v>0.2818381580204452</v>
      </c>
      <c r="G42" s="103">
        <v>59</v>
      </c>
      <c r="H42" s="103">
        <v>0</v>
      </c>
      <c r="I42" s="103">
        <f t="shared" si="3"/>
        <v>20875</v>
      </c>
      <c r="J42" s="104">
        <f t="shared" si="4"/>
        <v>99.71816184197955</v>
      </c>
      <c r="K42" s="103">
        <v>20586</v>
      </c>
      <c r="L42" s="104">
        <f t="shared" si="5"/>
        <v>98.33763255947264</v>
      </c>
      <c r="M42" s="103">
        <v>0</v>
      </c>
      <c r="N42" s="104">
        <f t="shared" si="6"/>
        <v>0</v>
      </c>
      <c r="O42" s="103">
        <v>289</v>
      </c>
      <c r="P42" s="103">
        <v>289</v>
      </c>
      <c r="Q42" s="104">
        <f t="shared" si="7"/>
        <v>1.3805292825069264</v>
      </c>
      <c r="R42" s="103">
        <v>80</v>
      </c>
      <c r="S42" s="101"/>
      <c r="T42" s="101" t="s">
        <v>255</v>
      </c>
      <c r="U42" s="101"/>
      <c r="V42" s="101"/>
      <c r="W42" s="101"/>
      <c r="X42" s="101"/>
      <c r="Y42" s="101"/>
      <c r="Z42" s="101" t="s">
        <v>255</v>
      </c>
    </row>
    <row r="43" spans="1:26" s="107" customFormat="1" ht="13.5" customHeight="1">
      <c r="A43" s="101" t="s">
        <v>27</v>
      </c>
      <c r="B43" s="102" t="s">
        <v>324</v>
      </c>
      <c r="C43" s="101" t="s">
        <v>325</v>
      </c>
      <c r="D43" s="103">
        <f t="shared" si="0"/>
        <v>10966</v>
      </c>
      <c r="E43" s="103">
        <f t="shared" si="1"/>
        <v>2174</v>
      </c>
      <c r="F43" s="104">
        <f t="shared" si="2"/>
        <v>19.824913368593837</v>
      </c>
      <c r="G43" s="103">
        <v>2075</v>
      </c>
      <c r="H43" s="103">
        <v>99</v>
      </c>
      <c r="I43" s="103">
        <f t="shared" si="3"/>
        <v>8792</v>
      </c>
      <c r="J43" s="104">
        <f t="shared" si="4"/>
        <v>80.17508663140617</v>
      </c>
      <c r="K43" s="103">
        <v>2049</v>
      </c>
      <c r="L43" s="104">
        <f t="shared" si="5"/>
        <v>18.685026445376618</v>
      </c>
      <c r="M43" s="103">
        <v>0</v>
      </c>
      <c r="N43" s="104">
        <f t="shared" si="6"/>
        <v>0</v>
      </c>
      <c r="O43" s="103">
        <v>6743</v>
      </c>
      <c r="P43" s="103">
        <v>6156</v>
      </c>
      <c r="Q43" s="104">
        <f t="shared" si="7"/>
        <v>61.49006018602955</v>
      </c>
      <c r="R43" s="103">
        <v>60</v>
      </c>
      <c r="S43" s="101"/>
      <c r="T43" s="101" t="s">
        <v>255</v>
      </c>
      <c r="U43" s="101"/>
      <c r="V43" s="101"/>
      <c r="W43" s="101"/>
      <c r="X43" s="101"/>
      <c r="Y43" s="101"/>
      <c r="Z43" s="101" t="s">
        <v>255</v>
      </c>
    </row>
    <row r="44" spans="1:26" s="107" customFormat="1" ht="13.5" customHeight="1">
      <c r="A44" s="101" t="s">
        <v>27</v>
      </c>
      <c r="B44" s="102" t="s">
        <v>326</v>
      </c>
      <c r="C44" s="101" t="s">
        <v>327</v>
      </c>
      <c r="D44" s="103">
        <f t="shared" si="0"/>
        <v>17482</v>
      </c>
      <c r="E44" s="103">
        <f t="shared" si="1"/>
        <v>1371</v>
      </c>
      <c r="F44" s="104">
        <f t="shared" si="2"/>
        <v>7.842352133623155</v>
      </c>
      <c r="G44" s="103">
        <v>1371</v>
      </c>
      <c r="H44" s="103">
        <v>0</v>
      </c>
      <c r="I44" s="103">
        <f t="shared" si="3"/>
        <v>16111</v>
      </c>
      <c r="J44" s="104">
        <f t="shared" si="4"/>
        <v>92.15764786637685</v>
      </c>
      <c r="K44" s="103">
        <v>14682</v>
      </c>
      <c r="L44" s="104">
        <f t="shared" si="5"/>
        <v>83.98352591236701</v>
      </c>
      <c r="M44" s="103">
        <v>0</v>
      </c>
      <c r="N44" s="104">
        <f t="shared" si="6"/>
        <v>0</v>
      </c>
      <c r="O44" s="103">
        <v>1429</v>
      </c>
      <c r="P44" s="103">
        <v>64</v>
      </c>
      <c r="Q44" s="104">
        <f t="shared" si="7"/>
        <v>8.174121954009838</v>
      </c>
      <c r="R44" s="103">
        <v>497</v>
      </c>
      <c r="S44" s="101"/>
      <c r="T44" s="101"/>
      <c r="U44" s="101"/>
      <c r="V44" s="101" t="s">
        <v>255</v>
      </c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27</v>
      </c>
      <c r="B45" s="102" t="s">
        <v>328</v>
      </c>
      <c r="C45" s="101" t="s">
        <v>329</v>
      </c>
      <c r="D45" s="103">
        <f t="shared" si="0"/>
        <v>44193</v>
      </c>
      <c r="E45" s="103">
        <f t="shared" si="1"/>
        <v>4855</v>
      </c>
      <c r="F45" s="104">
        <f t="shared" si="2"/>
        <v>10.985902744778585</v>
      </c>
      <c r="G45" s="103">
        <v>4855</v>
      </c>
      <c r="H45" s="103">
        <v>0</v>
      </c>
      <c r="I45" s="103">
        <f t="shared" si="3"/>
        <v>39338</v>
      </c>
      <c r="J45" s="104">
        <f t="shared" si="4"/>
        <v>89.01409725522142</v>
      </c>
      <c r="K45" s="103">
        <v>32405</v>
      </c>
      <c r="L45" s="104">
        <f t="shared" si="5"/>
        <v>73.32609236756953</v>
      </c>
      <c r="M45" s="103">
        <v>0</v>
      </c>
      <c r="N45" s="104">
        <f t="shared" si="6"/>
        <v>0</v>
      </c>
      <c r="O45" s="103">
        <v>6933</v>
      </c>
      <c r="P45" s="103">
        <v>4424</v>
      </c>
      <c r="Q45" s="104">
        <f t="shared" si="7"/>
        <v>15.688004887651891</v>
      </c>
      <c r="R45" s="103">
        <v>166</v>
      </c>
      <c r="S45" s="101"/>
      <c r="T45" s="101" t="s">
        <v>255</v>
      </c>
      <c r="U45" s="101"/>
      <c r="V45" s="101"/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27</v>
      </c>
      <c r="B46" s="102" t="s">
        <v>330</v>
      </c>
      <c r="C46" s="101" t="s">
        <v>331</v>
      </c>
      <c r="D46" s="103">
        <f t="shared" si="0"/>
        <v>8499</v>
      </c>
      <c r="E46" s="103">
        <f t="shared" si="1"/>
        <v>972</v>
      </c>
      <c r="F46" s="104">
        <f t="shared" si="2"/>
        <v>11.436639604659371</v>
      </c>
      <c r="G46" s="103">
        <v>972</v>
      </c>
      <c r="H46" s="103">
        <v>0</v>
      </c>
      <c r="I46" s="103">
        <f t="shared" si="3"/>
        <v>7527</v>
      </c>
      <c r="J46" s="104">
        <f t="shared" si="4"/>
        <v>88.56336039534062</v>
      </c>
      <c r="K46" s="103">
        <v>7295</v>
      </c>
      <c r="L46" s="104">
        <f t="shared" si="5"/>
        <v>85.83362748558653</v>
      </c>
      <c r="M46" s="103">
        <v>0</v>
      </c>
      <c r="N46" s="104">
        <f t="shared" si="6"/>
        <v>0</v>
      </c>
      <c r="O46" s="103">
        <v>232</v>
      </c>
      <c r="P46" s="103">
        <v>146</v>
      </c>
      <c r="Q46" s="104">
        <f t="shared" si="7"/>
        <v>2.7297329097540888</v>
      </c>
      <c r="R46" s="103">
        <v>91</v>
      </c>
      <c r="S46" s="101"/>
      <c r="T46" s="101"/>
      <c r="U46" s="101"/>
      <c r="V46" s="101" t="s">
        <v>255</v>
      </c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27</v>
      </c>
      <c r="B47" s="102" t="s">
        <v>332</v>
      </c>
      <c r="C47" s="101" t="s">
        <v>333</v>
      </c>
      <c r="D47" s="103">
        <f t="shared" si="0"/>
        <v>16533</v>
      </c>
      <c r="E47" s="103">
        <f t="shared" si="1"/>
        <v>2573</v>
      </c>
      <c r="F47" s="104">
        <f t="shared" si="2"/>
        <v>15.562813766406581</v>
      </c>
      <c r="G47" s="103">
        <v>2573</v>
      </c>
      <c r="H47" s="103">
        <v>0</v>
      </c>
      <c r="I47" s="103">
        <f t="shared" si="3"/>
        <v>13960</v>
      </c>
      <c r="J47" s="104">
        <f t="shared" si="4"/>
        <v>84.43718623359342</v>
      </c>
      <c r="K47" s="103">
        <v>12326</v>
      </c>
      <c r="L47" s="104">
        <f t="shared" si="5"/>
        <v>74.55392245811407</v>
      </c>
      <c r="M47" s="103">
        <v>0</v>
      </c>
      <c r="N47" s="104">
        <f t="shared" si="6"/>
        <v>0</v>
      </c>
      <c r="O47" s="103">
        <v>1634</v>
      </c>
      <c r="P47" s="103">
        <v>1456</v>
      </c>
      <c r="Q47" s="104">
        <f t="shared" si="7"/>
        <v>9.883263775479344</v>
      </c>
      <c r="R47" s="103">
        <v>102</v>
      </c>
      <c r="S47" s="101"/>
      <c r="T47" s="101"/>
      <c r="U47" s="101"/>
      <c r="V47" s="101" t="s">
        <v>255</v>
      </c>
      <c r="W47" s="101"/>
      <c r="X47" s="101"/>
      <c r="Y47" s="101"/>
      <c r="Z47" s="101" t="s">
        <v>255</v>
      </c>
    </row>
    <row r="48" spans="1:26" s="107" customFormat="1" ht="13.5" customHeight="1">
      <c r="A48" s="101" t="s">
        <v>27</v>
      </c>
      <c r="B48" s="102" t="s">
        <v>334</v>
      </c>
      <c r="C48" s="101" t="s">
        <v>335</v>
      </c>
      <c r="D48" s="103">
        <f t="shared" si="0"/>
        <v>13885</v>
      </c>
      <c r="E48" s="103">
        <f t="shared" si="1"/>
        <v>267</v>
      </c>
      <c r="F48" s="104">
        <f t="shared" si="2"/>
        <v>1.9229384227583726</v>
      </c>
      <c r="G48" s="103">
        <v>246</v>
      </c>
      <c r="H48" s="103">
        <v>21</v>
      </c>
      <c r="I48" s="103">
        <f t="shared" si="3"/>
        <v>13618</v>
      </c>
      <c r="J48" s="104">
        <f t="shared" si="4"/>
        <v>98.07706157724164</v>
      </c>
      <c r="K48" s="103">
        <v>11721</v>
      </c>
      <c r="L48" s="104">
        <f t="shared" si="5"/>
        <v>84.41483615412315</v>
      </c>
      <c r="M48" s="103">
        <v>0</v>
      </c>
      <c r="N48" s="104">
        <f t="shared" si="6"/>
        <v>0</v>
      </c>
      <c r="O48" s="103">
        <v>1897</v>
      </c>
      <c r="P48" s="103">
        <v>315</v>
      </c>
      <c r="Q48" s="104">
        <f t="shared" si="7"/>
        <v>13.662225423118473</v>
      </c>
      <c r="R48" s="103">
        <v>73</v>
      </c>
      <c r="S48" s="101"/>
      <c r="T48" s="101" t="s">
        <v>255</v>
      </c>
      <c r="U48" s="101"/>
      <c r="V48" s="101"/>
      <c r="W48" s="101"/>
      <c r="X48" s="101"/>
      <c r="Y48" s="101"/>
      <c r="Z48" s="101" t="s">
        <v>255</v>
      </c>
    </row>
    <row r="49" spans="1:26" s="107" customFormat="1" ht="13.5" customHeight="1">
      <c r="A49" s="101" t="s">
        <v>27</v>
      </c>
      <c r="B49" s="102" t="s">
        <v>336</v>
      </c>
      <c r="C49" s="101" t="s">
        <v>337</v>
      </c>
      <c r="D49" s="103">
        <f t="shared" si="0"/>
        <v>15816</v>
      </c>
      <c r="E49" s="103">
        <f t="shared" si="1"/>
        <v>847</v>
      </c>
      <c r="F49" s="104">
        <f t="shared" si="2"/>
        <v>5.355336368234699</v>
      </c>
      <c r="G49" s="103">
        <v>832</v>
      </c>
      <c r="H49" s="103">
        <v>15</v>
      </c>
      <c r="I49" s="103">
        <f t="shared" si="3"/>
        <v>14969</v>
      </c>
      <c r="J49" s="104">
        <f t="shared" si="4"/>
        <v>94.6446636317653</v>
      </c>
      <c r="K49" s="103">
        <v>13809</v>
      </c>
      <c r="L49" s="104">
        <f t="shared" si="5"/>
        <v>87.31031866464339</v>
      </c>
      <c r="M49" s="103">
        <v>0</v>
      </c>
      <c r="N49" s="104">
        <f t="shared" si="6"/>
        <v>0</v>
      </c>
      <c r="O49" s="103">
        <v>1160</v>
      </c>
      <c r="P49" s="103">
        <v>786</v>
      </c>
      <c r="Q49" s="104">
        <f t="shared" si="7"/>
        <v>7.334344967121901</v>
      </c>
      <c r="R49" s="103">
        <v>84</v>
      </c>
      <c r="S49" s="101"/>
      <c r="T49" s="101" t="s">
        <v>255</v>
      </c>
      <c r="U49" s="101"/>
      <c r="V49" s="101"/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27</v>
      </c>
      <c r="B50" s="102" t="s">
        <v>338</v>
      </c>
      <c r="C50" s="101" t="s">
        <v>339</v>
      </c>
      <c r="D50" s="103">
        <f t="shared" si="0"/>
        <v>5639</v>
      </c>
      <c r="E50" s="103">
        <f t="shared" si="1"/>
        <v>487</v>
      </c>
      <c r="F50" s="104">
        <f t="shared" si="2"/>
        <v>8.636283028905835</v>
      </c>
      <c r="G50" s="103">
        <v>483</v>
      </c>
      <c r="H50" s="103">
        <v>4</v>
      </c>
      <c r="I50" s="103">
        <f t="shared" si="3"/>
        <v>5152</v>
      </c>
      <c r="J50" s="104">
        <f t="shared" si="4"/>
        <v>91.36371697109416</v>
      </c>
      <c r="K50" s="103">
        <v>3751</v>
      </c>
      <c r="L50" s="104">
        <f t="shared" si="5"/>
        <v>66.518886327363</v>
      </c>
      <c r="M50" s="103">
        <v>0</v>
      </c>
      <c r="N50" s="104">
        <f t="shared" si="6"/>
        <v>0</v>
      </c>
      <c r="O50" s="103">
        <v>1401</v>
      </c>
      <c r="P50" s="103">
        <v>404</v>
      </c>
      <c r="Q50" s="104">
        <f t="shared" si="7"/>
        <v>24.844830643731157</v>
      </c>
      <c r="R50" s="103">
        <v>22</v>
      </c>
      <c r="S50" s="101"/>
      <c r="T50" s="101" t="s">
        <v>255</v>
      </c>
      <c r="U50" s="101"/>
      <c r="V50" s="101"/>
      <c r="W50" s="101"/>
      <c r="X50" s="101"/>
      <c r="Y50" s="101"/>
      <c r="Z50" s="101" t="s">
        <v>255</v>
      </c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5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大阪府</v>
      </c>
      <c r="B7" s="109" t="str">
        <f>'水洗化人口等'!B7</f>
        <v>27000</v>
      </c>
      <c r="C7" s="108" t="s">
        <v>201</v>
      </c>
      <c r="D7" s="110">
        <f aca="true" t="shared" si="0" ref="D7:D50">SUM(E7,+H7,+K7)</f>
        <v>559869</v>
      </c>
      <c r="E7" s="110">
        <f aca="true" t="shared" si="1" ref="E7:E50">SUM(F7:G7)</f>
        <v>10836</v>
      </c>
      <c r="F7" s="110">
        <f>SUM(F$8:F$1000)</f>
        <v>10626</v>
      </c>
      <c r="G7" s="110">
        <f>SUM(G$8:G$1000)</f>
        <v>210</v>
      </c>
      <c r="H7" s="110">
        <f aca="true" t="shared" si="2" ref="H7:H50">SUM(I7:J7)</f>
        <v>123207</v>
      </c>
      <c r="I7" s="110">
        <f>SUM(I$8:I$1000)</f>
        <v>123020</v>
      </c>
      <c r="J7" s="110">
        <f>SUM(J$8:J$1000)</f>
        <v>187</v>
      </c>
      <c r="K7" s="110">
        <f aca="true" t="shared" si="3" ref="K7:K50">SUM(L7:M7)</f>
        <v>425826</v>
      </c>
      <c r="L7" s="110">
        <f>SUM(L$8:L$1000)</f>
        <v>156793</v>
      </c>
      <c r="M7" s="110">
        <f>SUM(M$8:M$1000)</f>
        <v>269033</v>
      </c>
      <c r="N7" s="110">
        <f aca="true" t="shared" si="4" ref="N7:N50">SUM(O7,+V7,+AC7)</f>
        <v>560659</v>
      </c>
      <c r="O7" s="110">
        <f aca="true" t="shared" si="5" ref="O7:O50">SUM(P7:U7)</f>
        <v>290439</v>
      </c>
      <c r="P7" s="110">
        <f aca="true" t="shared" si="6" ref="P7:U7">SUM(P$8:P$1000)</f>
        <v>231286</v>
      </c>
      <c r="Q7" s="110">
        <f t="shared" si="6"/>
        <v>0</v>
      </c>
      <c r="R7" s="110">
        <f t="shared" si="6"/>
        <v>0</v>
      </c>
      <c r="S7" s="110">
        <f t="shared" si="6"/>
        <v>59153</v>
      </c>
      <c r="T7" s="110">
        <f t="shared" si="6"/>
        <v>0</v>
      </c>
      <c r="U7" s="110">
        <f t="shared" si="6"/>
        <v>0</v>
      </c>
      <c r="V7" s="110">
        <f aca="true" t="shared" si="7" ref="V7:V50">SUM(W7:AB7)</f>
        <v>269430</v>
      </c>
      <c r="W7" s="110">
        <f aca="true" t="shared" si="8" ref="W7:AB7">SUM(W$8:W$1000)</f>
        <v>214930</v>
      </c>
      <c r="X7" s="110">
        <f t="shared" si="8"/>
        <v>0</v>
      </c>
      <c r="Y7" s="110">
        <f t="shared" si="8"/>
        <v>0</v>
      </c>
      <c r="Z7" s="110">
        <f t="shared" si="8"/>
        <v>54500</v>
      </c>
      <c r="AA7" s="110">
        <f t="shared" si="8"/>
        <v>0</v>
      </c>
      <c r="AB7" s="110">
        <f t="shared" si="8"/>
        <v>0</v>
      </c>
      <c r="AC7" s="110">
        <f aca="true" t="shared" si="9" ref="AC7:AC50">SUM(AD7:AE7)</f>
        <v>790</v>
      </c>
      <c r="AD7" s="110">
        <f>SUM(AD$8:AD$1000)</f>
        <v>638</v>
      </c>
      <c r="AE7" s="110">
        <f>SUM(AE$8:AE$1000)</f>
        <v>152</v>
      </c>
      <c r="AF7" s="110">
        <f aca="true" t="shared" si="10" ref="AF7:AF50">SUM(AG7:AI7)</f>
        <v>9794</v>
      </c>
      <c r="AG7" s="110">
        <f>SUM(AG$8:AG$1000)</f>
        <v>9794</v>
      </c>
      <c r="AH7" s="110">
        <f>SUM(AH$8:AH$1000)</f>
        <v>0</v>
      </c>
      <c r="AI7" s="110">
        <f>SUM(AI$8:AI$1000)</f>
        <v>0</v>
      </c>
      <c r="AJ7" s="110">
        <f aca="true" t="shared" si="11" ref="AJ7:AJ50">SUM(AK7:AS7)</f>
        <v>10708</v>
      </c>
      <c r="AK7" s="110">
        <f aca="true" t="shared" si="12" ref="AK7:AS7">SUM(AK$8:AK$1000)</f>
        <v>874</v>
      </c>
      <c r="AL7" s="110">
        <f t="shared" si="12"/>
        <v>298</v>
      </c>
      <c r="AM7" s="110">
        <f t="shared" si="12"/>
        <v>3980</v>
      </c>
      <c r="AN7" s="110">
        <f t="shared" si="12"/>
        <v>2623</v>
      </c>
      <c r="AO7" s="110">
        <f t="shared" si="12"/>
        <v>0</v>
      </c>
      <c r="AP7" s="110">
        <f t="shared" si="12"/>
        <v>0</v>
      </c>
      <c r="AQ7" s="110">
        <f t="shared" si="12"/>
        <v>1</v>
      </c>
      <c r="AR7" s="110">
        <f t="shared" si="12"/>
        <v>0</v>
      </c>
      <c r="AS7" s="110">
        <f t="shared" si="12"/>
        <v>2932</v>
      </c>
      <c r="AT7" s="110">
        <f aca="true" t="shared" si="13" ref="AT7:AT50">SUM(AU7:AY7)</f>
        <v>351</v>
      </c>
      <c r="AU7" s="110">
        <f>SUM(AU$8:AU$1000)</f>
        <v>89</v>
      </c>
      <c r="AV7" s="110">
        <f>SUM(AV$8:AV$1000)</f>
        <v>169</v>
      </c>
      <c r="AW7" s="110">
        <f>SUM(AW$8:AW$1000)</f>
        <v>93</v>
      </c>
      <c r="AX7" s="110">
        <f>SUM(AX$8:AX$1000)</f>
        <v>0</v>
      </c>
      <c r="AY7" s="110">
        <f>SUM(AY$8:AY$1000)</f>
        <v>0</v>
      </c>
      <c r="AZ7" s="110">
        <f aca="true" t="shared" si="14" ref="AZ7:AZ50">SUM(BA7:BC7)</f>
        <v>186</v>
      </c>
      <c r="BA7" s="110">
        <f>SUM(BA$8:BA$1000)</f>
        <v>186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27</v>
      </c>
      <c r="B8" s="106" t="s">
        <v>253</v>
      </c>
      <c r="C8" s="101" t="s">
        <v>254</v>
      </c>
      <c r="D8" s="103">
        <f t="shared" si="0"/>
        <v>4876</v>
      </c>
      <c r="E8" s="103">
        <f t="shared" si="1"/>
        <v>0</v>
      </c>
      <c r="F8" s="103">
        <v>0</v>
      </c>
      <c r="G8" s="103">
        <v>0</v>
      </c>
      <c r="H8" s="103">
        <f t="shared" si="2"/>
        <v>156</v>
      </c>
      <c r="I8" s="103">
        <v>156</v>
      </c>
      <c r="J8" s="103">
        <v>0</v>
      </c>
      <c r="K8" s="103">
        <f t="shared" si="3"/>
        <v>4720</v>
      </c>
      <c r="L8" s="103">
        <v>1446</v>
      </c>
      <c r="M8" s="103">
        <v>3274</v>
      </c>
      <c r="N8" s="103">
        <f t="shared" si="4"/>
        <v>4876</v>
      </c>
      <c r="O8" s="103">
        <f t="shared" si="5"/>
        <v>1602</v>
      </c>
      <c r="P8" s="103">
        <v>0</v>
      </c>
      <c r="Q8" s="103">
        <v>0</v>
      </c>
      <c r="R8" s="103">
        <v>0</v>
      </c>
      <c r="S8" s="103">
        <v>1602</v>
      </c>
      <c r="T8" s="103">
        <v>0</v>
      </c>
      <c r="U8" s="103">
        <v>0</v>
      </c>
      <c r="V8" s="103">
        <f t="shared" si="7"/>
        <v>3274</v>
      </c>
      <c r="W8" s="103">
        <v>0</v>
      </c>
      <c r="X8" s="103">
        <v>0</v>
      </c>
      <c r="Y8" s="103">
        <v>0</v>
      </c>
      <c r="Z8" s="103">
        <v>3274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0</v>
      </c>
      <c r="AG8" s="103">
        <v>0</v>
      </c>
      <c r="AH8" s="103">
        <v>0</v>
      </c>
      <c r="AI8" s="103">
        <v>0</v>
      </c>
      <c r="AJ8" s="103">
        <f t="shared" si="11"/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27</v>
      </c>
      <c r="B9" s="106" t="s">
        <v>256</v>
      </c>
      <c r="C9" s="101" t="s">
        <v>257</v>
      </c>
      <c r="D9" s="103">
        <f t="shared" si="0"/>
        <v>47307</v>
      </c>
      <c r="E9" s="103">
        <f t="shared" si="1"/>
        <v>0</v>
      </c>
      <c r="F9" s="103">
        <v>0</v>
      </c>
      <c r="G9" s="103">
        <v>0</v>
      </c>
      <c r="H9" s="103">
        <f t="shared" si="2"/>
        <v>27355</v>
      </c>
      <c r="I9" s="103">
        <v>27168</v>
      </c>
      <c r="J9" s="103">
        <v>187</v>
      </c>
      <c r="K9" s="103">
        <f t="shared" si="3"/>
        <v>19952</v>
      </c>
      <c r="L9" s="103">
        <v>0</v>
      </c>
      <c r="M9" s="103">
        <v>19952</v>
      </c>
      <c r="N9" s="103">
        <f t="shared" si="4"/>
        <v>47307</v>
      </c>
      <c r="O9" s="103">
        <f t="shared" si="5"/>
        <v>27168</v>
      </c>
      <c r="P9" s="103">
        <v>0</v>
      </c>
      <c r="Q9" s="103">
        <v>0</v>
      </c>
      <c r="R9" s="103">
        <v>0</v>
      </c>
      <c r="S9" s="103">
        <v>27168</v>
      </c>
      <c r="T9" s="103">
        <v>0</v>
      </c>
      <c r="U9" s="103">
        <v>0</v>
      </c>
      <c r="V9" s="103">
        <f t="shared" si="7"/>
        <v>20139</v>
      </c>
      <c r="W9" s="103">
        <v>0</v>
      </c>
      <c r="X9" s="103">
        <v>0</v>
      </c>
      <c r="Y9" s="103">
        <v>0</v>
      </c>
      <c r="Z9" s="103">
        <v>20139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0</v>
      </c>
      <c r="AG9" s="103">
        <v>0</v>
      </c>
      <c r="AH9" s="103">
        <v>0</v>
      </c>
      <c r="AI9" s="103">
        <v>0</v>
      </c>
      <c r="AJ9" s="103">
        <f t="shared" si="11"/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27</v>
      </c>
      <c r="B10" s="106" t="s">
        <v>258</v>
      </c>
      <c r="C10" s="101" t="s">
        <v>259</v>
      </c>
      <c r="D10" s="103">
        <f t="shared" si="0"/>
        <v>24343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24343</v>
      </c>
      <c r="L10" s="103">
        <v>18608</v>
      </c>
      <c r="M10" s="103">
        <v>5735</v>
      </c>
      <c r="N10" s="103">
        <f t="shared" si="4"/>
        <v>24343</v>
      </c>
      <c r="O10" s="103">
        <f t="shared" si="5"/>
        <v>18608</v>
      </c>
      <c r="P10" s="103">
        <v>18608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5735</v>
      </c>
      <c r="W10" s="103">
        <v>5735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11</v>
      </c>
      <c r="AG10" s="103">
        <v>11</v>
      </c>
      <c r="AH10" s="103">
        <v>0</v>
      </c>
      <c r="AI10" s="103">
        <v>0</v>
      </c>
      <c r="AJ10" s="103">
        <f t="shared" si="11"/>
        <v>11</v>
      </c>
      <c r="AK10" s="103">
        <v>0</v>
      </c>
      <c r="AL10" s="103">
        <v>0</v>
      </c>
      <c r="AM10" s="103">
        <v>11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27</v>
      </c>
      <c r="B11" s="106" t="s">
        <v>260</v>
      </c>
      <c r="C11" s="101" t="s">
        <v>261</v>
      </c>
      <c r="D11" s="103">
        <f t="shared" si="0"/>
        <v>516</v>
      </c>
      <c r="E11" s="103">
        <f t="shared" si="1"/>
        <v>0</v>
      </c>
      <c r="F11" s="103">
        <v>0</v>
      </c>
      <c r="G11" s="103">
        <v>0</v>
      </c>
      <c r="H11" s="103">
        <f t="shared" si="2"/>
        <v>348</v>
      </c>
      <c r="I11" s="103">
        <v>348</v>
      </c>
      <c r="J11" s="103">
        <v>0</v>
      </c>
      <c r="K11" s="103">
        <f t="shared" si="3"/>
        <v>168</v>
      </c>
      <c r="L11" s="103">
        <v>0</v>
      </c>
      <c r="M11" s="103">
        <v>168</v>
      </c>
      <c r="N11" s="103">
        <f t="shared" si="4"/>
        <v>516</v>
      </c>
      <c r="O11" s="103">
        <f t="shared" si="5"/>
        <v>348</v>
      </c>
      <c r="P11" s="103">
        <v>0</v>
      </c>
      <c r="Q11" s="103">
        <v>0</v>
      </c>
      <c r="R11" s="103">
        <v>0</v>
      </c>
      <c r="S11" s="103">
        <v>348</v>
      </c>
      <c r="T11" s="103">
        <v>0</v>
      </c>
      <c r="U11" s="103">
        <v>0</v>
      </c>
      <c r="V11" s="103">
        <f t="shared" si="7"/>
        <v>168</v>
      </c>
      <c r="W11" s="103">
        <v>0</v>
      </c>
      <c r="X11" s="103">
        <v>0</v>
      </c>
      <c r="Y11" s="103">
        <v>0</v>
      </c>
      <c r="Z11" s="103">
        <v>168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27</v>
      </c>
      <c r="B12" s="106" t="s">
        <v>262</v>
      </c>
      <c r="C12" s="101" t="s">
        <v>263</v>
      </c>
      <c r="D12" s="103">
        <f t="shared" si="0"/>
        <v>576</v>
      </c>
      <c r="E12" s="103">
        <f t="shared" si="1"/>
        <v>576</v>
      </c>
      <c r="F12" s="103">
        <v>366</v>
      </c>
      <c r="G12" s="103">
        <v>210</v>
      </c>
      <c r="H12" s="103">
        <f t="shared" si="2"/>
        <v>0</v>
      </c>
      <c r="I12" s="103">
        <v>0</v>
      </c>
      <c r="J12" s="103">
        <v>0</v>
      </c>
      <c r="K12" s="103">
        <f t="shared" si="3"/>
        <v>0</v>
      </c>
      <c r="L12" s="103">
        <v>0</v>
      </c>
      <c r="M12" s="103">
        <v>0</v>
      </c>
      <c r="N12" s="103">
        <f t="shared" si="4"/>
        <v>576</v>
      </c>
      <c r="O12" s="103">
        <f t="shared" si="5"/>
        <v>366</v>
      </c>
      <c r="P12" s="103">
        <v>0</v>
      </c>
      <c r="Q12" s="103">
        <v>0</v>
      </c>
      <c r="R12" s="103">
        <v>0</v>
      </c>
      <c r="S12" s="103">
        <v>366</v>
      </c>
      <c r="T12" s="103">
        <v>0</v>
      </c>
      <c r="U12" s="103">
        <v>0</v>
      </c>
      <c r="V12" s="103">
        <f t="shared" si="7"/>
        <v>210</v>
      </c>
      <c r="W12" s="103">
        <v>0</v>
      </c>
      <c r="X12" s="103">
        <v>0</v>
      </c>
      <c r="Y12" s="103">
        <v>0</v>
      </c>
      <c r="Z12" s="103">
        <v>210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27</v>
      </c>
      <c r="B13" s="106" t="s">
        <v>264</v>
      </c>
      <c r="C13" s="101" t="s">
        <v>265</v>
      </c>
      <c r="D13" s="103">
        <f t="shared" si="0"/>
        <v>1979</v>
      </c>
      <c r="E13" s="103">
        <f t="shared" si="1"/>
        <v>0</v>
      </c>
      <c r="F13" s="103">
        <v>0</v>
      </c>
      <c r="G13" s="103">
        <v>0</v>
      </c>
      <c r="H13" s="103">
        <f t="shared" si="2"/>
        <v>769</v>
      </c>
      <c r="I13" s="103">
        <v>769</v>
      </c>
      <c r="J13" s="103">
        <v>0</v>
      </c>
      <c r="K13" s="103">
        <f t="shared" si="3"/>
        <v>1210</v>
      </c>
      <c r="L13" s="103">
        <v>0</v>
      </c>
      <c r="M13" s="103">
        <v>1210</v>
      </c>
      <c r="N13" s="103">
        <f t="shared" si="4"/>
        <v>1979</v>
      </c>
      <c r="O13" s="103">
        <f t="shared" si="5"/>
        <v>769</v>
      </c>
      <c r="P13" s="103">
        <v>0</v>
      </c>
      <c r="Q13" s="103">
        <v>0</v>
      </c>
      <c r="R13" s="103">
        <v>0</v>
      </c>
      <c r="S13" s="103">
        <v>769</v>
      </c>
      <c r="T13" s="103">
        <v>0</v>
      </c>
      <c r="U13" s="103">
        <v>0</v>
      </c>
      <c r="V13" s="103">
        <f t="shared" si="7"/>
        <v>1210</v>
      </c>
      <c r="W13" s="103">
        <v>0</v>
      </c>
      <c r="X13" s="103">
        <v>0</v>
      </c>
      <c r="Y13" s="103">
        <v>0</v>
      </c>
      <c r="Z13" s="103">
        <v>1210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0</v>
      </c>
      <c r="AG13" s="103">
        <v>0</v>
      </c>
      <c r="AH13" s="103">
        <v>0</v>
      </c>
      <c r="AI13" s="103">
        <v>0</v>
      </c>
      <c r="AJ13" s="103">
        <f t="shared" si="11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27</v>
      </c>
      <c r="B14" s="106" t="s">
        <v>266</v>
      </c>
      <c r="C14" s="101" t="s">
        <v>267</v>
      </c>
      <c r="D14" s="103">
        <f t="shared" si="0"/>
        <v>11707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11707</v>
      </c>
      <c r="L14" s="103">
        <v>4426</v>
      </c>
      <c r="M14" s="103">
        <v>7281</v>
      </c>
      <c r="N14" s="103">
        <f t="shared" si="4"/>
        <v>11707</v>
      </c>
      <c r="O14" s="103">
        <f t="shared" si="5"/>
        <v>4426</v>
      </c>
      <c r="P14" s="103">
        <v>4426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7281</v>
      </c>
      <c r="W14" s="103">
        <v>7281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266</v>
      </c>
      <c r="AG14" s="103">
        <v>266</v>
      </c>
      <c r="AH14" s="103">
        <v>0</v>
      </c>
      <c r="AI14" s="103">
        <v>0</v>
      </c>
      <c r="AJ14" s="103">
        <f t="shared" si="11"/>
        <v>266</v>
      </c>
      <c r="AK14" s="103">
        <v>0</v>
      </c>
      <c r="AL14" s="103">
        <v>0</v>
      </c>
      <c r="AM14" s="103">
        <v>8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258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27</v>
      </c>
      <c r="B15" s="106" t="s">
        <v>268</v>
      </c>
      <c r="C15" s="101" t="s">
        <v>269</v>
      </c>
      <c r="D15" s="103">
        <f t="shared" si="0"/>
        <v>12227</v>
      </c>
      <c r="E15" s="103">
        <f t="shared" si="1"/>
        <v>0</v>
      </c>
      <c r="F15" s="103">
        <v>0</v>
      </c>
      <c r="G15" s="103">
        <v>0</v>
      </c>
      <c r="H15" s="103">
        <f t="shared" si="2"/>
        <v>7126</v>
      </c>
      <c r="I15" s="103">
        <v>7126</v>
      </c>
      <c r="J15" s="103">
        <v>0</v>
      </c>
      <c r="K15" s="103">
        <f t="shared" si="3"/>
        <v>5101</v>
      </c>
      <c r="L15" s="103">
        <v>0</v>
      </c>
      <c r="M15" s="103">
        <v>5101</v>
      </c>
      <c r="N15" s="103">
        <f t="shared" si="4"/>
        <v>12227</v>
      </c>
      <c r="O15" s="103">
        <f t="shared" si="5"/>
        <v>7126</v>
      </c>
      <c r="P15" s="103">
        <v>0</v>
      </c>
      <c r="Q15" s="103">
        <v>0</v>
      </c>
      <c r="R15" s="103">
        <v>0</v>
      </c>
      <c r="S15" s="103">
        <v>7126</v>
      </c>
      <c r="T15" s="103">
        <v>0</v>
      </c>
      <c r="U15" s="103">
        <v>0</v>
      </c>
      <c r="V15" s="103">
        <f t="shared" si="7"/>
        <v>5101</v>
      </c>
      <c r="W15" s="103">
        <v>0</v>
      </c>
      <c r="X15" s="103">
        <v>0</v>
      </c>
      <c r="Y15" s="103">
        <v>0</v>
      </c>
      <c r="Z15" s="103">
        <v>5101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0</v>
      </c>
      <c r="AG15" s="103">
        <v>0</v>
      </c>
      <c r="AH15" s="103">
        <v>0</v>
      </c>
      <c r="AI15" s="103">
        <v>0</v>
      </c>
      <c r="AJ15" s="103">
        <f t="shared" si="11"/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27</v>
      </c>
      <c r="B16" s="106" t="s">
        <v>270</v>
      </c>
      <c r="C16" s="101" t="s">
        <v>271</v>
      </c>
      <c r="D16" s="103">
        <f t="shared" si="0"/>
        <v>39906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39906</v>
      </c>
      <c r="L16" s="103">
        <v>22653</v>
      </c>
      <c r="M16" s="103">
        <v>17253</v>
      </c>
      <c r="N16" s="103">
        <f t="shared" si="4"/>
        <v>39906</v>
      </c>
      <c r="O16" s="103">
        <f t="shared" si="5"/>
        <v>22653</v>
      </c>
      <c r="P16" s="103">
        <v>22653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17253</v>
      </c>
      <c r="W16" s="103">
        <v>17253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1082</v>
      </c>
      <c r="AG16" s="103">
        <v>1082</v>
      </c>
      <c r="AH16" s="103">
        <v>0</v>
      </c>
      <c r="AI16" s="103">
        <v>0</v>
      </c>
      <c r="AJ16" s="103">
        <f t="shared" si="11"/>
        <v>1082</v>
      </c>
      <c r="AK16" s="103">
        <v>0</v>
      </c>
      <c r="AL16" s="103">
        <v>0</v>
      </c>
      <c r="AM16" s="103">
        <v>1082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27</v>
      </c>
      <c r="B17" s="106" t="s">
        <v>272</v>
      </c>
      <c r="C17" s="101" t="s">
        <v>273</v>
      </c>
      <c r="D17" s="103">
        <f t="shared" si="0"/>
        <v>152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152</v>
      </c>
      <c r="L17" s="103">
        <v>100</v>
      </c>
      <c r="M17" s="103">
        <v>52</v>
      </c>
      <c r="N17" s="103">
        <f t="shared" si="4"/>
        <v>152</v>
      </c>
      <c r="O17" s="103">
        <f t="shared" si="5"/>
        <v>100</v>
      </c>
      <c r="P17" s="103">
        <v>100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52</v>
      </c>
      <c r="W17" s="103">
        <v>52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7</v>
      </c>
      <c r="AG17" s="103">
        <v>7</v>
      </c>
      <c r="AH17" s="103">
        <v>0</v>
      </c>
      <c r="AI17" s="103">
        <v>0</v>
      </c>
      <c r="AJ17" s="103">
        <f t="shared" si="11"/>
        <v>7</v>
      </c>
      <c r="AK17" s="103">
        <v>0</v>
      </c>
      <c r="AL17" s="103">
        <v>0</v>
      </c>
      <c r="AM17" s="103">
        <v>6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27</v>
      </c>
      <c r="B18" s="106" t="s">
        <v>274</v>
      </c>
      <c r="C18" s="101" t="s">
        <v>275</v>
      </c>
      <c r="D18" s="103">
        <f t="shared" si="0"/>
        <v>18471</v>
      </c>
      <c r="E18" s="103">
        <f t="shared" si="1"/>
        <v>2662</v>
      </c>
      <c r="F18" s="103">
        <v>2662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15809</v>
      </c>
      <c r="L18" s="103">
        <v>628</v>
      </c>
      <c r="M18" s="103">
        <v>15181</v>
      </c>
      <c r="N18" s="103">
        <f t="shared" si="4"/>
        <v>18471</v>
      </c>
      <c r="O18" s="103">
        <f t="shared" si="5"/>
        <v>3290</v>
      </c>
      <c r="P18" s="103">
        <v>3290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15181</v>
      </c>
      <c r="W18" s="103">
        <v>15181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885</v>
      </c>
      <c r="AG18" s="103">
        <v>885</v>
      </c>
      <c r="AH18" s="103">
        <v>0</v>
      </c>
      <c r="AI18" s="103">
        <v>0</v>
      </c>
      <c r="AJ18" s="103">
        <f t="shared" si="11"/>
        <v>885</v>
      </c>
      <c r="AK18" s="103">
        <v>0</v>
      </c>
      <c r="AL18" s="103">
        <v>0</v>
      </c>
      <c r="AM18" s="103">
        <v>9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876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27</v>
      </c>
      <c r="B19" s="106" t="s">
        <v>276</v>
      </c>
      <c r="C19" s="101" t="s">
        <v>277</v>
      </c>
      <c r="D19" s="103">
        <f t="shared" si="0"/>
        <v>5199</v>
      </c>
      <c r="E19" s="103">
        <f t="shared" si="1"/>
        <v>3459</v>
      </c>
      <c r="F19" s="103">
        <v>3459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1740</v>
      </c>
      <c r="L19" s="103">
        <v>0</v>
      </c>
      <c r="M19" s="103">
        <v>1740</v>
      </c>
      <c r="N19" s="103">
        <f t="shared" si="4"/>
        <v>5199</v>
      </c>
      <c r="O19" s="103">
        <f t="shared" si="5"/>
        <v>3459</v>
      </c>
      <c r="P19" s="103">
        <v>0</v>
      </c>
      <c r="Q19" s="103">
        <v>0</v>
      </c>
      <c r="R19" s="103">
        <v>0</v>
      </c>
      <c r="S19" s="103">
        <v>3459</v>
      </c>
      <c r="T19" s="103">
        <v>0</v>
      </c>
      <c r="U19" s="103">
        <v>0</v>
      </c>
      <c r="V19" s="103">
        <f t="shared" si="7"/>
        <v>1740</v>
      </c>
      <c r="W19" s="103">
        <v>0</v>
      </c>
      <c r="X19" s="103">
        <v>0</v>
      </c>
      <c r="Y19" s="103">
        <v>0</v>
      </c>
      <c r="Z19" s="103">
        <v>1740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0</v>
      </c>
      <c r="AG19" s="103">
        <v>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27</v>
      </c>
      <c r="B20" s="106" t="s">
        <v>278</v>
      </c>
      <c r="C20" s="101" t="s">
        <v>279</v>
      </c>
      <c r="D20" s="103">
        <f t="shared" si="0"/>
        <v>33763</v>
      </c>
      <c r="E20" s="103">
        <f t="shared" si="1"/>
        <v>3223</v>
      </c>
      <c r="F20" s="103">
        <v>3223</v>
      </c>
      <c r="G20" s="103">
        <v>0</v>
      </c>
      <c r="H20" s="103">
        <f t="shared" si="2"/>
        <v>12083</v>
      </c>
      <c r="I20" s="103">
        <v>12083</v>
      </c>
      <c r="J20" s="103">
        <v>0</v>
      </c>
      <c r="K20" s="103">
        <f t="shared" si="3"/>
        <v>18457</v>
      </c>
      <c r="L20" s="103">
        <v>0</v>
      </c>
      <c r="M20" s="103">
        <v>18457</v>
      </c>
      <c r="N20" s="103">
        <f t="shared" si="4"/>
        <v>33763</v>
      </c>
      <c r="O20" s="103">
        <f t="shared" si="5"/>
        <v>15306</v>
      </c>
      <c r="P20" s="103">
        <v>15306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18457</v>
      </c>
      <c r="W20" s="103">
        <v>18457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40</v>
      </c>
      <c r="AG20" s="103">
        <v>40</v>
      </c>
      <c r="AH20" s="103">
        <v>0</v>
      </c>
      <c r="AI20" s="103">
        <v>0</v>
      </c>
      <c r="AJ20" s="103">
        <f t="shared" si="11"/>
        <v>275</v>
      </c>
      <c r="AK20" s="103">
        <v>270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5</v>
      </c>
      <c r="AT20" s="103">
        <f t="shared" si="13"/>
        <v>35</v>
      </c>
      <c r="AU20" s="103">
        <v>35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27</v>
      </c>
      <c r="B21" s="106" t="s">
        <v>280</v>
      </c>
      <c r="C21" s="101" t="s">
        <v>281</v>
      </c>
      <c r="D21" s="103">
        <f t="shared" si="0"/>
        <v>80137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80137</v>
      </c>
      <c r="L21" s="103">
        <v>45108</v>
      </c>
      <c r="M21" s="103">
        <v>35029</v>
      </c>
      <c r="N21" s="103">
        <f t="shared" si="4"/>
        <v>80137</v>
      </c>
      <c r="O21" s="103">
        <f t="shared" si="5"/>
        <v>45108</v>
      </c>
      <c r="P21" s="103">
        <v>45108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35029</v>
      </c>
      <c r="W21" s="103">
        <v>35029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1749</v>
      </c>
      <c r="AG21" s="103">
        <v>1749</v>
      </c>
      <c r="AH21" s="103">
        <v>0</v>
      </c>
      <c r="AI21" s="103">
        <v>0</v>
      </c>
      <c r="AJ21" s="103">
        <f t="shared" si="11"/>
        <v>1749</v>
      </c>
      <c r="AK21" s="103">
        <v>0</v>
      </c>
      <c r="AL21" s="103">
        <v>0</v>
      </c>
      <c r="AM21" s="103">
        <v>1749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27</v>
      </c>
      <c r="B22" s="106" t="s">
        <v>282</v>
      </c>
      <c r="C22" s="101" t="s">
        <v>283</v>
      </c>
      <c r="D22" s="103">
        <f t="shared" si="0"/>
        <v>21730</v>
      </c>
      <c r="E22" s="103">
        <f t="shared" si="1"/>
        <v>0</v>
      </c>
      <c r="F22" s="103">
        <v>0</v>
      </c>
      <c r="G22" s="103">
        <v>0</v>
      </c>
      <c r="H22" s="103">
        <f t="shared" si="2"/>
        <v>10652</v>
      </c>
      <c r="I22" s="103">
        <v>10652</v>
      </c>
      <c r="J22" s="103">
        <v>0</v>
      </c>
      <c r="K22" s="103">
        <f t="shared" si="3"/>
        <v>11078</v>
      </c>
      <c r="L22" s="103">
        <v>0</v>
      </c>
      <c r="M22" s="103">
        <v>11078</v>
      </c>
      <c r="N22" s="103">
        <f t="shared" si="4"/>
        <v>21730</v>
      </c>
      <c r="O22" s="103">
        <f t="shared" si="5"/>
        <v>10652</v>
      </c>
      <c r="P22" s="103">
        <v>10652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11078</v>
      </c>
      <c r="W22" s="103">
        <v>11078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170</v>
      </c>
      <c r="AG22" s="103">
        <v>170</v>
      </c>
      <c r="AH22" s="103">
        <v>0</v>
      </c>
      <c r="AI22" s="103">
        <v>0</v>
      </c>
      <c r="AJ22" s="103">
        <f t="shared" si="11"/>
        <v>271</v>
      </c>
      <c r="AK22" s="103">
        <v>0</v>
      </c>
      <c r="AL22" s="103">
        <v>232</v>
      </c>
      <c r="AM22" s="103">
        <v>16</v>
      </c>
      <c r="AN22" s="103">
        <v>0</v>
      </c>
      <c r="AO22" s="103">
        <v>0</v>
      </c>
      <c r="AP22" s="103">
        <v>0</v>
      </c>
      <c r="AQ22" s="103">
        <v>1</v>
      </c>
      <c r="AR22" s="103">
        <v>0</v>
      </c>
      <c r="AS22" s="103">
        <v>22</v>
      </c>
      <c r="AT22" s="103">
        <f t="shared" si="13"/>
        <v>137</v>
      </c>
      <c r="AU22" s="103">
        <v>0</v>
      </c>
      <c r="AV22" s="103">
        <v>131</v>
      </c>
      <c r="AW22" s="103">
        <v>6</v>
      </c>
      <c r="AX22" s="103">
        <v>0</v>
      </c>
      <c r="AY22" s="103">
        <v>0</v>
      </c>
      <c r="AZ22" s="103">
        <f t="shared" si="14"/>
        <v>154</v>
      </c>
      <c r="BA22" s="103">
        <v>154</v>
      </c>
      <c r="BB22" s="103">
        <v>0</v>
      </c>
      <c r="BC22" s="103">
        <v>0</v>
      </c>
    </row>
    <row r="23" spans="1:55" s="107" customFormat="1" ht="13.5" customHeight="1">
      <c r="A23" s="105" t="s">
        <v>27</v>
      </c>
      <c r="B23" s="106" t="s">
        <v>284</v>
      </c>
      <c r="C23" s="101" t="s">
        <v>285</v>
      </c>
      <c r="D23" s="103">
        <f t="shared" si="0"/>
        <v>3590</v>
      </c>
      <c r="E23" s="103">
        <f t="shared" si="1"/>
        <v>0</v>
      </c>
      <c r="F23" s="103">
        <v>0</v>
      </c>
      <c r="G23" s="103">
        <v>0</v>
      </c>
      <c r="H23" s="103">
        <f t="shared" si="2"/>
        <v>2205</v>
      </c>
      <c r="I23" s="103">
        <v>2205</v>
      </c>
      <c r="J23" s="103">
        <v>0</v>
      </c>
      <c r="K23" s="103">
        <f t="shared" si="3"/>
        <v>1385</v>
      </c>
      <c r="L23" s="103">
        <v>0</v>
      </c>
      <c r="M23" s="103">
        <v>1385</v>
      </c>
      <c r="N23" s="103">
        <f t="shared" si="4"/>
        <v>3590</v>
      </c>
      <c r="O23" s="103">
        <f t="shared" si="5"/>
        <v>2205</v>
      </c>
      <c r="P23" s="103">
        <v>0</v>
      </c>
      <c r="Q23" s="103">
        <v>0</v>
      </c>
      <c r="R23" s="103">
        <v>0</v>
      </c>
      <c r="S23" s="103">
        <v>2205</v>
      </c>
      <c r="T23" s="103">
        <v>0</v>
      </c>
      <c r="U23" s="103">
        <v>0</v>
      </c>
      <c r="V23" s="103">
        <f t="shared" si="7"/>
        <v>1385</v>
      </c>
      <c r="W23" s="103">
        <v>0</v>
      </c>
      <c r="X23" s="103">
        <v>0</v>
      </c>
      <c r="Y23" s="103">
        <v>0</v>
      </c>
      <c r="Z23" s="103">
        <v>1385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0</v>
      </c>
      <c r="AG23" s="103">
        <v>0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27</v>
      </c>
      <c r="B24" s="106" t="s">
        <v>286</v>
      </c>
      <c r="C24" s="101" t="s">
        <v>287</v>
      </c>
      <c r="D24" s="103">
        <f t="shared" si="0"/>
        <v>10857</v>
      </c>
      <c r="E24" s="103">
        <f t="shared" si="1"/>
        <v>0</v>
      </c>
      <c r="F24" s="103">
        <v>0</v>
      </c>
      <c r="G24" s="103">
        <v>0</v>
      </c>
      <c r="H24" s="103">
        <f t="shared" si="2"/>
        <v>6798</v>
      </c>
      <c r="I24" s="103">
        <v>6798</v>
      </c>
      <c r="J24" s="103">
        <v>0</v>
      </c>
      <c r="K24" s="103">
        <f t="shared" si="3"/>
        <v>4059</v>
      </c>
      <c r="L24" s="103">
        <v>0</v>
      </c>
      <c r="M24" s="103">
        <v>4059</v>
      </c>
      <c r="N24" s="103">
        <f t="shared" si="4"/>
        <v>10951</v>
      </c>
      <c r="O24" s="103">
        <f t="shared" si="5"/>
        <v>6798</v>
      </c>
      <c r="P24" s="103">
        <v>6798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4059</v>
      </c>
      <c r="W24" s="103">
        <v>4059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94</v>
      </c>
      <c r="AD24" s="103">
        <v>94</v>
      </c>
      <c r="AE24" s="103">
        <v>0</v>
      </c>
      <c r="AF24" s="103">
        <f t="shared" si="10"/>
        <v>62</v>
      </c>
      <c r="AG24" s="103">
        <v>62</v>
      </c>
      <c r="AH24" s="103">
        <v>0</v>
      </c>
      <c r="AI24" s="103">
        <v>0</v>
      </c>
      <c r="AJ24" s="103">
        <f t="shared" si="11"/>
        <v>375</v>
      </c>
      <c r="AK24" s="103">
        <v>344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31</v>
      </c>
      <c r="AT24" s="103">
        <f t="shared" si="13"/>
        <v>31</v>
      </c>
      <c r="AU24" s="103">
        <v>31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27</v>
      </c>
      <c r="B25" s="106" t="s">
        <v>288</v>
      </c>
      <c r="C25" s="101" t="s">
        <v>289</v>
      </c>
      <c r="D25" s="103">
        <f t="shared" si="0"/>
        <v>17790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17790</v>
      </c>
      <c r="L25" s="103">
        <v>7622</v>
      </c>
      <c r="M25" s="103">
        <v>10168</v>
      </c>
      <c r="N25" s="103">
        <f t="shared" si="4"/>
        <v>17790</v>
      </c>
      <c r="O25" s="103">
        <f t="shared" si="5"/>
        <v>7622</v>
      </c>
      <c r="P25" s="103">
        <v>0</v>
      </c>
      <c r="Q25" s="103">
        <v>0</v>
      </c>
      <c r="R25" s="103">
        <v>0</v>
      </c>
      <c r="S25" s="103">
        <v>7622</v>
      </c>
      <c r="T25" s="103">
        <v>0</v>
      </c>
      <c r="U25" s="103">
        <v>0</v>
      </c>
      <c r="V25" s="103">
        <f t="shared" si="7"/>
        <v>10168</v>
      </c>
      <c r="W25" s="103">
        <v>0</v>
      </c>
      <c r="X25" s="103">
        <v>0</v>
      </c>
      <c r="Y25" s="103">
        <v>0</v>
      </c>
      <c r="Z25" s="103">
        <v>10168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0</v>
      </c>
      <c r="AG25" s="103">
        <v>0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27</v>
      </c>
      <c r="B26" s="106" t="s">
        <v>290</v>
      </c>
      <c r="C26" s="101" t="s">
        <v>291</v>
      </c>
      <c r="D26" s="103">
        <f t="shared" si="0"/>
        <v>3622</v>
      </c>
      <c r="E26" s="103">
        <f t="shared" si="1"/>
        <v>0</v>
      </c>
      <c r="F26" s="103">
        <v>0</v>
      </c>
      <c r="G26" s="103">
        <v>0</v>
      </c>
      <c r="H26" s="103">
        <f t="shared" si="2"/>
        <v>1878</v>
      </c>
      <c r="I26" s="103">
        <v>1878</v>
      </c>
      <c r="J26" s="103">
        <v>0</v>
      </c>
      <c r="K26" s="103">
        <f t="shared" si="3"/>
        <v>1744</v>
      </c>
      <c r="L26" s="103">
        <v>0</v>
      </c>
      <c r="M26" s="103">
        <v>1744</v>
      </c>
      <c r="N26" s="103">
        <f t="shared" si="4"/>
        <v>3627</v>
      </c>
      <c r="O26" s="103">
        <f t="shared" si="5"/>
        <v>1878</v>
      </c>
      <c r="P26" s="103">
        <v>0</v>
      </c>
      <c r="Q26" s="103">
        <v>0</v>
      </c>
      <c r="R26" s="103">
        <v>0</v>
      </c>
      <c r="S26" s="103">
        <v>1878</v>
      </c>
      <c r="T26" s="103">
        <v>0</v>
      </c>
      <c r="U26" s="103">
        <v>0</v>
      </c>
      <c r="V26" s="103">
        <f t="shared" si="7"/>
        <v>1744</v>
      </c>
      <c r="W26" s="103">
        <v>0</v>
      </c>
      <c r="X26" s="103">
        <v>0</v>
      </c>
      <c r="Y26" s="103">
        <v>0</v>
      </c>
      <c r="Z26" s="103">
        <v>1744</v>
      </c>
      <c r="AA26" s="103">
        <v>0</v>
      </c>
      <c r="AB26" s="103">
        <v>0</v>
      </c>
      <c r="AC26" s="103">
        <f t="shared" si="9"/>
        <v>5</v>
      </c>
      <c r="AD26" s="103">
        <v>5</v>
      </c>
      <c r="AE26" s="103">
        <v>0</v>
      </c>
      <c r="AF26" s="103">
        <f t="shared" si="10"/>
        <v>0</v>
      </c>
      <c r="AG26" s="103">
        <v>0</v>
      </c>
      <c r="AH26" s="103">
        <v>0</v>
      </c>
      <c r="AI26" s="103">
        <v>0</v>
      </c>
      <c r="AJ26" s="103">
        <f t="shared" si="11"/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27</v>
      </c>
      <c r="B27" s="106" t="s">
        <v>292</v>
      </c>
      <c r="C27" s="101" t="s">
        <v>293</v>
      </c>
      <c r="D27" s="103">
        <f t="shared" si="0"/>
        <v>32634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32634</v>
      </c>
      <c r="L27" s="103">
        <v>20434</v>
      </c>
      <c r="M27" s="103">
        <v>12200</v>
      </c>
      <c r="N27" s="103">
        <f t="shared" si="4"/>
        <v>32634</v>
      </c>
      <c r="O27" s="103">
        <f t="shared" si="5"/>
        <v>20434</v>
      </c>
      <c r="P27" s="103">
        <v>20434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12200</v>
      </c>
      <c r="W27" s="103">
        <v>12200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731</v>
      </c>
      <c r="AG27" s="103">
        <v>731</v>
      </c>
      <c r="AH27" s="103">
        <v>0</v>
      </c>
      <c r="AI27" s="103">
        <v>0</v>
      </c>
      <c r="AJ27" s="103">
        <f t="shared" si="11"/>
        <v>731</v>
      </c>
      <c r="AK27" s="103">
        <v>0</v>
      </c>
      <c r="AL27" s="103">
        <v>0</v>
      </c>
      <c r="AM27" s="103">
        <v>23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708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27</v>
      </c>
      <c r="B28" s="106" t="s">
        <v>294</v>
      </c>
      <c r="C28" s="101" t="s">
        <v>295</v>
      </c>
      <c r="D28" s="103">
        <f t="shared" si="0"/>
        <v>583</v>
      </c>
      <c r="E28" s="103">
        <f t="shared" si="1"/>
        <v>431</v>
      </c>
      <c r="F28" s="103">
        <v>431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152</v>
      </c>
      <c r="L28" s="103">
        <v>0</v>
      </c>
      <c r="M28" s="103">
        <v>152</v>
      </c>
      <c r="N28" s="103">
        <f t="shared" si="4"/>
        <v>1166</v>
      </c>
      <c r="O28" s="103">
        <f t="shared" si="5"/>
        <v>431</v>
      </c>
      <c r="P28" s="103">
        <v>0</v>
      </c>
      <c r="Q28" s="103">
        <v>0</v>
      </c>
      <c r="R28" s="103">
        <v>0</v>
      </c>
      <c r="S28" s="103">
        <v>431</v>
      </c>
      <c r="T28" s="103">
        <v>0</v>
      </c>
      <c r="U28" s="103">
        <v>0</v>
      </c>
      <c r="V28" s="103">
        <f t="shared" si="7"/>
        <v>152</v>
      </c>
      <c r="W28" s="103">
        <v>0</v>
      </c>
      <c r="X28" s="103">
        <v>0</v>
      </c>
      <c r="Y28" s="103">
        <v>0</v>
      </c>
      <c r="Z28" s="103">
        <v>152</v>
      </c>
      <c r="AA28" s="103">
        <v>0</v>
      </c>
      <c r="AB28" s="103">
        <v>0</v>
      </c>
      <c r="AC28" s="103">
        <f t="shared" si="9"/>
        <v>583</v>
      </c>
      <c r="AD28" s="103">
        <v>431</v>
      </c>
      <c r="AE28" s="103">
        <v>152</v>
      </c>
      <c r="AF28" s="103">
        <f t="shared" si="10"/>
        <v>0</v>
      </c>
      <c r="AG28" s="103">
        <v>0</v>
      </c>
      <c r="AH28" s="103">
        <v>0</v>
      </c>
      <c r="AI28" s="103">
        <v>0</v>
      </c>
      <c r="AJ28" s="103">
        <f t="shared" si="11"/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27</v>
      </c>
      <c r="B29" s="106" t="s">
        <v>296</v>
      </c>
      <c r="C29" s="101" t="s">
        <v>297</v>
      </c>
      <c r="D29" s="103">
        <f t="shared" si="0"/>
        <v>16908</v>
      </c>
      <c r="E29" s="103">
        <f t="shared" si="1"/>
        <v>0</v>
      </c>
      <c r="F29" s="103">
        <v>0</v>
      </c>
      <c r="G29" s="103">
        <v>0</v>
      </c>
      <c r="H29" s="103">
        <f t="shared" si="2"/>
        <v>5562</v>
      </c>
      <c r="I29" s="103">
        <v>5562</v>
      </c>
      <c r="J29" s="103">
        <v>0</v>
      </c>
      <c r="K29" s="103">
        <f t="shared" si="3"/>
        <v>11346</v>
      </c>
      <c r="L29" s="103">
        <v>0</v>
      </c>
      <c r="M29" s="103">
        <v>11346</v>
      </c>
      <c r="N29" s="103">
        <f t="shared" si="4"/>
        <v>16908</v>
      </c>
      <c r="O29" s="103">
        <f t="shared" si="5"/>
        <v>5562</v>
      </c>
      <c r="P29" s="103">
        <v>5562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11346</v>
      </c>
      <c r="W29" s="103">
        <v>11346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430</v>
      </c>
      <c r="AG29" s="103">
        <v>430</v>
      </c>
      <c r="AH29" s="103">
        <v>0</v>
      </c>
      <c r="AI29" s="103">
        <v>0</v>
      </c>
      <c r="AJ29" s="103">
        <f t="shared" si="11"/>
        <v>430</v>
      </c>
      <c r="AK29" s="103">
        <v>0</v>
      </c>
      <c r="AL29" s="103">
        <v>0</v>
      </c>
      <c r="AM29" s="103">
        <v>20</v>
      </c>
      <c r="AN29" s="103">
        <v>410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27</v>
      </c>
      <c r="B30" s="106" t="s">
        <v>298</v>
      </c>
      <c r="C30" s="101" t="s">
        <v>299</v>
      </c>
      <c r="D30" s="103">
        <f t="shared" si="0"/>
        <v>26507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26507</v>
      </c>
      <c r="L30" s="103">
        <v>8866</v>
      </c>
      <c r="M30" s="103">
        <v>17641</v>
      </c>
      <c r="N30" s="103">
        <f t="shared" si="4"/>
        <v>26507</v>
      </c>
      <c r="O30" s="103">
        <f t="shared" si="5"/>
        <v>8866</v>
      </c>
      <c r="P30" s="103">
        <v>8866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17641</v>
      </c>
      <c r="W30" s="103">
        <v>17641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675</v>
      </c>
      <c r="AG30" s="103">
        <v>675</v>
      </c>
      <c r="AH30" s="103">
        <v>0</v>
      </c>
      <c r="AI30" s="103">
        <v>0</v>
      </c>
      <c r="AJ30" s="103">
        <f t="shared" si="11"/>
        <v>675</v>
      </c>
      <c r="AK30" s="103">
        <v>0</v>
      </c>
      <c r="AL30" s="103">
        <v>0</v>
      </c>
      <c r="AM30" s="103">
        <v>32</v>
      </c>
      <c r="AN30" s="103">
        <v>643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5</v>
      </c>
      <c r="AU30" s="103">
        <v>0</v>
      </c>
      <c r="AV30" s="103">
        <v>0</v>
      </c>
      <c r="AW30" s="103">
        <v>5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27</v>
      </c>
      <c r="B31" s="106" t="s">
        <v>300</v>
      </c>
      <c r="C31" s="101" t="s">
        <v>301</v>
      </c>
      <c r="D31" s="103">
        <f t="shared" si="0"/>
        <v>10077</v>
      </c>
      <c r="E31" s="103">
        <f t="shared" si="1"/>
        <v>311</v>
      </c>
      <c r="F31" s="103">
        <v>311</v>
      </c>
      <c r="G31" s="103">
        <v>0</v>
      </c>
      <c r="H31" s="103">
        <f t="shared" si="2"/>
        <v>2655</v>
      </c>
      <c r="I31" s="103">
        <v>2655</v>
      </c>
      <c r="J31" s="103">
        <v>0</v>
      </c>
      <c r="K31" s="103">
        <f t="shared" si="3"/>
        <v>7111</v>
      </c>
      <c r="L31" s="103">
        <v>0</v>
      </c>
      <c r="M31" s="103">
        <v>7111</v>
      </c>
      <c r="N31" s="103">
        <f t="shared" si="4"/>
        <v>10077</v>
      </c>
      <c r="O31" s="103">
        <f t="shared" si="5"/>
        <v>2966</v>
      </c>
      <c r="P31" s="103">
        <v>2966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7111</v>
      </c>
      <c r="W31" s="103">
        <v>7111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446</v>
      </c>
      <c r="AG31" s="103">
        <v>446</v>
      </c>
      <c r="AH31" s="103">
        <v>0</v>
      </c>
      <c r="AI31" s="103">
        <v>0</v>
      </c>
      <c r="AJ31" s="103">
        <f t="shared" si="11"/>
        <v>446</v>
      </c>
      <c r="AK31" s="103">
        <v>0</v>
      </c>
      <c r="AL31" s="103">
        <v>0</v>
      </c>
      <c r="AM31" s="103">
        <v>371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75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27</v>
      </c>
      <c r="B32" s="106" t="s">
        <v>302</v>
      </c>
      <c r="C32" s="101" t="s">
        <v>303</v>
      </c>
      <c r="D32" s="103">
        <f t="shared" si="0"/>
        <v>3270</v>
      </c>
      <c r="E32" s="103">
        <f t="shared" si="1"/>
        <v>0</v>
      </c>
      <c r="F32" s="103">
        <v>0</v>
      </c>
      <c r="G32" s="103">
        <v>0</v>
      </c>
      <c r="H32" s="103">
        <f t="shared" si="2"/>
        <v>1041</v>
      </c>
      <c r="I32" s="103">
        <v>1041</v>
      </c>
      <c r="J32" s="103">
        <v>0</v>
      </c>
      <c r="K32" s="103">
        <f t="shared" si="3"/>
        <v>2229</v>
      </c>
      <c r="L32" s="103">
        <v>0</v>
      </c>
      <c r="M32" s="103">
        <v>2229</v>
      </c>
      <c r="N32" s="103">
        <f t="shared" si="4"/>
        <v>3270</v>
      </c>
      <c r="O32" s="103">
        <f t="shared" si="5"/>
        <v>1041</v>
      </c>
      <c r="P32" s="103">
        <v>1041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2229</v>
      </c>
      <c r="W32" s="103">
        <v>0</v>
      </c>
      <c r="X32" s="103">
        <v>0</v>
      </c>
      <c r="Y32" s="103">
        <v>0</v>
      </c>
      <c r="Z32" s="103">
        <v>2229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23</v>
      </c>
      <c r="AG32" s="103">
        <v>23</v>
      </c>
      <c r="AH32" s="103">
        <v>0</v>
      </c>
      <c r="AI32" s="103">
        <v>0</v>
      </c>
      <c r="AJ32" s="103">
        <f t="shared" si="11"/>
        <v>23</v>
      </c>
      <c r="AK32" s="103">
        <v>0</v>
      </c>
      <c r="AL32" s="103">
        <v>0</v>
      </c>
      <c r="AM32" s="103">
        <v>23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27</v>
      </c>
      <c r="B33" s="106" t="s">
        <v>304</v>
      </c>
      <c r="C33" s="101" t="s">
        <v>305</v>
      </c>
      <c r="D33" s="103">
        <f t="shared" si="0"/>
        <v>8838</v>
      </c>
      <c r="E33" s="103">
        <f t="shared" si="1"/>
        <v>0</v>
      </c>
      <c r="F33" s="103">
        <v>0</v>
      </c>
      <c r="G33" s="103">
        <v>0</v>
      </c>
      <c r="H33" s="103">
        <f t="shared" si="2"/>
        <v>3933</v>
      </c>
      <c r="I33" s="103">
        <v>3933</v>
      </c>
      <c r="J33" s="103">
        <v>0</v>
      </c>
      <c r="K33" s="103">
        <f t="shared" si="3"/>
        <v>4905</v>
      </c>
      <c r="L33" s="103">
        <v>0</v>
      </c>
      <c r="M33" s="103">
        <v>4905</v>
      </c>
      <c r="N33" s="103">
        <f t="shared" si="4"/>
        <v>8838</v>
      </c>
      <c r="O33" s="103">
        <f t="shared" si="5"/>
        <v>3933</v>
      </c>
      <c r="P33" s="103">
        <v>3933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4905</v>
      </c>
      <c r="W33" s="103">
        <v>4905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195</v>
      </c>
      <c r="AG33" s="103">
        <v>195</v>
      </c>
      <c r="AH33" s="103">
        <v>0</v>
      </c>
      <c r="AI33" s="103">
        <v>0</v>
      </c>
      <c r="AJ33" s="103">
        <f t="shared" si="11"/>
        <v>195</v>
      </c>
      <c r="AK33" s="103">
        <v>0</v>
      </c>
      <c r="AL33" s="103">
        <v>0</v>
      </c>
      <c r="AM33" s="103">
        <v>6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189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27</v>
      </c>
      <c r="B34" s="106" t="s">
        <v>306</v>
      </c>
      <c r="C34" s="101" t="s">
        <v>307</v>
      </c>
      <c r="D34" s="103">
        <f t="shared" si="0"/>
        <v>10191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10191</v>
      </c>
      <c r="L34" s="103">
        <v>4934</v>
      </c>
      <c r="M34" s="103">
        <v>5257</v>
      </c>
      <c r="N34" s="103">
        <f t="shared" si="4"/>
        <v>10191</v>
      </c>
      <c r="O34" s="103">
        <f t="shared" si="5"/>
        <v>4934</v>
      </c>
      <c r="P34" s="103">
        <v>4934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5257</v>
      </c>
      <c r="W34" s="103">
        <v>5257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259</v>
      </c>
      <c r="AG34" s="103">
        <v>259</v>
      </c>
      <c r="AH34" s="103">
        <v>0</v>
      </c>
      <c r="AI34" s="103">
        <v>0</v>
      </c>
      <c r="AJ34" s="103">
        <f t="shared" si="11"/>
        <v>259</v>
      </c>
      <c r="AK34" s="103">
        <v>0</v>
      </c>
      <c r="AL34" s="103">
        <v>0</v>
      </c>
      <c r="AM34" s="103">
        <v>12</v>
      </c>
      <c r="AN34" s="103">
        <v>247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2</v>
      </c>
      <c r="AU34" s="103">
        <v>0</v>
      </c>
      <c r="AV34" s="103">
        <v>0</v>
      </c>
      <c r="AW34" s="103">
        <v>2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27</v>
      </c>
      <c r="B35" s="106" t="s">
        <v>308</v>
      </c>
      <c r="C35" s="101" t="s">
        <v>309</v>
      </c>
      <c r="D35" s="103">
        <f t="shared" si="0"/>
        <v>11544</v>
      </c>
      <c r="E35" s="103">
        <f t="shared" si="1"/>
        <v>0</v>
      </c>
      <c r="F35" s="103">
        <v>0</v>
      </c>
      <c r="G35" s="103">
        <v>0</v>
      </c>
      <c r="H35" s="103">
        <f t="shared" si="2"/>
        <v>5428</v>
      </c>
      <c r="I35" s="103">
        <v>5428</v>
      </c>
      <c r="J35" s="103">
        <v>0</v>
      </c>
      <c r="K35" s="103">
        <f t="shared" si="3"/>
        <v>6116</v>
      </c>
      <c r="L35" s="103">
        <v>0</v>
      </c>
      <c r="M35" s="103">
        <v>6116</v>
      </c>
      <c r="N35" s="103">
        <f t="shared" si="4"/>
        <v>11567</v>
      </c>
      <c r="O35" s="103">
        <f t="shared" si="5"/>
        <v>5428</v>
      </c>
      <c r="P35" s="103">
        <v>0</v>
      </c>
      <c r="Q35" s="103">
        <v>0</v>
      </c>
      <c r="R35" s="103">
        <v>0</v>
      </c>
      <c r="S35" s="103">
        <v>5428</v>
      </c>
      <c r="T35" s="103">
        <v>0</v>
      </c>
      <c r="U35" s="103">
        <v>0</v>
      </c>
      <c r="V35" s="103">
        <f t="shared" si="7"/>
        <v>6116</v>
      </c>
      <c r="W35" s="103">
        <v>0</v>
      </c>
      <c r="X35" s="103">
        <v>0</v>
      </c>
      <c r="Y35" s="103">
        <v>0</v>
      </c>
      <c r="Z35" s="103">
        <v>6116</v>
      </c>
      <c r="AA35" s="103">
        <v>0</v>
      </c>
      <c r="AB35" s="103">
        <v>0</v>
      </c>
      <c r="AC35" s="103">
        <f t="shared" si="9"/>
        <v>23</v>
      </c>
      <c r="AD35" s="103">
        <v>23</v>
      </c>
      <c r="AE35" s="103">
        <v>0</v>
      </c>
      <c r="AF35" s="103">
        <f t="shared" si="10"/>
        <v>0</v>
      </c>
      <c r="AG35" s="103">
        <v>0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27</v>
      </c>
      <c r="B36" s="106" t="s">
        <v>310</v>
      </c>
      <c r="C36" s="101" t="s">
        <v>311</v>
      </c>
      <c r="D36" s="103">
        <f t="shared" si="0"/>
        <v>23860</v>
      </c>
      <c r="E36" s="103">
        <f t="shared" si="1"/>
        <v>0</v>
      </c>
      <c r="F36" s="103">
        <v>0</v>
      </c>
      <c r="G36" s="103">
        <v>0</v>
      </c>
      <c r="H36" s="103">
        <f t="shared" si="2"/>
        <v>16329</v>
      </c>
      <c r="I36" s="103">
        <v>16329</v>
      </c>
      <c r="J36" s="103">
        <v>0</v>
      </c>
      <c r="K36" s="103">
        <f t="shared" si="3"/>
        <v>7531</v>
      </c>
      <c r="L36" s="103">
        <v>0</v>
      </c>
      <c r="M36" s="103">
        <v>7531</v>
      </c>
      <c r="N36" s="103">
        <f t="shared" si="4"/>
        <v>23860</v>
      </c>
      <c r="O36" s="103">
        <f t="shared" si="5"/>
        <v>16329</v>
      </c>
      <c r="P36" s="103">
        <v>16329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7531</v>
      </c>
      <c r="W36" s="103">
        <v>7531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750</v>
      </c>
      <c r="AG36" s="103">
        <v>750</v>
      </c>
      <c r="AH36" s="103">
        <v>0</v>
      </c>
      <c r="AI36" s="103">
        <v>0</v>
      </c>
      <c r="AJ36" s="103">
        <f t="shared" si="11"/>
        <v>750</v>
      </c>
      <c r="AK36" s="103">
        <v>0</v>
      </c>
      <c r="AL36" s="103">
        <v>0</v>
      </c>
      <c r="AM36" s="103">
        <v>36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714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27</v>
      </c>
      <c r="B37" s="106" t="s">
        <v>312</v>
      </c>
      <c r="C37" s="101" t="s">
        <v>313</v>
      </c>
      <c r="D37" s="103">
        <f t="shared" si="0"/>
        <v>1830</v>
      </c>
      <c r="E37" s="103">
        <f t="shared" si="1"/>
        <v>0</v>
      </c>
      <c r="F37" s="103">
        <v>0</v>
      </c>
      <c r="G37" s="103">
        <v>0</v>
      </c>
      <c r="H37" s="103">
        <f t="shared" si="2"/>
        <v>851</v>
      </c>
      <c r="I37" s="103">
        <v>851</v>
      </c>
      <c r="J37" s="103">
        <v>0</v>
      </c>
      <c r="K37" s="103">
        <f t="shared" si="3"/>
        <v>979</v>
      </c>
      <c r="L37" s="103">
        <v>0</v>
      </c>
      <c r="M37" s="103">
        <v>979</v>
      </c>
      <c r="N37" s="103">
        <f t="shared" si="4"/>
        <v>1830</v>
      </c>
      <c r="O37" s="103">
        <f t="shared" si="5"/>
        <v>851</v>
      </c>
      <c r="P37" s="103">
        <v>100</v>
      </c>
      <c r="Q37" s="103">
        <v>0</v>
      </c>
      <c r="R37" s="103">
        <v>0</v>
      </c>
      <c r="S37" s="103">
        <v>751</v>
      </c>
      <c r="T37" s="103">
        <v>0</v>
      </c>
      <c r="U37" s="103">
        <v>0</v>
      </c>
      <c r="V37" s="103">
        <f t="shared" si="7"/>
        <v>979</v>
      </c>
      <c r="W37" s="103">
        <v>115</v>
      </c>
      <c r="X37" s="103">
        <v>0</v>
      </c>
      <c r="Y37" s="103">
        <v>0</v>
      </c>
      <c r="Z37" s="103">
        <v>864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11</v>
      </c>
      <c r="AG37" s="103">
        <v>11</v>
      </c>
      <c r="AH37" s="103">
        <v>0</v>
      </c>
      <c r="AI37" s="103">
        <v>0</v>
      </c>
      <c r="AJ37" s="103">
        <f t="shared" si="11"/>
        <v>11</v>
      </c>
      <c r="AK37" s="103">
        <v>0</v>
      </c>
      <c r="AL37" s="103">
        <v>0</v>
      </c>
      <c r="AM37" s="103">
        <v>9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2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27</v>
      </c>
      <c r="B38" s="106" t="s">
        <v>314</v>
      </c>
      <c r="C38" s="101" t="s">
        <v>315</v>
      </c>
      <c r="D38" s="103">
        <f t="shared" si="0"/>
        <v>5876</v>
      </c>
      <c r="E38" s="103">
        <f t="shared" si="1"/>
        <v>0</v>
      </c>
      <c r="F38" s="103">
        <v>0</v>
      </c>
      <c r="G38" s="103">
        <v>0</v>
      </c>
      <c r="H38" s="103">
        <f t="shared" si="2"/>
        <v>3225</v>
      </c>
      <c r="I38" s="103">
        <v>3225</v>
      </c>
      <c r="J38" s="103">
        <v>0</v>
      </c>
      <c r="K38" s="103">
        <f t="shared" si="3"/>
        <v>2651</v>
      </c>
      <c r="L38" s="103">
        <v>0</v>
      </c>
      <c r="M38" s="103">
        <v>2651</v>
      </c>
      <c r="N38" s="103">
        <f t="shared" si="4"/>
        <v>5876</v>
      </c>
      <c r="O38" s="103">
        <f t="shared" si="5"/>
        <v>3225</v>
      </c>
      <c r="P38" s="103">
        <v>3225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2651</v>
      </c>
      <c r="W38" s="103">
        <v>2651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26</v>
      </c>
      <c r="AG38" s="103">
        <v>26</v>
      </c>
      <c r="AH38" s="103">
        <v>0</v>
      </c>
      <c r="AI38" s="103">
        <v>0</v>
      </c>
      <c r="AJ38" s="103">
        <f t="shared" si="11"/>
        <v>26</v>
      </c>
      <c r="AK38" s="103">
        <v>0</v>
      </c>
      <c r="AL38" s="103">
        <v>0</v>
      </c>
      <c r="AM38" s="103">
        <v>15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11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27</v>
      </c>
      <c r="B39" s="106" t="s">
        <v>316</v>
      </c>
      <c r="C39" s="101" t="s">
        <v>317</v>
      </c>
      <c r="D39" s="103">
        <f t="shared" si="0"/>
        <v>602</v>
      </c>
      <c r="E39" s="103">
        <f t="shared" si="1"/>
        <v>0</v>
      </c>
      <c r="F39" s="103">
        <v>0</v>
      </c>
      <c r="G39" s="103">
        <v>0</v>
      </c>
      <c r="H39" s="103">
        <f t="shared" si="2"/>
        <v>391</v>
      </c>
      <c r="I39" s="103">
        <v>391</v>
      </c>
      <c r="J39" s="103">
        <v>0</v>
      </c>
      <c r="K39" s="103">
        <f t="shared" si="3"/>
        <v>211</v>
      </c>
      <c r="L39" s="103">
        <v>0</v>
      </c>
      <c r="M39" s="103">
        <v>211</v>
      </c>
      <c r="N39" s="103">
        <f t="shared" si="4"/>
        <v>602</v>
      </c>
      <c r="O39" s="103">
        <f t="shared" si="5"/>
        <v>391</v>
      </c>
      <c r="P39" s="103">
        <v>391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211</v>
      </c>
      <c r="W39" s="103">
        <v>211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5</v>
      </c>
      <c r="AG39" s="103">
        <v>5</v>
      </c>
      <c r="AH39" s="103">
        <v>0</v>
      </c>
      <c r="AI39" s="103">
        <v>0</v>
      </c>
      <c r="AJ39" s="103">
        <f t="shared" si="11"/>
        <v>7</v>
      </c>
      <c r="AK39" s="103">
        <v>0</v>
      </c>
      <c r="AL39" s="103">
        <v>6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 t="shared" si="13"/>
        <v>4</v>
      </c>
      <c r="AU39" s="103">
        <v>0</v>
      </c>
      <c r="AV39" s="103">
        <v>4</v>
      </c>
      <c r="AW39" s="103">
        <v>0</v>
      </c>
      <c r="AX39" s="103">
        <v>0</v>
      </c>
      <c r="AY39" s="103">
        <v>0</v>
      </c>
      <c r="AZ39" s="103">
        <f t="shared" si="14"/>
        <v>5</v>
      </c>
      <c r="BA39" s="103">
        <v>5</v>
      </c>
      <c r="BB39" s="103">
        <v>0</v>
      </c>
      <c r="BC39" s="103">
        <v>0</v>
      </c>
    </row>
    <row r="40" spans="1:55" s="107" customFormat="1" ht="13.5" customHeight="1">
      <c r="A40" s="105" t="s">
        <v>27</v>
      </c>
      <c r="B40" s="106" t="s">
        <v>318</v>
      </c>
      <c r="C40" s="101" t="s">
        <v>319</v>
      </c>
      <c r="D40" s="103">
        <f t="shared" si="0"/>
        <v>25545</v>
      </c>
      <c r="E40" s="103">
        <f t="shared" si="1"/>
        <v>0</v>
      </c>
      <c r="F40" s="103">
        <v>0</v>
      </c>
      <c r="G40" s="103">
        <v>0</v>
      </c>
      <c r="H40" s="103">
        <f t="shared" si="2"/>
        <v>0</v>
      </c>
      <c r="I40" s="103">
        <v>0</v>
      </c>
      <c r="J40" s="103">
        <v>0</v>
      </c>
      <c r="K40" s="103">
        <f t="shared" si="3"/>
        <v>25545</v>
      </c>
      <c r="L40" s="103">
        <v>10234</v>
      </c>
      <c r="M40" s="103">
        <v>15311</v>
      </c>
      <c r="N40" s="103">
        <f t="shared" si="4"/>
        <v>25545</v>
      </c>
      <c r="O40" s="103">
        <f t="shared" si="5"/>
        <v>10234</v>
      </c>
      <c r="P40" s="103">
        <v>10234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15311</v>
      </c>
      <c r="W40" s="103">
        <v>15311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761</v>
      </c>
      <c r="AG40" s="103">
        <v>761</v>
      </c>
      <c r="AH40" s="103">
        <v>0</v>
      </c>
      <c r="AI40" s="103">
        <v>0</v>
      </c>
      <c r="AJ40" s="103">
        <f t="shared" si="11"/>
        <v>761</v>
      </c>
      <c r="AK40" s="103">
        <v>0</v>
      </c>
      <c r="AL40" s="103">
        <v>0</v>
      </c>
      <c r="AM40" s="103">
        <v>50</v>
      </c>
      <c r="AN40" s="103">
        <v>711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27</v>
      </c>
      <c r="B41" s="106" t="s">
        <v>320</v>
      </c>
      <c r="C41" s="101" t="s">
        <v>321</v>
      </c>
      <c r="D41" s="103">
        <f t="shared" si="0"/>
        <v>1953</v>
      </c>
      <c r="E41" s="103">
        <f t="shared" si="1"/>
        <v>0</v>
      </c>
      <c r="F41" s="103">
        <v>0</v>
      </c>
      <c r="G41" s="103">
        <v>0</v>
      </c>
      <c r="H41" s="103">
        <f t="shared" si="2"/>
        <v>684</v>
      </c>
      <c r="I41" s="103">
        <v>684</v>
      </c>
      <c r="J41" s="103">
        <v>0</v>
      </c>
      <c r="K41" s="103">
        <f t="shared" si="3"/>
        <v>1269</v>
      </c>
      <c r="L41" s="103">
        <v>0</v>
      </c>
      <c r="M41" s="103">
        <v>1269</v>
      </c>
      <c r="N41" s="103">
        <f t="shared" si="4"/>
        <v>1953</v>
      </c>
      <c r="O41" s="103">
        <f t="shared" si="5"/>
        <v>684</v>
      </c>
      <c r="P41" s="103">
        <v>684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1269</v>
      </c>
      <c r="W41" s="103">
        <v>1269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57</v>
      </c>
      <c r="AG41" s="103">
        <v>57</v>
      </c>
      <c r="AH41" s="103">
        <v>0</v>
      </c>
      <c r="AI41" s="103">
        <v>0</v>
      </c>
      <c r="AJ41" s="103">
        <f t="shared" si="11"/>
        <v>57</v>
      </c>
      <c r="AK41" s="103">
        <v>0</v>
      </c>
      <c r="AL41" s="103">
        <v>0</v>
      </c>
      <c r="AM41" s="103">
        <v>1</v>
      </c>
      <c r="AN41" s="103">
        <v>56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27</v>
      </c>
      <c r="B42" s="106" t="s">
        <v>322</v>
      </c>
      <c r="C42" s="101" t="s">
        <v>323</v>
      </c>
      <c r="D42" s="103">
        <f t="shared" si="0"/>
        <v>431</v>
      </c>
      <c r="E42" s="103">
        <f t="shared" si="1"/>
        <v>174</v>
      </c>
      <c r="F42" s="103">
        <v>174</v>
      </c>
      <c r="G42" s="103">
        <v>0</v>
      </c>
      <c r="H42" s="103">
        <f t="shared" si="2"/>
        <v>0</v>
      </c>
      <c r="I42" s="103">
        <v>0</v>
      </c>
      <c r="J42" s="103">
        <v>0</v>
      </c>
      <c r="K42" s="103">
        <f t="shared" si="3"/>
        <v>257</v>
      </c>
      <c r="L42" s="103">
        <v>0</v>
      </c>
      <c r="M42" s="103">
        <v>257</v>
      </c>
      <c r="N42" s="103">
        <f t="shared" si="4"/>
        <v>431</v>
      </c>
      <c r="O42" s="103">
        <f t="shared" si="5"/>
        <v>174</v>
      </c>
      <c r="P42" s="103">
        <v>174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257</v>
      </c>
      <c r="W42" s="103">
        <v>257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10</v>
      </c>
      <c r="AG42" s="103">
        <v>10</v>
      </c>
      <c r="AH42" s="103">
        <v>0</v>
      </c>
      <c r="AI42" s="103">
        <v>0</v>
      </c>
      <c r="AJ42" s="103">
        <f t="shared" si="11"/>
        <v>10</v>
      </c>
      <c r="AK42" s="103">
        <v>0</v>
      </c>
      <c r="AL42" s="103">
        <v>0</v>
      </c>
      <c r="AM42" s="103">
        <v>10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27</v>
      </c>
      <c r="B43" s="106" t="s">
        <v>324</v>
      </c>
      <c r="C43" s="101" t="s">
        <v>325</v>
      </c>
      <c r="D43" s="103">
        <f t="shared" si="0"/>
        <v>6255</v>
      </c>
      <c r="E43" s="103">
        <f t="shared" si="1"/>
        <v>0</v>
      </c>
      <c r="F43" s="103">
        <v>0</v>
      </c>
      <c r="G43" s="103">
        <v>0</v>
      </c>
      <c r="H43" s="103">
        <f t="shared" si="2"/>
        <v>3045</v>
      </c>
      <c r="I43" s="103">
        <v>3045</v>
      </c>
      <c r="J43" s="103">
        <v>0</v>
      </c>
      <c r="K43" s="103">
        <f t="shared" si="3"/>
        <v>3210</v>
      </c>
      <c r="L43" s="103">
        <v>0</v>
      </c>
      <c r="M43" s="103">
        <v>3210</v>
      </c>
      <c r="N43" s="103">
        <f t="shared" si="4"/>
        <v>6284</v>
      </c>
      <c r="O43" s="103">
        <f t="shared" si="5"/>
        <v>3045</v>
      </c>
      <c r="P43" s="103">
        <v>3045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3210</v>
      </c>
      <c r="W43" s="103">
        <v>3210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29</v>
      </c>
      <c r="AD43" s="103">
        <v>29</v>
      </c>
      <c r="AE43" s="103">
        <v>0</v>
      </c>
      <c r="AF43" s="103">
        <f t="shared" si="10"/>
        <v>92</v>
      </c>
      <c r="AG43" s="103">
        <v>92</v>
      </c>
      <c r="AH43" s="103">
        <v>0</v>
      </c>
      <c r="AI43" s="103">
        <v>0</v>
      </c>
      <c r="AJ43" s="103">
        <f t="shared" si="11"/>
        <v>92</v>
      </c>
      <c r="AK43" s="103">
        <v>0</v>
      </c>
      <c r="AL43" s="103">
        <v>0</v>
      </c>
      <c r="AM43" s="103">
        <v>0</v>
      </c>
      <c r="AN43" s="103">
        <v>92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27</v>
      </c>
      <c r="B44" s="106" t="s">
        <v>326</v>
      </c>
      <c r="C44" s="101" t="s">
        <v>327</v>
      </c>
      <c r="D44" s="103">
        <f t="shared" si="0"/>
        <v>3171</v>
      </c>
      <c r="E44" s="103">
        <f t="shared" si="1"/>
        <v>0</v>
      </c>
      <c r="F44" s="103">
        <v>0</v>
      </c>
      <c r="G44" s="103">
        <v>0</v>
      </c>
      <c r="H44" s="103">
        <f t="shared" si="2"/>
        <v>0</v>
      </c>
      <c r="I44" s="103">
        <v>0</v>
      </c>
      <c r="J44" s="103">
        <v>0</v>
      </c>
      <c r="K44" s="103">
        <f t="shared" si="3"/>
        <v>3171</v>
      </c>
      <c r="L44" s="103">
        <v>2293</v>
      </c>
      <c r="M44" s="103">
        <v>878</v>
      </c>
      <c r="N44" s="103">
        <f t="shared" si="4"/>
        <v>3171</v>
      </c>
      <c r="O44" s="103">
        <f t="shared" si="5"/>
        <v>2293</v>
      </c>
      <c r="P44" s="103">
        <v>2293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878</v>
      </c>
      <c r="W44" s="103">
        <v>878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390</v>
      </c>
      <c r="AG44" s="103">
        <v>390</v>
      </c>
      <c r="AH44" s="103">
        <v>0</v>
      </c>
      <c r="AI44" s="103">
        <v>0</v>
      </c>
      <c r="AJ44" s="103">
        <f t="shared" si="11"/>
        <v>390</v>
      </c>
      <c r="AK44" s="103">
        <v>0</v>
      </c>
      <c r="AL44" s="103">
        <v>0</v>
      </c>
      <c r="AM44" s="103">
        <v>390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13"/>
        <v>78</v>
      </c>
      <c r="AU44" s="103">
        <v>0</v>
      </c>
      <c r="AV44" s="103">
        <v>0</v>
      </c>
      <c r="AW44" s="103">
        <v>78</v>
      </c>
      <c r="AX44" s="103">
        <v>0</v>
      </c>
      <c r="AY44" s="103">
        <v>0</v>
      </c>
      <c r="AZ44" s="103">
        <f t="shared" si="14"/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27</v>
      </c>
      <c r="B45" s="106" t="s">
        <v>328</v>
      </c>
      <c r="C45" s="101" t="s">
        <v>329</v>
      </c>
      <c r="D45" s="103">
        <f t="shared" si="0"/>
        <v>15108</v>
      </c>
      <c r="E45" s="103">
        <f t="shared" si="1"/>
        <v>0</v>
      </c>
      <c r="F45" s="103">
        <v>0</v>
      </c>
      <c r="G45" s="103">
        <v>0</v>
      </c>
      <c r="H45" s="103">
        <f t="shared" si="2"/>
        <v>8768</v>
      </c>
      <c r="I45" s="103">
        <v>8768</v>
      </c>
      <c r="J45" s="103">
        <v>0</v>
      </c>
      <c r="K45" s="103">
        <f t="shared" si="3"/>
        <v>6340</v>
      </c>
      <c r="L45" s="103">
        <v>818</v>
      </c>
      <c r="M45" s="103">
        <v>5522</v>
      </c>
      <c r="N45" s="103">
        <f t="shared" si="4"/>
        <v>15108</v>
      </c>
      <c r="O45" s="103">
        <f t="shared" si="5"/>
        <v>9586</v>
      </c>
      <c r="P45" s="103">
        <v>9586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7"/>
        <v>5522</v>
      </c>
      <c r="W45" s="103">
        <v>5522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9"/>
        <v>0</v>
      </c>
      <c r="AD45" s="103">
        <v>0</v>
      </c>
      <c r="AE45" s="103">
        <v>0</v>
      </c>
      <c r="AF45" s="103">
        <f t="shared" si="10"/>
        <v>58</v>
      </c>
      <c r="AG45" s="103">
        <v>58</v>
      </c>
      <c r="AH45" s="103">
        <v>0</v>
      </c>
      <c r="AI45" s="103">
        <v>0</v>
      </c>
      <c r="AJ45" s="103">
        <f t="shared" si="11"/>
        <v>295</v>
      </c>
      <c r="AK45" s="103">
        <v>260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35</v>
      </c>
      <c r="AT45" s="103">
        <f t="shared" si="13"/>
        <v>23</v>
      </c>
      <c r="AU45" s="103">
        <v>23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27</v>
      </c>
      <c r="B46" s="106" t="s">
        <v>330</v>
      </c>
      <c r="C46" s="101" t="s">
        <v>331</v>
      </c>
      <c r="D46" s="103">
        <f t="shared" si="0"/>
        <v>1259</v>
      </c>
      <c r="E46" s="103">
        <f t="shared" si="1"/>
        <v>0</v>
      </c>
      <c r="F46" s="103">
        <v>0</v>
      </c>
      <c r="G46" s="103">
        <v>0</v>
      </c>
      <c r="H46" s="103">
        <f t="shared" si="2"/>
        <v>0</v>
      </c>
      <c r="I46" s="103">
        <v>0</v>
      </c>
      <c r="J46" s="103">
        <v>0</v>
      </c>
      <c r="K46" s="103">
        <f t="shared" si="3"/>
        <v>1259</v>
      </c>
      <c r="L46" s="103">
        <v>601</v>
      </c>
      <c r="M46" s="103">
        <v>658</v>
      </c>
      <c r="N46" s="103">
        <f t="shared" si="4"/>
        <v>1259</v>
      </c>
      <c r="O46" s="103">
        <f t="shared" si="5"/>
        <v>601</v>
      </c>
      <c r="P46" s="103">
        <v>601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658</v>
      </c>
      <c r="W46" s="103">
        <v>658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0</v>
      </c>
      <c r="AD46" s="103">
        <v>0</v>
      </c>
      <c r="AE46" s="103">
        <v>0</v>
      </c>
      <c r="AF46" s="103">
        <f t="shared" si="10"/>
        <v>97</v>
      </c>
      <c r="AG46" s="103">
        <v>97</v>
      </c>
      <c r="AH46" s="103">
        <v>0</v>
      </c>
      <c r="AI46" s="103">
        <v>0</v>
      </c>
      <c r="AJ46" s="103">
        <f t="shared" si="11"/>
        <v>97</v>
      </c>
      <c r="AK46" s="103">
        <v>0</v>
      </c>
      <c r="AL46" s="103">
        <v>0</v>
      </c>
      <c r="AM46" s="103">
        <v>97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13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27</v>
      </c>
      <c r="B47" s="106" t="s">
        <v>332</v>
      </c>
      <c r="C47" s="101" t="s">
        <v>333</v>
      </c>
      <c r="D47" s="103">
        <f t="shared" si="0"/>
        <v>9066</v>
      </c>
      <c r="E47" s="103">
        <f t="shared" si="1"/>
        <v>0</v>
      </c>
      <c r="F47" s="103">
        <v>0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9066</v>
      </c>
      <c r="L47" s="103">
        <v>8022</v>
      </c>
      <c r="M47" s="103">
        <v>1044</v>
      </c>
      <c r="N47" s="103">
        <f t="shared" si="4"/>
        <v>9066</v>
      </c>
      <c r="O47" s="103">
        <f t="shared" si="5"/>
        <v>8022</v>
      </c>
      <c r="P47" s="103">
        <v>8022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7"/>
        <v>1044</v>
      </c>
      <c r="W47" s="103">
        <v>1044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9"/>
        <v>0</v>
      </c>
      <c r="AD47" s="103">
        <v>0</v>
      </c>
      <c r="AE47" s="103">
        <v>0</v>
      </c>
      <c r="AF47" s="103">
        <f t="shared" si="10"/>
        <v>464</v>
      </c>
      <c r="AG47" s="103">
        <v>464</v>
      </c>
      <c r="AH47" s="103">
        <v>0</v>
      </c>
      <c r="AI47" s="103">
        <v>0</v>
      </c>
      <c r="AJ47" s="103">
        <f t="shared" si="11"/>
        <v>464</v>
      </c>
      <c r="AK47" s="103">
        <v>0</v>
      </c>
      <c r="AL47" s="103">
        <v>0</v>
      </c>
      <c r="AM47" s="103">
        <v>0</v>
      </c>
      <c r="AN47" s="103">
        <v>464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13"/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27</v>
      </c>
      <c r="B48" s="106" t="s">
        <v>334</v>
      </c>
      <c r="C48" s="101" t="s">
        <v>335</v>
      </c>
      <c r="D48" s="103">
        <f t="shared" si="0"/>
        <v>1694</v>
      </c>
      <c r="E48" s="103">
        <f t="shared" si="1"/>
        <v>0</v>
      </c>
      <c r="F48" s="103">
        <v>0</v>
      </c>
      <c r="G48" s="103">
        <v>0</v>
      </c>
      <c r="H48" s="103">
        <f t="shared" si="2"/>
        <v>289</v>
      </c>
      <c r="I48" s="103">
        <v>289</v>
      </c>
      <c r="J48" s="103">
        <v>0</v>
      </c>
      <c r="K48" s="103">
        <f t="shared" si="3"/>
        <v>1405</v>
      </c>
      <c r="L48" s="103">
        <v>0</v>
      </c>
      <c r="M48" s="103">
        <v>1405</v>
      </c>
      <c r="N48" s="103">
        <f t="shared" si="4"/>
        <v>1719</v>
      </c>
      <c r="O48" s="103">
        <f t="shared" si="5"/>
        <v>289</v>
      </c>
      <c r="P48" s="103">
        <v>289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1405</v>
      </c>
      <c r="W48" s="103">
        <v>1405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25</v>
      </c>
      <c r="AD48" s="103">
        <v>25</v>
      </c>
      <c r="AE48" s="103">
        <v>0</v>
      </c>
      <c r="AF48" s="103">
        <f t="shared" si="10"/>
        <v>13</v>
      </c>
      <c r="AG48" s="103">
        <v>13</v>
      </c>
      <c r="AH48" s="103">
        <v>0</v>
      </c>
      <c r="AI48" s="103">
        <v>0</v>
      </c>
      <c r="AJ48" s="103">
        <f t="shared" si="11"/>
        <v>21</v>
      </c>
      <c r="AK48" s="103">
        <v>0</v>
      </c>
      <c r="AL48" s="103">
        <v>18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2</v>
      </c>
      <c r="AT48" s="103">
        <f t="shared" si="13"/>
        <v>10</v>
      </c>
      <c r="AU48" s="103">
        <v>0</v>
      </c>
      <c r="AV48" s="103">
        <v>10</v>
      </c>
      <c r="AW48" s="103">
        <v>0</v>
      </c>
      <c r="AX48" s="103">
        <v>0</v>
      </c>
      <c r="AY48" s="103">
        <v>0</v>
      </c>
      <c r="AZ48" s="103">
        <f t="shared" si="14"/>
        <v>12</v>
      </c>
      <c r="BA48" s="103">
        <v>12</v>
      </c>
      <c r="BB48" s="103">
        <v>0</v>
      </c>
      <c r="BC48" s="103">
        <v>0</v>
      </c>
    </row>
    <row r="49" spans="1:55" s="107" customFormat="1" ht="13.5" customHeight="1">
      <c r="A49" s="105" t="s">
        <v>27</v>
      </c>
      <c r="B49" s="106" t="s">
        <v>336</v>
      </c>
      <c r="C49" s="101" t="s">
        <v>337</v>
      </c>
      <c r="D49" s="103">
        <f t="shared" si="0"/>
        <v>2181</v>
      </c>
      <c r="E49" s="103">
        <f t="shared" si="1"/>
        <v>0</v>
      </c>
      <c r="F49" s="103">
        <v>0</v>
      </c>
      <c r="G49" s="103">
        <v>0</v>
      </c>
      <c r="H49" s="103">
        <f t="shared" si="2"/>
        <v>997</v>
      </c>
      <c r="I49" s="103">
        <v>997</v>
      </c>
      <c r="J49" s="103">
        <v>0</v>
      </c>
      <c r="K49" s="103">
        <f t="shared" si="3"/>
        <v>1184</v>
      </c>
      <c r="L49" s="103">
        <v>0</v>
      </c>
      <c r="M49" s="103">
        <v>1184</v>
      </c>
      <c r="N49" s="103">
        <f t="shared" si="4"/>
        <v>2204</v>
      </c>
      <c r="O49" s="103">
        <f t="shared" si="5"/>
        <v>997</v>
      </c>
      <c r="P49" s="103">
        <v>997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7"/>
        <v>1184</v>
      </c>
      <c r="W49" s="103">
        <v>1184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9"/>
        <v>23</v>
      </c>
      <c r="AD49" s="103">
        <v>23</v>
      </c>
      <c r="AE49" s="103">
        <v>0</v>
      </c>
      <c r="AF49" s="103">
        <f t="shared" si="10"/>
        <v>17</v>
      </c>
      <c r="AG49" s="103">
        <v>17</v>
      </c>
      <c r="AH49" s="103">
        <v>0</v>
      </c>
      <c r="AI49" s="103">
        <v>0</v>
      </c>
      <c r="AJ49" s="103">
        <f t="shared" si="11"/>
        <v>27</v>
      </c>
      <c r="AK49" s="103">
        <v>0</v>
      </c>
      <c r="AL49" s="103">
        <v>23</v>
      </c>
      <c r="AM49" s="103">
        <v>2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2</v>
      </c>
      <c r="AT49" s="103">
        <f t="shared" si="13"/>
        <v>14</v>
      </c>
      <c r="AU49" s="103">
        <v>0</v>
      </c>
      <c r="AV49" s="103">
        <v>13</v>
      </c>
      <c r="AW49" s="103">
        <v>1</v>
      </c>
      <c r="AX49" s="103">
        <v>0</v>
      </c>
      <c r="AY49" s="103">
        <v>0</v>
      </c>
      <c r="AZ49" s="103">
        <f t="shared" si="14"/>
        <v>15</v>
      </c>
      <c r="BA49" s="103">
        <v>15</v>
      </c>
      <c r="BB49" s="103">
        <v>0</v>
      </c>
      <c r="BC49" s="103">
        <v>0</v>
      </c>
    </row>
    <row r="50" spans="1:55" s="107" customFormat="1" ht="13.5" customHeight="1">
      <c r="A50" s="105" t="s">
        <v>27</v>
      </c>
      <c r="B50" s="106" t="s">
        <v>338</v>
      </c>
      <c r="C50" s="101" t="s">
        <v>339</v>
      </c>
      <c r="D50" s="103">
        <f t="shared" si="0"/>
        <v>1738</v>
      </c>
      <c r="E50" s="103">
        <f t="shared" si="1"/>
        <v>0</v>
      </c>
      <c r="F50" s="103">
        <v>0</v>
      </c>
      <c r="G50" s="103">
        <v>0</v>
      </c>
      <c r="H50" s="103">
        <f t="shared" si="2"/>
        <v>639</v>
      </c>
      <c r="I50" s="103">
        <v>639</v>
      </c>
      <c r="J50" s="103">
        <v>0</v>
      </c>
      <c r="K50" s="103">
        <f t="shared" si="3"/>
        <v>1099</v>
      </c>
      <c r="L50" s="103">
        <v>0</v>
      </c>
      <c r="M50" s="103">
        <v>1099</v>
      </c>
      <c r="N50" s="103">
        <f t="shared" si="4"/>
        <v>1746</v>
      </c>
      <c r="O50" s="103">
        <f t="shared" si="5"/>
        <v>639</v>
      </c>
      <c r="P50" s="103">
        <v>639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7"/>
        <v>1099</v>
      </c>
      <c r="W50" s="103">
        <v>1099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9"/>
        <v>8</v>
      </c>
      <c r="AD50" s="103">
        <v>8</v>
      </c>
      <c r="AE50" s="103">
        <v>0</v>
      </c>
      <c r="AF50" s="103">
        <f t="shared" si="10"/>
        <v>12</v>
      </c>
      <c r="AG50" s="103">
        <v>12</v>
      </c>
      <c r="AH50" s="103">
        <v>0</v>
      </c>
      <c r="AI50" s="103">
        <v>0</v>
      </c>
      <c r="AJ50" s="103">
        <f t="shared" si="11"/>
        <v>20</v>
      </c>
      <c r="AK50" s="103">
        <v>0</v>
      </c>
      <c r="AL50" s="103">
        <v>19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13"/>
        <v>12</v>
      </c>
      <c r="AU50" s="103">
        <v>0</v>
      </c>
      <c r="AV50" s="103">
        <v>11</v>
      </c>
      <c r="AW50" s="103">
        <v>1</v>
      </c>
      <c r="AX50" s="103">
        <v>0</v>
      </c>
      <c r="AY50" s="103">
        <v>0</v>
      </c>
      <c r="AZ50" s="103">
        <f t="shared" si="14"/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C3" sqref="C3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 t="s">
        <v>340</v>
      </c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>27</v>
      </c>
      <c r="M2" s="2" t="str">
        <f>IF(L2&lt;&gt;"",VLOOKUP(L2,$AI$6:$AJ$52,2,FALSE),"-")</f>
        <v>大阪府</v>
      </c>
      <c r="AA2" s="1">
        <f>IF(VALUE(C2)=0,0,1)</f>
        <v>1</v>
      </c>
      <c r="AB2" s="59" t="str">
        <f>IF(AA2=0,"",VLOOKUP(C2,'水洗化人口等'!B7:C51,2,FALSE))</f>
        <v>合計</v>
      </c>
      <c r="AC2" s="11"/>
      <c r="AD2" s="49">
        <f>IF(AA2=0,1,IF(ISERROR(AB2),1,0))</f>
        <v>0</v>
      </c>
      <c r="AF2" s="58" t="s">
        <v>65</v>
      </c>
      <c r="AG2" s="59">
        <f>IF(AA2=0,0,VLOOKUP(C2,AF5:AG250,2,FALSE))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164048</v>
      </c>
      <c r="F7" s="156" t="s">
        <v>76</v>
      </c>
      <c r="G7" s="6" t="s">
        <v>57</v>
      </c>
      <c r="H7" s="19">
        <f aca="true" t="shared" si="0" ref="H7:H12">AD14</f>
        <v>231286</v>
      </c>
      <c r="I7" s="19">
        <f aca="true" t="shared" si="1" ref="I7:I12">AD24</f>
        <v>214930</v>
      </c>
      <c r="J7" s="19">
        <f aca="true" t="shared" si="2" ref="J7:J12">SUM(H7:I7)</f>
        <v>446216</v>
      </c>
      <c r="K7" s="20">
        <f aca="true" t="shared" si="3" ref="K7:K12">IF(J$13&gt;0,J7/J$13,0)</f>
        <v>0.79700072695577</v>
      </c>
      <c r="L7" s="21">
        <f>AD34</f>
        <v>9794</v>
      </c>
      <c r="M7" s="22">
        <f>AD37</f>
        <v>186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164048</v>
      </c>
      <c r="AF7" s="45" t="str">
        <f>+'水洗化人口等'!B7</f>
        <v>27000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434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434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164482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8191058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8191058</v>
      </c>
      <c r="F10" s="157"/>
      <c r="G10" s="6" t="s">
        <v>60</v>
      </c>
      <c r="H10" s="19">
        <f t="shared" si="0"/>
        <v>59153</v>
      </c>
      <c r="I10" s="19">
        <f t="shared" si="1"/>
        <v>54500</v>
      </c>
      <c r="J10" s="19">
        <f t="shared" si="2"/>
        <v>113653</v>
      </c>
      <c r="K10" s="20">
        <f t="shared" si="3"/>
        <v>0.20299927304423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451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451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509879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509879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247013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8701388</v>
      </c>
      <c r="F13" s="158"/>
      <c r="G13" s="6" t="s">
        <v>82</v>
      </c>
      <c r="H13" s="19">
        <f>SUM(H7:H12)</f>
        <v>290439</v>
      </c>
      <c r="I13" s="19">
        <f>SUM(I7:I12)</f>
        <v>269430</v>
      </c>
      <c r="J13" s="19">
        <f>SUM(J7:J12)</f>
        <v>559869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205742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8865870</v>
      </c>
      <c r="F14" s="159" t="s">
        <v>100</v>
      </c>
      <c r="G14" s="160"/>
      <c r="H14" s="19">
        <f>AD20</f>
        <v>638</v>
      </c>
      <c r="I14" s="19">
        <f>AD30</f>
        <v>152</v>
      </c>
      <c r="J14" s="19">
        <f>SUM(H14:I14)</f>
        <v>790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231286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205742</v>
      </c>
      <c r="F15" s="154" t="s">
        <v>54</v>
      </c>
      <c r="G15" s="155"/>
      <c r="H15" s="29">
        <f>SUM(H13:H14)</f>
        <v>291077</v>
      </c>
      <c r="I15" s="29">
        <f>SUM(I13:I14)</f>
        <v>269582</v>
      </c>
      <c r="J15" s="29">
        <f>SUM(J13:J14)</f>
        <v>560659</v>
      </c>
      <c r="K15" s="30" t="s">
        <v>87</v>
      </c>
      <c r="L15" s="31">
        <f>SUM(L7:L9)</f>
        <v>9794</v>
      </c>
      <c r="M15" s="32">
        <f>SUM(M7:M9)</f>
        <v>186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247013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59153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0.9814477315818978</v>
      </c>
      <c r="F19" s="159" t="s">
        <v>114</v>
      </c>
      <c r="G19" s="160"/>
      <c r="H19" s="19">
        <f>AD21</f>
        <v>10626</v>
      </c>
      <c r="I19" s="19">
        <f>AD31</f>
        <v>210</v>
      </c>
      <c r="J19" s="23">
        <f>SUM(H19:I19)</f>
        <v>10836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0.018552268418102227</v>
      </c>
      <c r="F20" s="159" t="s">
        <v>118</v>
      </c>
      <c r="G20" s="160"/>
      <c r="H20" s="19">
        <f>AD22</f>
        <v>123020</v>
      </c>
      <c r="I20" s="19">
        <f>AD32</f>
        <v>187</v>
      </c>
      <c r="J20" s="23">
        <f>SUM(H20:I20)</f>
        <v>123207</v>
      </c>
      <c r="AA20" s="3" t="s">
        <v>100</v>
      </c>
      <c r="AB20" s="48" t="s">
        <v>101</v>
      </c>
      <c r="AC20" s="48" t="s">
        <v>119</v>
      </c>
      <c r="AD20" s="11">
        <f ca="1" t="shared" si="4"/>
        <v>638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0.9238865446933013</v>
      </c>
      <c r="F21" s="159" t="s">
        <v>122</v>
      </c>
      <c r="G21" s="160"/>
      <c r="H21" s="19">
        <f>AD23</f>
        <v>156793</v>
      </c>
      <c r="I21" s="19">
        <f>AD33</f>
        <v>269033</v>
      </c>
      <c r="J21" s="23">
        <f>SUM(H21:I21)</f>
        <v>425826</v>
      </c>
      <c r="AA21" s="3" t="s">
        <v>114</v>
      </c>
      <c r="AB21" s="48" t="s">
        <v>101</v>
      </c>
      <c r="AC21" s="48" t="s">
        <v>123</v>
      </c>
      <c r="AD21" s="11">
        <f ca="1" t="shared" si="4"/>
        <v>10626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0.05751031765636085</v>
      </c>
      <c r="F22" s="154" t="s">
        <v>54</v>
      </c>
      <c r="G22" s="155"/>
      <c r="H22" s="29">
        <f>SUM(H19:H21)</f>
        <v>290439</v>
      </c>
      <c r="I22" s="29">
        <f>SUM(I19:I21)</f>
        <v>269430</v>
      </c>
      <c r="J22" s="34">
        <f>SUM(J19:J21)</f>
        <v>559869</v>
      </c>
      <c r="AA22" s="3" t="s">
        <v>118</v>
      </c>
      <c r="AB22" s="48" t="s">
        <v>101</v>
      </c>
      <c r="AC22" s="48" t="s">
        <v>126</v>
      </c>
      <c r="AD22" s="11">
        <f ca="1" t="shared" si="4"/>
        <v>123020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0.02786111233302541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156793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0.9973614134069382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214930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0.002638586593061855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874</v>
      </c>
      <c r="J27" s="37">
        <f>AD49</f>
        <v>89</v>
      </c>
      <c r="AA27" s="3" t="s">
        <v>60</v>
      </c>
      <c r="AB27" s="48" t="s">
        <v>101</v>
      </c>
      <c r="AC27" s="48" t="s">
        <v>142</v>
      </c>
      <c r="AD27" s="11">
        <f ca="1" t="shared" si="4"/>
        <v>54500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298</v>
      </c>
      <c r="J28" s="37">
        <f>AD50</f>
        <v>169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3980</v>
      </c>
      <c r="J29" s="37">
        <f>AD51</f>
        <v>93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2623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152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210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187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1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269033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9794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2932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10708</v>
      </c>
      <c r="J36" s="39">
        <f>SUM(J27:J31)</f>
        <v>351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186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874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298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3980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2623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1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2932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89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169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93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27100</v>
      </c>
      <c r="AG207" s="11">
        <v>207</v>
      </c>
    </row>
    <row r="208" spans="32:33" ht="13.5">
      <c r="AF208" s="45" t="str">
        <f>+'水洗化人口等'!B9</f>
        <v>27140</v>
      </c>
      <c r="AG208" s="11">
        <v>208</v>
      </c>
    </row>
    <row r="209" spans="32:33" ht="13.5">
      <c r="AF209" s="45" t="str">
        <f>+'水洗化人口等'!B10</f>
        <v>27202</v>
      </c>
      <c r="AG209" s="11">
        <v>209</v>
      </c>
    </row>
    <row r="210" spans="32:33" ht="13.5">
      <c r="AF210" s="45" t="str">
        <f>+'水洗化人口等'!B11</f>
        <v>27203</v>
      </c>
      <c r="AG210" s="11">
        <v>210</v>
      </c>
    </row>
    <row r="211" spans="32:33" ht="13.5">
      <c r="AF211" s="45" t="str">
        <f>+'水洗化人口等'!B12</f>
        <v>27204</v>
      </c>
      <c r="AG211" s="11">
        <v>211</v>
      </c>
    </row>
    <row r="212" spans="32:33" ht="13.5">
      <c r="AF212" s="45" t="str">
        <f>+'水洗化人口等'!B13</f>
        <v>27205</v>
      </c>
      <c r="AG212" s="11">
        <v>212</v>
      </c>
    </row>
    <row r="213" spans="32:33" ht="13.5">
      <c r="AF213" s="45" t="str">
        <f>+'水洗化人口等'!B14</f>
        <v>27206</v>
      </c>
      <c r="AG213" s="11">
        <v>213</v>
      </c>
    </row>
    <row r="214" spans="32:33" ht="13.5">
      <c r="AF214" s="45" t="str">
        <f>+'水洗化人口等'!B15</f>
        <v>27207</v>
      </c>
      <c r="AG214" s="11">
        <v>214</v>
      </c>
    </row>
    <row r="215" spans="32:33" ht="13.5">
      <c r="AF215" s="45" t="str">
        <f>+'水洗化人口等'!B16</f>
        <v>27208</v>
      </c>
      <c r="AG215" s="11">
        <v>215</v>
      </c>
    </row>
    <row r="216" spans="32:33" ht="13.5">
      <c r="AF216" s="45" t="str">
        <f>+'水洗化人口等'!B17</f>
        <v>27209</v>
      </c>
      <c r="AG216" s="11">
        <v>216</v>
      </c>
    </row>
    <row r="217" spans="32:33" ht="13.5">
      <c r="AF217" s="45" t="str">
        <f>+'水洗化人口等'!B18</f>
        <v>27210</v>
      </c>
      <c r="AG217" s="11">
        <v>217</v>
      </c>
    </row>
    <row r="218" spans="32:33" ht="13.5">
      <c r="AF218" s="45" t="str">
        <f>+'水洗化人口等'!B19</f>
        <v>27211</v>
      </c>
      <c r="AG218" s="11">
        <v>218</v>
      </c>
    </row>
    <row r="219" spans="32:33" ht="13.5">
      <c r="AF219" s="45" t="str">
        <f>+'水洗化人口等'!B20</f>
        <v>27212</v>
      </c>
      <c r="AG219" s="11">
        <v>219</v>
      </c>
    </row>
    <row r="220" spans="32:33" ht="13.5">
      <c r="AF220" s="45" t="str">
        <f>+'水洗化人口等'!B21</f>
        <v>27213</v>
      </c>
      <c r="AG220" s="11">
        <v>220</v>
      </c>
    </row>
    <row r="221" spans="32:33" ht="13.5">
      <c r="AF221" s="45" t="str">
        <f>+'水洗化人口等'!B22</f>
        <v>27214</v>
      </c>
      <c r="AG221" s="11">
        <v>221</v>
      </c>
    </row>
    <row r="222" spans="32:33" ht="13.5">
      <c r="AF222" s="45" t="str">
        <f>+'水洗化人口等'!B23</f>
        <v>27215</v>
      </c>
      <c r="AG222" s="11">
        <v>222</v>
      </c>
    </row>
    <row r="223" spans="32:33" ht="13.5">
      <c r="AF223" s="45" t="str">
        <f>+'水洗化人口等'!B24</f>
        <v>27216</v>
      </c>
      <c r="AG223" s="11">
        <v>223</v>
      </c>
    </row>
    <row r="224" spans="32:33" ht="13.5">
      <c r="AF224" s="45" t="str">
        <f>+'水洗化人口等'!B25</f>
        <v>27217</v>
      </c>
      <c r="AG224" s="11">
        <v>224</v>
      </c>
    </row>
    <row r="225" spans="32:33" ht="13.5">
      <c r="AF225" s="45" t="str">
        <f>+'水洗化人口等'!B26</f>
        <v>27218</v>
      </c>
      <c r="AG225" s="11">
        <v>225</v>
      </c>
    </row>
    <row r="226" spans="32:33" ht="13.5">
      <c r="AF226" s="45" t="str">
        <f>+'水洗化人口等'!B27</f>
        <v>27219</v>
      </c>
      <c r="AG226" s="11">
        <v>226</v>
      </c>
    </row>
    <row r="227" spans="32:33" ht="13.5">
      <c r="AF227" s="45" t="str">
        <f>+'水洗化人口等'!B28</f>
        <v>27220</v>
      </c>
      <c r="AG227" s="11">
        <v>227</v>
      </c>
    </row>
    <row r="228" spans="32:33" ht="13.5">
      <c r="AF228" s="45" t="str">
        <f>+'水洗化人口等'!B29</f>
        <v>27221</v>
      </c>
      <c r="AG228" s="11">
        <v>228</v>
      </c>
    </row>
    <row r="229" spans="32:33" ht="13.5">
      <c r="AF229" s="45" t="str">
        <f>+'水洗化人口等'!B30</f>
        <v>27222</v>
      </c>
      <c r="AG229" s="11">
        <v>229</v>
      </c>
    </row>
    <row r="230" spans="32:33" ht="13.5">
      <c r="AF230" s="45" t="str">
        <f>+'水洗化人口等'!B31</f>
        <v>27223</v>
      </c>
      <c r="AG230" s="11">
        <v>230</v>
      </c>
    </row>
    <row r="231" spans="32:33" ht="13.5">
      <c r="AF231" s="45" t="str">
        <f>+'水洗化人口等'!B32</f>
        <v>27224</v>
      </c>
      <c r="AG231" s="11">
        <v>231</v>
      </c>
    </row>
    <row r="232" spans="32:33" ht="13.5">
      <c r="AF232" s="45" t="str">
        <f>+'水洗化人口等'!B33</f>
        <v>27225</v>
      </c>
      <c r="AG232" s="11">
        <v>232</v>
      </c>
    </row>
    <row r="233" spans="32:33" ht="13.5">
      <c r="AF233" s="45" t="str">
        <f>+'水洗化人口等'!B34</f>
        <v>27226</v>
      </c>
      <c r="AG233" s="11">
        <v>233</v>
      </c>
    </row>
    <row r="234" spans="32:33" ht="13.5">
      <c r="AF234" s="45" t="str">
        <f>+'水洗化人口等'!B35</f>
        <v>27227</v>
      </c>
      <c r="AG234" s="11">
        <v>234</v>
      </c>
    </row>
    <row r="235" spans="32:33" ht="13.5">
      <c r="AF235" s="45" t="str">
        <f>+'水洗化人口等'!B36</f>
        <v>27228</v>
      </c>
      <c r="AG235" s="11">
        <v>235</v>
      </c>
    </row>
    <row r="236" spans="32:33" ht="13.5">
      <c r="AF236" s="45" t="str">
        <f>+'水洗化人口等'!B37</f>
        <v>27229</v>
      </c>
      <c r="AG236" s="11">
        <v>236</v>
      </c>
    </row>
    <row r="237" spans="32:33" ht="13.5">
      <c r="AF237" s="45" t="str">
        <f>+'水洗化人口等'!B38</f>
        <v>27230</v>
      </c>
      <c r="AG237" s="11">
        <v>237</v>
      </c>
    </row>
    <row r="238" spans="32:33" ht="13.5">
      <c r="AF238" s="45" t="str">
        <f>+'水洗化人口等'!B39</f>
        <v>27231</v>
      </c>
      <c r="AG238" s="11">
        <v>238</v>
      </c>
    </row>
    <row r="239" spans="32:33" ht="13.5">
      <c r="AF239" s="45" t="str">
        <f>+'水洗化人口等'!B40</f>
        <v>27232</v>
      </c>
      <c r="AG239" s="11">
        <v>239</v>
      </c>
    </row>
    <row r="240" spans="32:33" ht="13.5">
      <c r="AF240" s="45" t="str">
        <f>+'水洗化人口等'!B41</f>
        <v>27301</v>
      </c>
      <c r="AG240" s="11">
        <v>240</v>
      </c>
    </row>
    <row r="241" spans="32:33" ht="13.5">
      <c r="AF241" s="45" t="str">
        <f>+'水洗化人口等'!B42</f>
        <v>27321</v>
      </c>
      <c r="AG241" s="11">
        <v>241</v>
      </c>
    </row>
    <row r="242" spans="32:33" ht="13.5">
      <c r="AF242" s="45" t="str">
        <f>+'水洗化人口等'!B43</f>
        <v>27322</v>
      </c>
      <c r="AG242" s="11">
        <v>242</v>
      </c>
    </row>
    <row r="243" spans="32:33" ht="13.5">
      <c r="AF243" s="45" t="str">
        <f>+'水洗化人口等'!B44</f>
        <v>27341</v>
      </c>
      <c r="AG243" s="11">
        <v>243</v>
      </c>
    </row>
    <row r="244" spans="32:33" ht="13.5">
      <c r="AF244" s="45" t="str">
        <f>+'水洗化人口等'!B45</f>
        <v>27361</v>
      </c>
      <c r="AG244" s="11">
        <v>244</v>
      </c>
    </row>
    <row r="245" spans="32:33" ht="13.5">
      <c r="AF245" s="45" t="str">
        <f>+'水洗化人口等'!B46</f>
        <v>27362</v>
      </c>
      <c r="AG245" s="11">
        <v>245</v>
      </c>
    </row>
    <row r="246" spans="32:33" ht="13.5">
      <c r="AF246" s="45" t="str">
        <f>+'水洗化人口等'!B47</f>
        <v>27366</v>
      </c>
      <c r="AG246" s="11">
        <v>246</v>
      </c>
    </row>
    <row r="247" spans="32:33" ht="13.5">
      <c r="AF247" s="45" t="str">
        <f>+'水洗化人口等'!B48</f>
        <v>27381</v>
      </c>
      <c r="AG247" s="11">
        <v>247</v>
      </c>
    </row>
    <row r="248" spans="32:33" ht="13.5">
      <c r="AF248" s="45" t="str">
        <f>+'水洗化人口等'!B49</f>
        <v>27382</v>
      </c>
      <c r="AG248" s="11">
        <v>248</v>
      </c>
    </row>
    <row r="249" spans="32:33" ht="13.5">
      <c r="AF249" s="45" t="str">
        <f>+'水洗化人口等'!B50</f>
        <v>27383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河田　育子</cp:lastModifiedBy>
  <cp:lastPrinted>2016-10-24T05:42:31Z</cp:lastPrinted>
  <dcterms:created xsi:type="dcterms:W3CDTF">2008-01-06T09:25:24Z</dcterms:created>
  <dcterms:modified xsi:type="dcterms:W3CDTF">2017-01-20T08:43:33Z</dcterms:modified>
  <cp:category/>
  <cp:version/>
  <cp:contentType/>
  <cp:contentStatus/>
</cp:coreProperties>
</file>