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0610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'し尿処理状況'!$2:$33</definedName>
    <definedName name="_xlnm.Print_Area" localSheetId="0">'水洗化人口等'!$2:$33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<sst xmlns="http://schemas.openxmlformats.org/spreadsheetml/2006/main" count="692" uniqueCount="306">
  <si>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</si>
  <si>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</si>
  <si>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</si>
  <si>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</si>
  <si>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</si>
  <si>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</si>
  <si>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</si>
  <si>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</si>
  <si>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</si>
  <si>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</si>
  <si>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</si>
  <si>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</si>
  <si>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</si>
  <si>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</si>
  <si>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</si>
  <si>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</si>
  <si>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</si>
  <si>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</si>
  <si>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</si>
  <si>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</si>
  <si>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</si>
  <si>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</si>
  <si>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</si>
  <si>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</si>
  <si>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</si>
  <si>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</si>
  <si>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</si>
  <si>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</si>
  <si>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</si>
  <si>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</si>
  <si>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</si>
  <si>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</si>
  <si>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</si>
  <si>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</si>
  <si>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</si>
  <si>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</si>
  <si>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</si>
  <si>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</si>
  <si>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</si>
  <si>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</si>
  <si>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</si>
  <si>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</si>
  <si>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</si>
  <si>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</si>
  <si>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</si>
  <si>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</si>
  <si>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</si>
  <si>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</si>
  <si>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</si>
  <si>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</si>
  <si>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</si>
  <si>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</si>
  <si>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</si>
  <si>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</si>
  <si>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</si>
  <si>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</si>
  <si>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</si>
  <si>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</si>
  <si>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</si>
  <si>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</si>
  <si>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</si>
  <si>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</si>
  <si>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</si>
  <si>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</si>
  <si>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</si>
  <si>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</si>
  <si>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</si>
  <si>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</si>
  <si>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</si>
  <si>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</si>
  <si>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</si>
  <si>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</si>
  <si>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</si>
  <si>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</si>
  <si>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</si>
  <si>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</si>
  <si>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</si>
  <si>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</si>
  <si>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</si>
  <si>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</si>
  <si>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</si>
  <si>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</si>
  <si>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</si>
  <si>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</si>
  <si>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</si>
  <si>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</si>
  <si>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</si>
  <si>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</si>
  <si>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</si>
  <si>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</si>
  <si>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</si>
  <si>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</si>
  <si>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</si>
  <si>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</si>
  <si>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</si>
  <si>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</si>
  <si>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</si>
  <si>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</si>
  <si>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</si>
  <si>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</si>
  <si>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</si>
  <si>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</si>
  <si>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</si>
  <si>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</si>
  <si>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</si>
  <si>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</si>
  <si>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</si>
  <si>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</si>
  <si>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</si>
  <si>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</si>
  <si>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</si>
  <si>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</si>
  <si>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</si>
  <si>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</si>
  <si>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</si>
  <si>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</si>
  <si>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</si>
  <si>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</si>
  <si>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</si>
  <si>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</si>
  <si>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</si>
  <si>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</si>
  <si>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</si>
  <si>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</si>
  <si>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</si>
  <si>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</si>
  <si>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</si>
  <si>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</si>
  <si>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</si>
  <si>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</si>
  <si>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</si>
  <si>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</si>
  <si>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</si>
  <si>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</si>
  <si>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</si>
  <si>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</si>
  <si>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</si>
  <si>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</si>
  <si>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</si>
  <si>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</si>
  <si>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</si>
  <si>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</si>
  <si>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</si>
  <si>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</si>
  <si>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</si>
  <si>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</si>
  <si>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</si>
  <si>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</si>
  <si>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</si>
  <si>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</si>
  <si>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</si>
  <si>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</si>
  <si>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</si>
  <si>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</si>
  <si>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</si>
  <si>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</si>
  <si>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</si>
  <si>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</si>
  <si>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</si>
  <si>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</si>
  <si>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</si>
  <si>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</si>
  <si>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</si>
  <si>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</si>
  <si>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</si>
  <si>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</si>
  <si>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</si>
  <si>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</si>
  <si>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</si>
  <si>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</si>
  <si>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</si>
  <si>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</si>
  <si>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</si>
  <si>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</si>
  <si>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</si>
  <si>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</si>
  <si>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</si>
  <si>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</si>
  <si>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</si>
  <si>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</si>
  <si>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</si>
  <si>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</si>
  <si>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</si>
  <si>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</si>
  <si>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</si>
  <si>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</si>
  <si>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</si>
  <si>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</si>
  <si>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</si>
  <si>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</si>
  <si>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</si>
  <si>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</si>
  <si>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</si>
  <si>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</si>
  <si>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</si>
  <si>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</si>
  <si>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</si>
  <si>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</si>
  <si>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</si>
  <si>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</si>
  <si>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</si>
  <si>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</si>
  <si>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</si>
  <si>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</si>
  <si>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</si>
  <si>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</si>
  <si>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</si>
  <si>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</si>
  <si>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</si>
  <si>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</si>
  <si>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</si>
  <si>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</si>
  <si>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</si>
  <si>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</si>
  <si>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</si>
  <si>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</si>
  <si>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</si>
  <si>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</si>
  <si>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</si>
  <si>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</si>
  <si>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</si>
  <si>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</si>
  <si>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</si>
  <si>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</si>
  <si>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</si>
  <si>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</si>
  <si>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</si>
  <si>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</si>
  <si>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</si>
  <si>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</si>
  <si>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</si>
  <si>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</si>
  <si>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</si>
  <si>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</si>
  <si>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</si>
  <si>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</si>
  <si>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</si>
  <si>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</si>
  <si>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</si>
  <si>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</si>
  <si>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</si>
  <si>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</si>
  <si>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</si>
  <si>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</si>
  <si>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</si>
  <si>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</si>
  <si>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</si>
  <si>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</si>
  <si>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</si>
  <si>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</si>
  <si>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26000</t>
  </si>
  <si>
    <t>水洗化人口等（平成27年度実績）</t>
  </si>
  <si>
    <t>し尿処理の状況（平成27年度実績）</t>
  </si>
  <si>
    <t>26100</t>
  </si>
  <si>
    <t>京都市</t>
  </si>
  <si>
    <t>○</t>
  </si>
  <si>
    <t>26201</t>
  </si>
  <si>
    <t>福知山市</t>
  </si>
  <si>
    <t>26202</t>
  </si>
  <si>
    <t>舞鶴市</t>
  </si>
  <si>
    <t>26203</t>
  </si>
  <si>
    <t>綾部市</t>
  </si>
  <si>
    <t>26204</t>
  </si>
  <si>
    <t>宇治市</t>
  </si>
  <si>
    <t>26205</t>
  </si>
  <si>
    <t>宮津市</t>
  </si>
  <si>
    <t>26206</t>
  </si>
  <si>
    <t>亀岡市</t>
  </si>
  <si>
    <t>26207</t>
  </si>
  <si>
    <t>城陽市</t>
  </si>
  <si>
    <t>26208</t>
  </si>
  <si>
    <t>向日市</t>
  </si>
  <si>
    <t>26209</t>
  </si>
  <si>
    <t>長岡京市</t>
  </si>
  <si>
    <t>26210</t>
  </si>
  <si>
    <t>八幡市</t>
  </si>
  <si>
    <t>26211</t>
  </si>
  <si>
    <t>京田辺市</t>
  </si>
  <si>
    <t>26212</t>
  </si>
  <si>
    <t>京丹後市</t>
  </si>
  <si>
    <t>26213</t>
  </si>
  <si>
    <t>南丹市</t>
  </si>
  <si>
    <t>26214</t>
  </si>
  <si>
    <t>木津川市</t>
  </si>
  <si>
    <t>26303</t>
  </si>
  <si>
    <t>大山崎町</t>
  </si>
  <si>
    <t>26322</t>
  </si>
  <si>
    <t>久御山町</t>
  </si>
  <si>
    <t>26343</t>
  </si>
  <si>
    <t>井手町</t>
  </si>
  <si>
    <t>26344</t>
  </si>
  <si>
    <t>宇治田原町</t>
  </si>
  <si>
    <t>26364</t>
  </si>
  <si>
    <t>笠置町</t>
  </si>
  <si>
    <t>26365</t>
  </si>
  <si>
    <t>和束町</t>
  </si>
  <si>
    <t>26366</t>
  </si>
  <si>
    <t>精華町</t>
  </si>
  <si>
    <t>26367</t>
  </si>
  <si>
    <t>南山城村</t>
  </si>
  <si>
    <t>26407</t>
  </si>
  <si>
    <t>京丹波町</t>
  </si>
  <si>
    <t>26463</t>
  </si>
  <si>
    <t>伊根町</t>
  </si>
  <si>
    <t>26465</t>
  </si>
  <si>
    <t>与謝野町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</si>
</sst>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>
      <alignment vertical="center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28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30" xfId="65" applyFont="1" applyFill="1" applyBorder="1" applyAlignment="1" quotePrefix="1">
      <alignment horizontal="center" vertical="center" textRotation="255"/>
      <protection/>
    </xf>
    <xf numFmtId="0" fontId="6" fillId="0" borderId="31" xfId="65" applyFont="1" applyFill="1" applyBorder="1" applyAlignment="1" quotePrefix="1">
      <alignment horizontal="center" vertical="center" textRotation="255"/>
      <protection/>
    </xf>
    <xf numFmtId="0" fontId="6" fillId="0" borderId="32" xfId="65" applyFont="1" applyFill="1" applyBorder="1" applyAlignment="1" quotePrefix="1">
      <alignment horizontal="center" vertical="center" textRotation="255"/>
      <protection/>
    </xf>
    <xf numFmtId="0" fontId="6" fillId="0" borderId="33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34" xfId="65" applyFont="1" applyFill="1" applyBorder="1" applyAlignment="1">
      <alignment horizontal="center" vertical="center" textRotation="255" shrinkToFit="1"/>
      <protection/>
    </xf>
    <xf numFmtId="0" fontId="6" fillId="0" borderId="35" xfId="65" applyFont="1" applyFill="1" applyBorder="1" applyAlignment="1">
      <alignment horizontal="center" vertical="center" textRotation="255" shrinkToFit="1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5" xfId="65" applyFont="1" applyFill="1" applyBorder="1" applyAlignment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33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26" t="s">
        <v>194</v>
      </c>
      <c r="B2" s="130" t="s">
        <v>195</v>
      </c>
      <c r="C2" s="13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16" t="s">
        <v>199</v>
      </c>
      <c r="T2" s="117"/>
      <c r="U2" s="117"/>
      <c r="V2" s="118"/>
      <c r="W2" s="125" t="s">
        <v>200</v>
      </c>
      <c r="X2" s="117"/>
      <c r="Y2" s="117"/>
      <c r="Z2" s="118"/>
    </row>
    <row r="3" spans="1:26" s="76" customFormat="1" ht="13.5" customHeight="1">
      <c r="A3" s="129"/>
      <c r="B3" s="129"/>
      <c r="C3" s="13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19"/>
      <c r="T3" s="120"/>
      <c r="U3" s="120"/>
      <c r="V3" s="121"/>
      <c r="W3" s="119"/>
      <c r="X3" s="120"/>
      <c r="Y3" s="120"/>
      <c r="Z3" s="121"/>
    </row>
    <row r="4" spans="1:26" s="76" customFormat="1" ht="18.75" customHeight="1">
      <c r="A4" s="129"/>
      <c r="B4" s="129"/>
      <c r="C4" s="132"/>
      <c r="D4" s="64"/>
      <c r="E4" s="124" t="s">
        <v>201</v>
      </c>
      <c r="F4" s="122" t="s">
        <v>204</v>
      </c>
      <c r="G4" s="122" t="s">
        <v>205</v>
      </c>
      <c r="H4" s="122" t="s">
        <v>206</v>
      </c>
      <c r="I4" s="124" t="s">
        <v>201</v>
      </c>
      <c r="J4" s="122" t="s">
        <v>207</v>
      </c>
      <c r="K4" s="122" t="s">
        <v>208</v>
      </c>
      <c r="L4" s="122" t="s">
        <v>209</v>
      </c>
      <c r="M4" s="122" t="s">
        <v>210</v>
      </c>
      <c r="N4" s="122" t="s">
        <v>211</v>
      </c>
      <c r="O4" s="128" t="s">
        <v>212</v>
      </c>
      <c r="P4" s="67"/>
      <c r="Q4" s="122" t="s">
        <v>213</v>
      </c>
      <c r="R4" s="68"/>
      <c r="S4" s="122" t="s">
        <v>214</v>
      </c>
      <c r="T4" s="122" t="s">
        <v>215</v>
      </c>
      <c r="U4" s="126" t="s">
        <v>216</v>
      </c>
      <c r="V4" s="126" t="s">
        <v>217</v>
      </c>
      <c r="W4" s="122" t="s">
        <v>214</v>
      </c>
      <c r="X4" s="122" t="s">
        <v>215</v>
      </c>
      <c r="Y4" s="126" t="s">
        <v>216</v>
      </c>
      <c r="Z4" s="126" t="s">
        <v>217</v>
      </c>
    </row>
    <row r="5" spans="1:26" s="76" customFormat="1" ht="22.5" customHeight="1">
      <c r="A5" s="129"/>
      <c r="B5" s="129"/>
      <c r="C5" s="132"/>
      <c r="D5" s="64"/>
      <c r="E5" s="124"/>
      <c r="F5" s="123"/>
      <c r="G5" s="123"/>
      <c r="H5" s="123"/>
      <c r="I5" s="124"/>
      <c r="J5" s="123"/>
      <c r="K5" s="123"/>
      <c r="L5" s="123"/>
      <c r="M5" s="123"/>
      <c r="N5" s="123"/>
      <c r="O5" s="123"/>
      <c r="P5" s="69" t="s">
        <v>218</v>
      </c>
      <c r="Q5" s="123"/>
      <c r="R5" s="70"/>
      <c r="S5" s="123"/>
      <c r="T5" s="123"/>
      <c r="U5" s="127"/>
      <c r="V5" s="127"/>
      <c r="W5" s="123"/>
      <c r="X5" s="123"/>
      <c r="Y5" s="127"/>
      <c r="Z5" s="127"/>
    </row>
    <row r="6" spans="1:26" s="77" customFormat="1" ht="13.5" customHeight="1">
      <c r="A6" s="129"/>
      <c r="B6" s="129"/>
      <c r="C6" s="13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28</v>
      </c>
      <c r="B7" s="115" t="s">
        <v>250</v>
      </c>
      <c r="C7" s="111" t="s">
        <v>201</v>
      </c>
      <c r="D7" s="112">
        <f>+SUM(E7,+I7)</f>
        <v>2630141</v>
      </c>
      <c r="E7" s="112">
        <f>+SUM(G7,+H7)</f>
        <v>114862</v>
      </c>
      <c r="F7" s="113">
        <f>IF(D7&gt;0,E7/D7*100,"-")</f>
        <v>4.367142293892229</v>
      </c>
      <c r="G7" s="110">
        <f>SUM(G$8:G$1000)</f>
        <v>113411</v>
      </c>
      <c r="H7" s="110">
        <f>SUM(H$8:H$1000)</f>
        <v>1451</v>
      </c>
      <c r="I7" s="112">
        <f>+SUM(K7,+M7,+O7)</f>
        <v>2515279</v>
      </c>
      <c r="J7" s="113">
        <f>IF(D7&gt;0,I7/D7*100,"-")</f>
        <v>95.63285770610777</v>
      </c>
      <c r="K7" s="110">
        <f>SUM(K$8:K$1000)</f>
        <v>2357138</v>
      </c>
      <c r="L7" s="113">
        <f>IF(D7&gt;0,K7/D7*100,"-")</f>
        <v>89.6202142774855</v>
      </c>
      <c r="M7" s="110">
        <f>SUM(M$8:M$1000)</f>
        <v>16562</v>
      </c>
      <c r="N7" s="113">
        <f>IF(D7&gt;0,M7/D7*100,"-")</f>
        <v>0.6297000807181059</v>
      </c>
      <c r="O7" s="110">
        <f>SUM(O$8:O$1000)</f>
        <v>141579</v>
      </c>
      <c r="P7" s="110">
        <f>SUM(P$8:P$1000)</f>
        <v>91210</v>
      </c>
      <c r="Q7" s="113">
        <f>IF(D7&gt;0,O7/D7*100,"-")</f>
        <v>5.3829433479041615</v>
      </c>
      <c r="R7" s="110">
        <f>SUM(R$8:R$1000)</f>
        <v>52223</v>
      </c>
      <c r="S7" s="114">
        <f aca="true" t="shared" si="0" ref="S7:Z7">COUNTIF(S$8:S$1000,"○")</f>
        <v>16</v>
      </c>
      <c r="T7" s="114">
        <f t="shared" si="0"/>
        <v>9</v>
      </c>
      <c r="U7" s="114">
        <f t="shared" si="0"/>
        <v>0</v>
      </c>
      <c r="V7" s="114">
        <f t="shared" si="0"/>
        <v>1</v>
      </c>
      <c r="W7" s="114">
        <f t="shared" si="0"/>
        <v>14</v>
      </c>
      <c r="X7" s="114">
        <f t="shared" si="0"/>
        <v>3</v>
      </c>
      <c r="Y7" s="114">
        <f t="shared" si="0"/>
        <v>2</v>
      </c>
      <c r="Z7" s="114">
        <f t="shared" si="0"/>
        <v>7</v>
      </c>
    </row>
    <row r="8" spans="1:26" s="107" customFormat="1" ht="13.5" customHeight="1">
      <c r="A8" s="101" t="s">
        <v>28</v>
      </c>
      <c r="B8" s="102" t="s">
        <v>253</v>
      </c>
      <c r="C8" s="101" t="s">
        <v>254</v>
      </c>
      <c r="D8" s="103">
        <f>+SUM(E8,+I8)</f>
        <v>1474570</v>
      </c>
      <c r="E8" s="103">
        <f>+SUM(G8,+H8)</f>
        <v>11640</v>
      </c>
      <c r="F8" s="104">
        <f>IF(D8&gt;0,E8/D8*100,"-")</f>
        <v>0.7893826674895055</v>
      </c>
      <c r="G8" s="103">
        <v>11640</v>
      </c>
      <c r="H8" s="103">
        <v>0</v>
      </c>
      <c r="I8" s="103">
        <f>+SUM(K8,+M8,+O8)</f>
        <v>1462930</v>
      </c>
      <c r="J8" s="104">
        <f>IF(D8&gt;0,I8/D8*100,"-")</f>
        <v>99.2106173325105</v>
      </c>
      <c r="K8" s="103">
        <v>1454614</v>
      </c>
      <c r="L8" s="104">
        <f>IF(D8&gt;0,K8/D8*100,"-")</f>
        <v>98.64665631336594</v>
      </c>
      <c r="M8" s="103">
        <v>464</v>
      </c>
      <c r="N8" s="104">
        <f>IF(D8&gt;0,M8/D8*100,"-")</f>
        <v>0.03146680049099059</v>
      </c>
      <c r="O8" s="103">
        <v>7852</v>
      </c>
      <c r="P8" s="103">
        <v>4319</v>
      </c>
      <c r="Q8" s="104">
        <f>IF(D8&gt;0,O8/D8*100,"-")</f>
        <v>0.5324942186535736</v>
      </c>
      <c r="R8" s="103">
        <v>40947</v>
      </c>
      <c r="S8" s="101"/>
      <c r="T8" s="101" t="s">
        <v>255</v>
      </c>
      <c r="U8" s="101"/>
      <c r="V8" s="101"/>
      <c r="W8" s="101"/>
      <c r="X8" s="101"/>
      <c r="Y8" s="101"/>
      <c r="Z8" s="101" t="s">
        <v>255</v>
      </c>
    </row>
    <row r="9" spans="1:26" s="107" customFormat="1" ht="13.5" customHeight="1">
      <c r="A9" s="101" t="s">
        <v>28</v>
      </c>
      <c r="B9" s="102" t="s">
        <v>256</v>
      </c>
      <c r="C9" s="101" t="s">
        <v>257</v>
      </c>
      <c r="D9" s="103">
        <f>+SUM(E9,+I9)</f>
        <v>80076</v>
      </c>
      <c r="E9" s="103">
        <f>+SUM(G9,+H9)</f>
        <v>3435</v>
      </c>
      <c r="F9" s="104">
        <f>IF(D9&gt;0,E9/D9*100,"-")</f>
        <v>4.289674808931515</v>
      </c>
      <c r="G9" s="103">
        <v>3435</v>
      </c>
      <c r="H9" s="103">
        <v>0</v>
      </c>
      <c r="I9" s="103">
        <f>+SUM(K9,+M9,+O9)</f>
        <v>76641</v>
      </c>
      <c r="J9" s="104">
        <f>IF(D9&gt;0,I9/D9*100,"-")</f>
        <v>95.71032519106849</v>
      </c>
      <c r="K9" s="103">
        <v>64462</v>
      </c>
      <c r="L9" s="104">
        <f>IF(D9&gt;0,K9/D9*100,"-")</f>
        <v>80.50102402717418</v>
      </c>
      <c r="M9" s="103">
        <v>9139</v>
      </c>
      <c r="N9" s="104">
        <f>IF(D9&gt;0,M9/D9*100,"-")</f>
        <v>11.412907737649233</v>
      </c>
      <c r="O9" s="103">
        <v>3040</v>
      </c>
      <c r="P9" s="103">
        <v>3040</v>
      </c>
      <c r="Q9" s="104">
        <f>IF(D9&gt;0,O9/D9*100,"-")</f>
        <v>3.796393426245067</v>
      </c>
      <c r="R9" s="103">
        <v>849</v>
      </c>
      <c r="S9" s="101" t="s">
        <v>255</v>
      </c>
      <c r="T9" s="101"/>
      <c r="U9" s="101"/>
      <c r="V9" s="101"/>
      <c r="W9" s="101"/>
      <c r="X9" s="101"/>
      <c r="Y9" s="101"/>
      <c r="Z9" s="101" t="s">
        <v>255</v>
      </c>
    </row>
    <row r="10" spans="1:26" s="107" customFormat="1" ht="13.5" customHeight="1">
      <c r="A10" s="101" t="s">
        <v>28</v>
      </c>
      <c r="B10" s="102" t="s">
        <v>258</v>
      </c>
      <c r="C10" s="101" t="s">
        <v>259</v>
      </c>
      <c r="D10" s="103">
        <f>+SUM(E10,+I10)</f>
        <v>86036</v>
      </c>
      <c r="E10" s="103">
        <f>+SUM(G10,+H10)</f>
        <v>13689</v>
      </c>
      <c r="F10" s="104">
        <f>IF(D10&gt;0,E10/D10*100,"-")</f>
        <v>15.910781533311638</v>
      </c>
      <c r="G10" s="103">
        <v>12999</v>
      </c>
      <c r="H10" s="103">
        <v>690</v>
      </c>
      <c r="I10" s="103">
        <f>+SUM(K10,+M10,+O10)</f>
        <v>72347</v>
      </c>
      <c r="J10" s="104">
        <f>IF(D10&gt;0,I10/D10*100,"-")</f>
        <v>84.08921846668837</v>
      </c>
      <c r="K10" s="103">
        <v>66007</v>
      </c>
      <c r="L10" s="104">
        <f>IF(D10&gt;0,K10/D10*100,"-")</f>
        <v>76.72021014459064</v>
      </c>
      <c r="M10" s="103">
        <v>0</v>
      </c>
      <c r="N10" s="104">
        <f>IF(D10&gt;0,M10/D10*100,"-")</f>
        <v>0</v>
      </c>
      <c r="O10" s="103">
        <v>6340</v>
      </c>
      <c r="P10" s="103">
        <v>5704</v>
      </c>
      <c r="Q10" s="104">
        <f>IF(D10&gt;0,O10/D10*100,"-")</f>
        <v>7.369008322097727</v>
      </c>
      <c r="R10" s="103">
        <v>951</v>
      </c>
      <c r="S10" s="101"/>
      <c r="T10" s="101"/>
      <c r="U10" s="101"/>
      <c r="V10" s="101" t="s">
        <v>255</v>
      </c>
      <c r="W10" s="101"/>
      <c r="X10" s="101"/>
      <c r="Y10" s="101"/>
      <c r="Z10" s="101" t="s">
        <v>255</v>
      </c>
    </row>
    <row r="11" spans="1:26" s="107" customFormat="1" ht="13.5" customHeight="1">
      <c r="A11" s="101" t="s">
        <v>28</v>
      </c>
      <c r="B11" s="102" t="s">
        <v>260</v>
      </c>
      <c r="C11" s="101" t="s">
        <v>261</v>
      </c>
      <c r="D11" s="103">
        <f>+SUM(E11,+I11)</f>
        <v>35016</v>
      </c>
      <c r="E11" s="103">
        <f>+SUM(G11,+H11)</f>
        <v>11398</v>
      </c>
      <c r="F11" s="104">
        <f>IF(D11&gt;0,E11/D11*100,"-")</f>
        <v>32.5508339045008</v>
      </c>
      <c r="G11" s="103">
        <v>11208</v>
      </c>
      <c r="H11" s="103">
        <v>190</v>
      </c>
      <c r="I11" s="103">
        <f>+SUM(K11,+M11,+O11)</f>
        <v>23618</v>
      </c>
      <c r="J11" s="104">
        <f>IF(D11&gt;0,I11/D11*100,"-")</f>
        <v>67.44916609549921</v>
      </c>
      <c r="K11" s="103">
        <v>11661</v>
      </c>
      <c r="L11" s="104">
        <f>IF(D11&gt;0,K11/D11*100,"-")</f>
        <v>33.301919122686776</v>
      </c>
      <c r="M11" s="103">
        <v>105</v>
      </c>
      <c r="N11" s="104">
        <f>IF(D11&gt;0,M11/D11*100,"-")</f>
        <v>0.2998629198080877</v>
      </c>
      <c r="O11" s="103">
        <v>11852</v>
      </c>
      <c r="P11" s="103">
        <v>271</v>
      </c>
      <c r="Q11" s="104">
        <f>IF(D11&gt;0,O11/D11*100,"-")</f>
        <v>33.84738405300434</v>
      </c>
      <c r="R11" s="103">
        <v>342</v>
      </c>
      <c r="S11" s="101" t="s">
        <v>255</v>
      </c>
      <c r="T11" s="101"/>
      <c r="U11" s="101"/>
      <c r="V11" s="101"/>
      <c r="W11" s="101" t="s">
        <v>255</v>
      </c>
      <c r="X11" s="101"/>
      <c r="Y11" s="101"/>
      <c r="Z11" s="101"/>
    </row>
    <row r="12" spans="1:26" s="107" customFormat="1" ht="13.5" customHeight="1">
      <c r="A12" s="101" t="s">
        <v>28</v>
      </c>
      <c r="B12" s="102" t="s">
        <v>262</v>
      </c>
      <c r="C12" s="101" t="s">
        <v>263</v>
      </c>
      <c r="D12" s="103">
        <f>+SUM(E12,+I12)</f>
        <v>189798</v>
      </c>
      <c r="E12" s="103">
        <f>+SUM(G12,+H12)</f>
        <v>6182</v>
      </c>
      <c r="F12" s="104">
        <f>IF(D12&gt;0,E12/D12*100,"-")</f>
        <v>3.2571470721503917</v>
      </c>
      <c r="G12" s="103">
        <v>6170</v>
      </c>
      <c r="H12" s="103">
        <v>12</v>
      </c>
      <c r="I12" s="103">
        <f>+SUM(K12,+M12,+O12)</f>
        <v>183616</v>
      </c>
      <c r="J12" s="104">
        <f>IF(D12&gt;0,I12/D12*100,"-")</f>
        <v>96.74285292784961</v>
      </c>
      <c r="K12" s="103">
        <v>139998</v>
      </c>
      <c r="L12" s="104">
        <f>IF(D12&gt;0,K12/D12*100,"-")</f>
        <v>73.76157809882086</v>
      </c>
      <c r="M12" s="103">
        <v>223</v>
      </c>
      <c r="N12" s="104">
        <f>IF(D12&gt;0,M12/D12*100,"-")</f>
        <v>0.11749333501933634</v>
      </c>
      <c r="O12" s="103">
        <v>43395</v>
      </c>
      <c r="P12" s="103">
        <v>24431</v>
      </c>
      <c r="Q12" s="104">
        <f>IF(D12&gt;0,O12/D12*100,"-")</f>
        <v>22.86378149400942</v>
      </c>
      <c r="R12" s="103">
        <v>2630</v>
      </c>
      <c r="S12" s="101"/>
      <c r="T12" s="101" t="s">
        <v>255</v>
      </c>
      <c r="U12" s="101"/>
      <c r="V12" s="101"/>
      <c r="W12" s="101" t="s">
        <v>255</v>
      </c>
      <c r="X12" s="101"/>
      <c r="Y12" s="101"/>
      <c r="Z12" s="101"/>
    </row>
    <row r="13" spans="1:26" s="107" customFormat="1" ht="13.5" customHeight="1">
      <c r="A13" s="101" t="s">
        <v>28</v>
      </c>
      <c r="B13" s="102" t="s">
        <v>264</v>
      </c>
      <c r="C13" s="101" t="s">
        <v>265</v>
      </c>
      <c r="D13" s="103">
        <f>+SUM(E13,+I13)</f>
        <v>19170</v>
      </c>
      <c r="E13" s="103">
        <f>+SUM(G13,+H13)</f>
        <v>6660</v>
      </c>
      <c r="F13" s="104">
        <f>IF(D13&gt;0,E13/D13*100,"-")</f>
        <v>34.74178403755869</v>
      </c>
      <c r="G13" s="103">
        <v>6660</v>
      </c>
      <c r="H13" s="103">
        <v>0</v>
      </c>
      <c r="I13" s="103">
        <f>+SUM(K13,+M13,+O13)</f>
        <v>12510</v>
      </c>
      <c r="J13" s="104">
        <f>IF(D13&gt;0,I13/D13*100,"-")</f>
        <v>65.25821596244131</v>
      </c>
      <c r="K13" s="103">
        <v>10390</v>
      </c>
      <c r="L13" s="104">
        <f>IF(D13&gt;0,K13/D13*100,"-")</f>
        <v>54.19926969222744</v>
      </c>
      <c r="M13" s="103">
        <v>0</v>
      </c>
      <c r="N13" s="104">
        <f>IF(D13&gt;0,M13/D13*100,"-")</f>
        <v>0</v>
      </c>
      <c r="O13" s="103">
        <v>2120</v>
      </c>
      <c r="P13" s="103">
        <v>1905</v>
      </c>
      <c r="Q13" s="104">
        <f>IF(D13&gt;0,O13/D13*100,"-")</f>
        <v>11.058946270213877</v>
      </c>
      <c r="R13" s="103">
        <v>126</v>
      </c>
      <c r="S13" s="101" t="s">
        <v>255</v>
      </c>
      <c r="T13" s="101"/>
      <c r="U13" s="101"/>
      <c r="V13" s="101"/>
      <c r="W13" s="101"/>
      <c r="X13" s="101"/>
      <c r="Y13" s="101"/>
      <c r="Z13" s="101" t="s">
        <v>255</v>
      </c>
    </row>
    <row r="14" spans="1:26" s="107" customFormat="1" ht="13.5" customHeight="1">
      <c r="A14" s="101" t="s">
        <v>28</v>
      </c>
      <c r="B14" s="102" t="s">
        <v>266</v>
      </c>
      <c r="C14" s="101" t="s">
        <v>267</v>
      </c>
      <c r="D14" s="103">
        <f>+SUM(E14,+I14)</f>
        <v>91092</v>
      </c>
      <c r="E14" s="103">
        <f>+SUM(G14,+H14)</f>
        <v>9496</v>
      </c>
      <c r="F14" s="104">
        <f>IF(D14&gt;0,E14/D14*100,"-")</f>
        <v>10.42462565318579</v>
      </c>
      <c r="G14" s="103">
        <v>9496</v>
      </c>
      <c r="H14" s="103">
        <v>0</v>
      </c>
      <c r="I14" s="103">
        <f>+SUM(K14,+M14,+O14)</f>
        <v>81596</v>
      </c>
      <c r="J14" s="104">
        <f>IF(D14&gt;0,I14/D14*100,"-")</f>
        <v>89.5753743468142</v>
      </c>
      <c r="K14" s="103">
        <v>71731</v>
      </c>
      <c r="L14" s="104">
        <f>IF(D14&gt;0,K14/D14*100,"-")</f>
        <v>78.74566372458614</v>
      </c>
      <c r="M14" s="103">
        <v>0</v>
      </c>
      <c r="N14" s="104">
        <f>IF(D14&gt;0,M14/D14*100,"-")</f>
        <v>0</v>
      </c>
      <c r="O14" s="103">
        <v>9865</v>
      </c>
      <c r="P14" s="103">
        <v>9075</v>
      </c>
      <c r="Q14" s="104">
        <f>IF(D14&gt;0,O14/D14*100,"-")</f>
        <v>10.829710622228077</v>
      </c>
      <c r="R14" s="103">
        <v>797</v>
      </c>
      <c r="S14" s="101" t="s">
        <v>255</v>
      </c>
      <c r="T14" s="101"/>
      <c r="U14" s="101"/>
      <c r="V14" s="101"/>
      <c r="W14" s="101"/>
      <c r="X14" s="101"/>
      <c r="Y14" s="101" t="s">
        <v>255</v>
      </c>
      <c r="Z14" s="101"/>
    </row>
    <row r="15" spans="1:26" s="107" customFormat="1" ht="13.5" customHeight="1">
      <c r="A15" s="101" t="s">
        <v>28</v>
      </c>
      <c r="B15" s="102" t="s">
        <v>268</v>
      </c>
      <c r="C15" s="101" t="s">
        <v>269</v>
      </c>
      <c r="D15" s="103">
        <f>+SUM(E15,+I15)</f>
        <v>78273</v>
      </c>
      <c r="E15" s="103">
        <f>+SUM(G15,+H15)</f>
        <v>2013</v>
      </c>
      <c r="F15" s="104">
        <f>IF(D15&gt;0,E15/D15*100,"-")</f>
        <v>2.5717680426200604</v>
      </c>
      <c r="G15" s="103">
        <v>2008</v>
      </c>
      <c r="H15" s="103">
        <v>5</v>
      </c>
      <c r="I15" s="103">
        <f>+SUM(K15,+M15,+O15)</f>
        <v>76260</v>
      </c>
      <c r="J15" s="104">
        <f>IF(D15&gt;0,I15/D15*100,"-")</f>
        <v>97.42823195737994</v>
      </c>
      <c r="K15" s="103">
        <v>71131</v>
      </c>
      <c r="L15" s="104">
        <f>IF(D15&gt;0,K15/D15*100,"-")</f>
        <v>90.87552540467338</v>
      </c>
      <c r="M15" s="103">
        <v>0</v>
      </c>
      <c r="N15" s="104">
        <f>IF(D15&gt;0,M15/D15*100,"-")</f>
        <v>0</v>
      </c>
      <c r="O15" s="103">
        <v>5129</v>
      </c>
      <c r="P15" s="103">
        <v>1747</v>
      </c>
      <c r="Q15" s="104">
        <f>IF(D15&gt;0,O15/D15*100,"-")</f>
        <v>6.552706552706552</v>
      </c>
      <c r="R15" s="103">
        <v>593</v>
      </c>
      <c r="S15" s="101"/>
      <c r="T15" s="101" t="s">
        <v>255</v>
      </c>
      <c r="U15" s="101"/>
      <c r="V15" s="101"/>
      <c r="W15" s="101" t="s">
        <v>255</v>
      </c>
      <c r="X15" s="101"/>
      <c r="Y15" s="101"/>
      <c r="Z15" s="101"/>
    </row>
    <row r="16" spans="1:26" s="107" customFormat="1" ht="13.5" customHeight="1">
      <c r="A16" s="101" t="s">
        <v>28</v>
      </c>
      <c r="B16" s="102" t="s">
        <v>270</v>
      </c>
      <c r="C16" s="101" t="s">
        <v>271</v>
      </c>
      <c r="D16" s="103">
        <f>+SUM(E16,+I16)</f>
        <v>54513</v>
      </c>
      <c r="E16" s="103">
        <f>+SUM(G16,+H16)</f>
        <v>194</v>
      </c>
      <c r="F16" s="104">
        <f>IF(D16&gt;0,E16/D16*100,"-")</f>
        <v>0.35587841432318895</v>
      </c>
      <c r="G16" s="103">
        <v>194</v>
      </c>
      <c r="H16" s="103">
        <v>0</v>
      </c>
      <c r="I16" s="103">
        <f>+SUM(K16,+M16,+O16)</f>
        <v>54319</v>
      </c>
      <c r="J16" s="104">
        <f>IF(D16&gt;0,I16/D16*100,"-")</f>
        <v>99.64412158567681</v>
      </c>
      <c r="K16" s="103">
        <v>53783</v>
      </c>
      <c r="L16" s="104">
        <f>IF(D16&gt;0,K16/D16*100,"-")</f>
        <v>98.66086988424779</v>
      </c>
      <c r="M16" s="103">
        <v>0</v>
      </c>
      <c r="N16" s="104">
        <f>IF(D16&gt;0,M16/D16*100,"-")</f>
        <v>0</v>
      </c>
      <c r="O16" s="103">
        <v>536</v>
      </c>
      <c r="P16" s="103">
        <v>14</v>
      </c>
      <c r="Q16" s="104">
        <f>IF(D16&gt;0,O16/D16*100,"-")</f>
        <v>0.9832517014290169</v>
      </c>
      <c r="R16" s="103">
        <v>449</v>
      </c>
      <c r="S16" s="101"/>
      <c r="T16" s="101" t="s">
        <v>255</v>
      </c>
      <c r="U16" s="101"/>
      <c r="V16" s="101"/>
      <c r="W16" s="101"/>
      <c r="X16" s="101"/>
      <c r="Y16" s="101"/>
      <c r="Z16" s="101" t="s">
        <v>255</v>
      </c>
    </row>
    <row r="17" spans="1:26" s="107" customFormat="1" ht="13.5" customHeight="1">
      <c r="A17" s="101" t="s">
        <v>28</v>
      </c>
      <c r="B17" s="102" t="s">
        <v>272</v>
      </c>
      <c r="C17" s="101" t="s">
        <v>273</v>
      </c>
      <c r="D17" s="103">
        <f>+SUM(E17,+I17)</f>
        <v>80658</v>
      </c>
      <c r="E17" s="103">
        <f>+SUM(G17,+H17)</f>
        <v>183</v>
      </c>
      <c r="F17" s="104">
        <f>IF(D17&gt;0,E17/D17*100,"-")</f>
        <v>0.22688388008629023</v>
      </c>
      <c r="G17" s="103">
        <v>183</v>
      </c>
      <c r="H17" s="103">
        <v>0</v>
      </c>
      <c r="I17" s="103">
        <f>+SUM(K17,+M17,+O17)</f>
        <v>80475</v>
      </c>
      <c r="J17" s="104">
        <f>IF(D17&gt;0,I17/D17*100,"-")</f>
        <v>99.77311611991371</v>
      </c>
      <c r="K17" s="103">
        <v>79637</v>
      </c>
      <c r="L17" s="104">
        <f>IF(D17&gt;0,K17/D17*100,"-")</f>
        <v>98.73416152148577</v>
      </c>
      <c r="M17" s="103">
        <v>0</v>
      </c>
      <c r="N17" s="104">
        <f>IF(D17&gt;0,M17/D17*100,"-")</f>
        <v>0</v>
      </c>
      <c r="O17" s="103">
        <v>838</v>
      </c>
      <c r="P17" s="103">
        <v>78</v>
      </c>
      <c r="Q17" s="104">
        <f>IF(D17&gt;0,O17/D17*100,"-")</f>
        <v>1.0389545984279303</v>
      </c>
      <c r="R17" s="103">
        <v>565</v>
      </c>
      <c r="S17" s="101"/>
      <c r="T17" s="101" t="s">
        <v>255</v>
      </c>
      <c r="U17" s="101"/>
      <c r="V17" s="101"/>
      <c r="W17" s="101"/>
      <c r="X17" s="101"/>
      <c r="Y17" s="101"/>
      <c r="Z17" s="101" t="s">
        <v>255</v>
      </c>
    </row>
    <row r="18" spans="1:26" s="107" customFormat="1" ht="13.5" customHeight="1">
      <c r="A18" s="101" t="s">
        <v>28</v>
      </c>
      <c r="B18" s="102" t="s">
        <v>274</v>
      </c>
      <c r="C18" s="101" t="s">
        <v>275</v>
      </c>
      <c r="D18" s="103">
        <f>+SUM(E18,+I18)</f>
        <v>72691</v>
      </c>
      <c r="E18" s="103">
        <f>+SUM(G18,+H18)</f>
        <v>748</v>
      </c>
      <c r="F18" s="104">
        <f>IF(D18&gt;0,E18/D18*100,"-")</f>
        <v>1.0290132203436464</v>
      </c>
      <c r="G18" s="103">
        <v>748</v>
      </c>
      <c r="H18" s="103">
        <v>0</v>
      </c>
      <c r="I18" s="103">
        <f>+SUM(K18,+M18,+O18)</f>
        <v>71943</v>
      </c>
      <c r="J18" s="104">
        <f>IF(D18&gt;0,I18/D18*100,"-")</f>
        <v>98.97098677965636</v>
      </c>
      <c r="K18" s="103">
        <v>71421</v>
      </c>
      <c r="L18" s="104">
        <f>IF(D18&gt;0,K18/D18*100,"-")</f>
        <v>98.25287862321332</v>
      </c>
      <c r="M18" s="103">
        <v>0</v>
      </c>
      <c r="N18" s="104">
        <f>IF(D18&gt;0,M18/D18*100,"-")</f>
        <v>0</v>
      </c>
      <c r="O18" s="103">
        <v>522</v>
      </c>
      <c r="P18" s="103">
        <v>177</v>
      </c>
      <c r="Q18" s="104">
        <f>IF(D18&gt;0,O18/D18*100,"-")</f>
        <v>0.718108156443026</v>
      </c>
      <c r="R18" s="103">
        <v>895</v>
      </c>
      <c r="S18" s="101"/>
      <c r="T18" s="101" t="s">
        <v>255</v>
      </c>
      <c r="U18" s="101"/>
      <c r="V18" s="101"/>
      <c r="W18" s="101" t="s">
        <v>255</v>
      </c>
      <c r="X18" s="101"/>
      <c r="Y18" s="101"/>
      <c r="Z18" s="101"/>
    </row>
    <row r="19" spans="1:26" s="107" customFormat="1" ht="13.5" customHeight="1">
      <c r="A19" s="101" t="s">
        <v>28</v>
      </c>
      <c r="B19" s="102" t="s">
        <v>276</v>
      </c>
      <c r="C19" s="101" t="s">
        <v>277</v>
      </c>
      <c r="D19" s="103">
        <f>+SUM(E19,+I19)</f>
        <v>67317</v>
      </c>
      <c r="E19" s="103">
        <f>+SUM(G19,+H19)</f>
        <v>1491</v>
      </c>
      <c r="F19" s="104">
        <f>IF(D19&gt;0,E19/D19*100,"-")</f>
        <v>2.214893711840991</v>
      </c>
      <c r="G19" s="103">
        <v>1491</v>
      </c>
      <c r="H19" s="103">
        <v>0</v>
      </c>
      <c r="I19" s="103">
        <f>+SUM(K19,+M19,+O19)</f>
        <v>65826</v>
      </c>
      <c r="J19" s="104">
        <f>IF(D19&gt;0,I19/D19*100,"-")</f>
        <v>97.78510628815901</v>
      </c>
      <c r="K19" s="103">
        <v>63263</v>
      </c>
      <c r="L19" s="104">
        <f>IF(D19&gt;0,K19/D19*100,"-")</f>
        <v>93.97774707726131</v>
      </c>
      <c r="M19" s="103">
        <v>632</v>
      </c>
      <c r="N19" s="104">
        <f>IF(D19&gt;0,M19/D19*100,"-")</f>
        <v>0.9388416001901452</v>
      </c>
      <c r="O19" s="103">
        <v>1931</v>
      </c>
      <c r="P19" s="103">
        <v>1302</v>
      </c>
      <c r="Q19" s="104">
        <f>IF(D19&gt;0,O19/D19*100,"-")</f>
        <v>2.868517610707548</v>
      </c>
      <c r="R19" s="103">
        <v>753</v>
      </c>
      <c r="S19" s="101" t="s">
        <v>255</v>
      </c>
      <c r="T19" s="101"/>
      <c r="U19" s="101"/>
      <c r="V19" s="101"/>
      <c r="W19" s="101"/>
      <c r="X19" s="101"/>
      <c r="Y19" s="101" t="s">
        <v>255</v>
      </c>
      <c r="Z19" s="101"/>
    </row>
    <row r="20" spans="1:26" s="107" customFormat="1" ht="13.5" customHeight="1">
      <c r="A20" s="101" t="s">
        <v>28</v>
      </c>
      <c r="B20" s="102" t="s">
        <v>278</v>
      </c>
      <c r="C20" s="101" t="s">
        <v>279</v>
      </c>
      <c r="D20" s="103">
        <f>+SUM(E20,+I20)</f>
        <v>57783</v>
      </c>
      <c r="E20" s="103">
        <f>+SUM(G20,+H20)</f>
        <v>26170</v>
      </c>
      <c r="F20" s="104">
        <f>IF(D20&gt;0,E20/D20*100,"-")</f>
        <v>45.290137237595836</v>
      </c>
      <c r="G20" s="103">
        <v>25812</v>
      </c>
      <c r="H20" s="103">
        <v>358</v>
      </c>
      <c r="I20" s="103">
        <f>+SUM(K20,+M20,+O20)</f>
        <v>31613</v>
      </c>
      <c r="J20" s="104">
        <f>IF(D20&gt;0,I20/D20*100,"-")</f>
        <v>54.70986276240417</v>
      </c>
      <c r="K20" s="103">
        <v>14607</v>
      </c>
      <c r="L20" s="104">
        <f>IF(D20&gt;0,K20/D20*100,"-")</f>
        <v>25.279061315611855</v>
      </c>
      <c r="M20" s="103">
        <v>5999</v>
      </c>
      <c r="N20" s="104">
        <f>IF(D20&gt;0,M20/D20*100,"-")</f>
        <v>10.381946247166121</v>
      </c>
      <c r="O20" s="103">
        <v>11007</v>
      </c>
      <c r="P20" s="103">
        <v>9298</v>
      </c>
      <c r="Q20" s="104">
        <f>IF(D20&gt;0,O20/D20*100,"-")</f>
        <v>19.04885519962619</v>
      </c>
      <c r="R20" s="103">
        <v>359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28</v>
      </c>
      <c r="B21" s="102" t="s">
        <v>280</v>
      </c>
      <c r="C21" s="101" t="s">
        <v>281</v>
      </c>
      <c r="D21" s="103">
        <f>+SUM(E21,+I21)</f>
        <v>33004</v>
      </c>
      <c r="E21" s="103">
        <f>+SUM(G21,+H21)</f>
        <v>3586</v>
      </c>
      <c r="F21" s="104">
        <f>IF(D21&gt;0,E21/D21*100,"-")</f>
        <v>10.865349654587323</v>
      </c>
      <c r="G21" s="103">
        <v>3586</v>
      </c>
      <c r="H21" s="103">
        <v>0</v>
      </c>
      <c r="I21" s="103">
        <f>+SUM(K21,+M21,+O21)</f>
        <v>29418</v>
      </c>
      <c r="J21" s="104">
        <f>IF(D21&gt;0,I21/D21*100,"-")</f>
        <v>89.13465034541268</v>
      </c>
      <c r="K21" s="103">
        <v>21189</v>
      </c>
      <c r="L21" s="104">
        <f>IF(D21&gt;0,K21/D21*100,"-")</f>
        <v>64.20130893225064</v>
      </c>
      <c r="M21" s="103">
        <v>0</v>
      </c>
      <c r="N21" s="104">
        <f>IF(D21&gt;0,M21/D21*100,"-")</f>
        <v>0</v>
      </c>
      <c r="O21" s="103">
        <v>8229</v>
      </c>
      <c r="P21" s="103">
        <v>8214</v>
      </c>
      <c r="Q21" s="104">
        <f>IF(D21&gt;0,O21/D21*100,"-")</f>
        <v>24.93334141316204</v>
      </c>
      <c r="R21" s="103">
        <v>241</v>
      </c>
      <c r="S21" s="101" t="s">
        <v>255</v>
      </c>
      <c r="T21" s="101"/>
      <c r="U21" s="101"/>
      <c r="V21" s="101"/>
      <c r="W21" s="101"/>
      <c r="X21" s="101" t="s">
        <v>255</v>
      </c>
      <c r="Y21" s="101"/>
      <c r="Z21" s="101"/>
    </row>
    <row r="22" spans="1:26" s="107" customFormat="1" ht="13.5" customHeight="1">
      <c r="A22" s="101" t="s">
        <v>28</v>
      </c>
      <c r="B22" s="102" t="s">
        <v>282</v>
      </c>
      <c r="C22" s="101" t="s">
        <v>283</v>
      </c>
      <c r="D22" s="103">
        <f>+SUM(E22,+I22)</f>
        <v>73926</v>
      </c>
      <c r="E22" s="103">
        <f>+SUM(G22,+H22)</f>
        <v>3529</v>
      </c>
      <c r="F22" s="104">
        <f>IF(D22&gt;0,E22/D22*100,"-")</f>
        <v>4.773692611530449</v>
      </c>
      <c r="G22" s="103">
        <v>3511</v>
      </c>
      <c r="H22" s="103">
        <v>18</v>
      </c>
      <c r="I22" s="103">
        <f>+SUM(K22,+M22,+O22)</f>
        <v>70397</v>
      </c>
      <c r="J22" s="104">
        <f>IF(D22&gt;0,I22/D22*100,"-")</f>
        <v>95.22630738846955</v>
      </c>
      <c r="K22" s="103">
        <v>63304</v>
      </c>
      <c r="L22" s="104">
        <f>IF(D22&gt;0,K22/D22*100,"-")</f>
        <v>85.63157752346942</v>
      </c>
      <c r="M22" s="103">
        <v>0</v>
      </c>
      <c r="N22" s="104">
        <f>IF(D22&gt;0,M22/D22*100,"-")</f>
        <v>0</v>
      </c>
      <c r="O22" s="103">
        <v>7093</v>
      </c>
      <c r="P22" s="103">
        <v>4744</v>
      </c>
      <c r="Q22" s="104">
        <f>IF(D22&gt;0,O22/D22*100,"-")</f>
        <v>9.594729865000136</v>
      </c>
      <c r="R22" s="103">
        <v>476</v>
      </c>
      <c r="S22" s="101" t="s">
        <v>255</v>
      </c>
      <c r="T22" s="101"/>
      <c r="U22" s="101"/>
      <c r="V22" s="101"/>
      <c r="W22" s="101" t="s">
        <v>255</v>
      </c>
      <c r="X22" s="101"/>
      <c r="Y22" s="101"/>
      <c r="Z22" s="101"/>
    </row>
    <row r="23" spans="1:26" s="107" customFormat="1" ht="13.5" customHeight="1">
      <c r="A23" s="101" t="s">
        <v>28</v>
      </c>
      <c r="B23" s="102" t="s">
        <v>284</v>
      </c>
      <c r="C23" s="101" t="s">
        <v>285</v>
      </c>
      <c r="D23" s="103">
        <f>+SUM(E23,+I23)</f>
        <v>15527</v>
      </c>
      <c r="E23" s="103">
        <f>+SUM(G23,+H23)</f>
        <v>38</v>
      </c>
      <c r="F23" s="104">
        <f>IF(D23&gt;0,E23/D23*100,"-")</f>
        <v>0.24473497778064018</v>
      </c>
      <c r="G23" s="103">
        <v>38</v>
      </c>
      <c r="H23" s="103">
        <v>0</v>
      </c>
      <c r="I23" s="103">
        <f>+SUM(K23,+M23,+O23)</f>
        <v>15489</v>
      </c>
      <c r="J23" s="104">
        <f>IF(D23&gt;0,I23/D23*100,"-")</f>
        <v>99.75526502221936</v>
      </c>
      <c r="K23" s="103">
        <v>15441</v>
      </c>
      <c r="L23" s="104">
        <f>IF(D23&gt;0,K23/D23*100,"-")</f>
        <v>99.4461261029175</v>
      </c>
      <c r="M23" s="103">
        <v>0</v>
      </c>
      <c r="N23" s="104">
        <f>IF(D23&gt;0,M23/D23*100,"-")</f>
        <v>0</v>
      </c>
      <c r="O23" s="103">
        <v>48</v>
      </c>
      <c r="P23" s="103">
        <v>3</v>
      </c>
      <c r="Q23" s="104">
        <f>IF(D23&gt;0,O23/D23*100,"-")</f>
        <v>0.30913891930186127</v>
      </c>
      <c r="R23" s="103">
        <v>112</v>
      </c>
      <c r="S23" s="101" t="s">
        <v>255</v>
      </c>
      <c r="T23" s="101"/>
      <c r="U23" s="101"/>
      <c r="V23" s="101"/>
      <c r="W23" s="101"/>
      <c r="X23" s="101"/>
      <c r="Y23" s="101"/>
      <c r="Z23" s="101" t="s">
        <v>255</v>
      </c>
    </row>
    <row r="24" spans="1:26" s="107" customFormat="1" ht="13.5" customHeight="1">
      <c r="A24" s="101" t="s">
        <v>28</v>
      </c>
      <c r="B24" s="102" t="s">
        <v>286</v>
      </c>
      <c r="C24" s="101" t="s">
        <v>287</v>
      </c>
      <c r="D24" s="103">
        <f>+SUM(E24,+I24)</f>
        <v>16383</v>
      </c>
      <c r="E24" s="103">
        <f>+SUM(G24,+H24)</f>
        <v>567</v>
      </c>
      <c r="F24" s="104">
        <f>IF(D24&gt;0,E24/D24*100,"-")</f>
        <v>3.460904596227797</v>
      </c>
      <c r="G24" s="103">
        <v>565</v>
      </c>
      <c r="H24" s="103">
        <v>2</v>
      </c>
      <c r="I24" s="103">
        <f>+SUM(K24,+M24,+O24)</f>
        <v>15816</v>
      </c>
      <c r="J24" s="104">
        <f>IF(D24&gt;0,I24/D24*100,"-")</f>
        <v>96.53909540377221</v>
      </c>
      <c r="K24" s="103">
        <v>13512</v>
      </c>
      <c r="L24" s="104">
        <f>IF(D24&gt;0,K24/D24*100,"-")</f>
        <v>82.47573704449735</v>
      </c>
      <c r="M24" s="103">
        <v>0</v>
      </c>
      <c r="N24" s="104">
        <f>IF(D24&gt;0,M24/D24*100,"-")</f>
        <v>0</v>
      </c>
      <c r="O24" s="103">
        <v>2304</v>
      </c>
      <c r="P24" s="103">
        <v>767</v>
      </c>
      <c r="Q24" s="104">
        <f>IF(D24&gt;0,O24/D24*100,"-")</f>
        <v>14.063358359274858</v>
      </c>
      <c r="R24" s="103">
        <v>373</v>
      </c>
      <c r="S24" s="101"/>
      <c r="T24" s="101" t="s">
        <v>255</v>
      </c>
      <c r="U24" s="101"/>
      <c r="V24" s="101"/>
      <c r="W24" s="101" t="s">
        <v>255</v>
      </c>
      <c r="X24" s="101"/>
      <c r="Y24" s="101"/>
      <c r="Z24" s="101"/>
    </row>
    <row r="25" spans="1:26" s="107" customFormat="1" ht="13.5" customHeight="1">
      <c r="A25" s="101" t="s">
        <v>28</v>
      </c>
      <c r="B25" s="102" t="s">
        <v>288</v>
      </c>
      <c r="C25" s="101" t="s">
        <v>289</v>
      </c>
      <c r="D25" s="103">
        <f>+SUM(E25,+I25)</f>
        <v>7827</v>
      </c>
      <c r="E25" s="103">
        <f>+SUM(G25,+H25)</f>
        <v>551</v>
      </c>
      <c r="F25" s="104">
        <f>IF(D25&gt;0,E25/D25*100,"-")</f>
        <v>7.039734253226013</v>
      </c>
      <c r="G25" s="103">
        <v>551</v>
      </c>
      <c r="H25" s="103">
        <v>0</v>
      </c>
      <c r="I25" s="103">
        <f>+SUM(K25,+M25,+O25)</f>
        <v>7276</v>
      </c>
      <c r="J25" s="104">
        <f>IF(D25&gt;0,I25/D25*100,"-")</f>
        <v>92.96026574677398</v>
      </c>
      <c r="K25" s="103">
        <v>6732</v>
      </c>
      <c r="L25" s="104">
        <f>IF(D25&gt;0,K25/D25*100,"-")</f>
        <v>86.00996550402454</v>
      </c>
      <c r="M25" s="103">
        <v>0</v>
      </c>
      <c r="N25" s="104">
        <f>IF(D25&gt;0,M25/D25*100,"-")</f>
        <v>0</v>
      </c>
      <c r="O25" s="103">
        <v>544</v>
      </c>
      <c r="P25" s="103">
        <v>183</v>
      </c>
      <c r="Q25" s="104">
        <f>IF(D25&gt;0,O25/D25*100,"-")</f>
        <v>6.950300242749457</v>
      </c>
      <c r="R25" s="103">
        <v>73</v>
      </c>
      <c r="S25" s="101"/>
      <c r="T25" s="101" t="s">
        <v>255</v>
      </c>
      <c r="U25" s="101"/>
      <c r="V25" s="101"/>
      <c r="W25" s="101" t="s">
        <v>255</v>
      </c>
      <c r="X25" s="101"/>
      <c r="Y25" s="101"/>
      <c r="Z25" s="101"/>
    </row>
    <row r="26" spans="1:26" s="107" customFormat="1" ht="13.5" customHeight="1">
      <c r="A26" s="101" t="s">
        <v>28</v>
      </c>
      <c r="B26" s="102" t="s">
        <v>290</v>
      </c>
      <c r="C26" s="101" t="s">
        <v>291</v>
      </c>
      <c r="D26" s="103">
        <f>+SUM(E26,+I26)</f>
        <v>9649</v>
      </c>
      <c r="E26" s="103">
        <f>+SUM(G26,+H26)</f>
        <v>1287</v>
      </c>
      <c r="F26" s="104">
        <f>IF(D26&gt;0,E26/D26*100,"-")</f>
        <v>13.338169758524199</v>
      </c>
      <c r="G26" s="103">
        <v>1287</v>
      </c>
      <c r="H26" s="103">
        <v>0</v>
      </c>
      <c r="I26" s="103">
        <f>+SUM(K26,+M26,+O26)</f>
        <v>8362</v>
      </c>
      <c r="J26" s="104">
        <f>IF(D26&gt;0,I26/D26*100,"-")</f>
        <v>86.6618302414758</v>
      </c>
      <c r="K26" s="103">
        <v>4749</v>
      </c>
      <c r="L26" s="104">
        <f>IF(D26&gt;0,K26/D26*100,"-")</f>
        <v>49.21753549590631</v>
      </c>
      <c r="M26" s="103">
        <v>0</v>
      </c>
      <c r="N26" s="104">
        <f>IF(D26&gt;0,M26/D26*100,"-")</f>
        <v>0</v>
      </c>
      <c r="O26" s="103">
        <v>3613</v>
      </c>
      <c r="P26" s="103">
        <v>2832</v>
      </c>
      <c r="Q26" s="104">
        <f>IF(D26&gt;0,O26/D26*100,"-")</f>
        <v>37.444294745569486</v>
      </c>
      <c r="R26" s="103">
        <v>155</v>
      </c>
      <c r="S26" s="101"/>
      <c r="T26" s="101" t="s">
        <v>255</v>
      </c>
      <c r="U26" s="101"/>
      <c r="V26" s="101"/>
      <c r="W26" s="101" t="s">
        <v>255</v>
      </c>
      <c r="X26" s="101"/>
      <c r="Y26" s="101"/>
      <c r="Z26" s="101"/>
    </row>
    <row r="27" spans="1:26" s="107" customFormat="1" ht="13.5" customHeight="1">
      <c r="A27" s="101" t="s">
        <v>28</v>
      </c>
      <c r="B27" s="102" t="s">
        <v>292</v>
      </c>
      <c r="C27" s="101" t="s">
        <v>293</v>
      </c>
      <c r="D27" s="103">
        <f>+SUM(E27,+I27)</f>
        <v>1485</v>
      </c>
      <c r="E27" s="103">
        <f>+SUM(G27,+H27)</f>
        <v>717</v>
      </c>
      <c r="F27" s="104">
        <f>IF(D27&gt;0,E27/D27*100,"-")</f>
        <v>48.282828282828284</v>
      </c>
      <c r="G27" s="103">
        <v>710</v>
      </c>
      <c r="H27" s="103">
        <v>7</v>
      </c>
      <c r="I27" s="103">
        <f>+SUM(K27,+M27,+O27)</f>
        <v>768</v>
      </c>
      <c r="J27" s="104">
        <f>IF(D27&gt;0,I27/D27*100,"-")</f>
        <v>51.717171717171716</v>
      </c>
      <c r="K27" s="103">
        <v>0</v>
      </c>
      <c r="L27" s="104">
        <f>IF(D27&gt;0,K27/D27*100,"-")</f>
        <v>0</v>
      </c>
      <c r="M27" s="103">
        <v>0</v>
      </c>
      <c r="N27" s="104">
        <f>IF(D27&gt;0,M27/D27*100,"-")</f>
        <v>0</v>
      </c>
      <c r="O27" s="103">
        <v>768</v>
      </c>
      <c r="P27" s="103">
        <v>513</v>
      </c>
      <c r="Q27" s="104">
        <f>IF(D27&gt;0,O27/D27*100,"-")</f>
        <v>51.717171717171716</v>
      </c>
      <c r="R27" s="103">
        <v>5</v>
      </c>
      <c r="S27" s="101" t="s">
        <v>255</v>
      </c>
      <c r="T27" s="101"/>
      <c r="U27" s="101"/>
      <c r="V27" s="101"/>
      <c r="W27" s="101"/>
      <c r="X27" s="101" t="s">
        <v>255</v>
      </c>
      <c r="Y27" s="101"/>
      <c r="Z27" s="101"/>
    </row>
    <row r="28" spans="1:26" s="107" customFormat="1" ht="13.5" customHeight="1">
      <c r="A28" s="101" t="s">
        <v>28</v>
      </c>
      <c r="B28" s="102" t="s">
        <v>294</v>
      </c>
      <c r="C28" s="101" t="s">
        <v>295</v>
      </c>
      <c r="D28" s="103">
        <f>+SUM(E28,+I28)</f>
        <v>4557</v>
      </c>
      <c r="E28" s="103">
        <f>+SUM(G28,+H28)</f>
        <v>1192</v>
      </c>
      <c r="F28" s="104">
        <f>IF(D28&gt;0,E28/D28*100,"-")</f>
        <v>26.157559798112796</v>
      </c>
      <c r="G28" s="103">
        <v>1192</v>
      </c>
      <c r="H28" s="103">
        <v>0</v>
      </c>
      <c r="I28" s="103">
        <f>+SUM(K28,+M28,+O28)</f>
        <v>3365</v>
      </c>
      <c r="J28" s="104">
        <f>IF(D28&gt;0,I28/D28*100,"-")</f>
        <v>73.8424402018872</v>
      </c>
      <c r="K28" s="103">
        <v>2515</v>
      </c>
      <c r="L28" s="104">
        <f>IF(D28&gt;0,K28/D28*100,"-")</f>
        <v>55.18981786262892</v>
      </c>
      <c r="M28" s="103">
        <v>0</v>
      </c>
      <c r="N28" s="104">
        <f>IF(D28&gt;0,M28/D28*100,"-")</f>
        <v>0</v>
      </c>
      <c r="O28" s="103">
        <v>850</v>
      </c>
      <c r="P28" s="103">
        <v>146</v>
      </c>
      <c r="Q28" s="104">
        <f>IF(D28&gt;0,O28/D28*100,"-")</f>
        <v>18.652622339258286</v>
      </c>
      <c r="R28" s="103">
        <v>17</v>
      </c>
      <c r="S28" s="101" t="s">
        <v>255</v>
      </c>
      <c r="T28" s="101"/>
      <c r="U28" s="101"/>
      <c r="V28" s="101"/>
      <c r="W28" s="101" t="s">
        <v>255</v>
      </c>
      <c r="X28" s="101"/>
      <c r="Y28" s="101"/>
      <c r="Z28" s="101"/>
    </row>
    <row r="29" spans="1:26" s="107" customFormat="1" ht="13.5" customHeight="1">
      <c r="A29" s="101" t="s">
        <v>28</v>
      </c>
      <c r="B29" s="102" t="s">
        <v>296</v>
      </c>
      <c r="C29" s="101" t="s">
        <v>297</v>
      </c>
      <c r="D29" s="103">
        <f>+SUM(E29,+I29)</f>
        <v>37530</v>
      </c>
      <c r="E29" s="103">
        <f>+SUM(G29,+H29)</f>
        <v>1070</v>
      </c>
      <c r="F29" s="104">
        <f>IF(D29&gt;0,E29/D29*100,"-")</f>
        <v>2.851052491340261</v>
      </c>
      <c r="G29" s="103">
        <v>1052</v>
      </c>
      <c r="H29" s="103">
        <v>18</v>
      </c>
      <c r="I29" s="103">
        <f>+SUM(K29,+M29,+O29)</f>
        <v>36460</v>
      </c>
      <c r="J29" s="104">
        <f>IF(D29&gt;0,I29/D29*100,"-")</f>
        <v>97.14894750865975</v>
      </c>
      <c r="K29" s="103">
        <v>35373</v>
      </c>
      <c r="L29" s="104">
        <f>IF(D29&gt;0,K29/D29*100,"-")</f>
        <v>94.25259792166267</v>
      </c>
      <c r="M29" s="103">
        <v>0</v>
      </c>
      <c r="N29" s="104">
        <f>IF(D29&gt;0,M29/D29*100,"-")</f>
        <v>0</v>
      </c>
      <c r="O29" s="103">
        <v>1087</v>
      </c>
      <c r="P29" s="103">
        <v>262</v>
      </c>
      <c r="Q29" s="104">
        <f>IF(D29&gt;0,O29/D29*100,"-")</f>
        <v>2.896349586997069</v>
      </c>
      <c r="R29" s="103">
        <v>229</v>
      </c>
      <c r="S29" s="101" t="s">
        <v>255</v>
      </c>
      <c r="T29" s="101"/>
      <c r="U29" s="101"/>
      <c r="V29" s="101"/>
      <c r="W29" s="101" t="s">
        <v>255</v>
      </c>
      <c r="X29" s="101"/>
      <c r="Y29" s="101"/>
      <c r="Z29" s="101"/>
    </row>
    <row r="30" spans="1:26" s="107" customFormat="1" ht="13.5" customHeight="1">
      <c r="A30" s="101" t="s">
        <v>28</v>
      </c>
      <c r="B30" s="102" t="s">
        <v>298</v>
      </c>
      <c r="C30" s="101" t="s">
        <v>299</v>
      </c>
      <c r="D30" s="103">
        <f>+SUM(E30,+I30)</f>
        <v>2931</v>
      </c>
      <c r="E30" s="103">
        <f>+SUM(G30,+H30)</f>
        <v>308</v>
      </c>
      <c r="F30" s="104">
        <f>IF(D30&gt;0,E30/D30*100,"-")</f>
        <v>10.50835892186967</v>
      </c>
      <c r="G30" s="103">
        <v>300</v>
      </c>
      <c r="H30" s="103">
        <v>8</v>
      </c>
      <c r="I30" s="103">
        <f>+SUM(K30,+M30,+O30)</f>
        <v>2623</v>
      </c>
      <c r="J30" s="104">
        <f>IF(D30&gt;0,I30/D30*100,"-")</f>
        <v>89.49164107813033</v>
      </c>
      <c r="K30" s="103">
        <v>0</v>
      </c>
      <c r="L30" s="104">
        <f>IF(D30&gt;0,K30/D30*100,"-")</f>
        <v>0</v>
      </c>
      <c r="M30" s="103">
        <v>0</v>
      </c>
      <c r="N30" s="104">
        <f>IF(D30&gt;0,M30/D30*100,"-")</f>
        <v>0</v>
      </c>
      <c r="O30" s="103">
        <v>2623</v>
      </c>
      <c r="P30" s="103">
        <v>2481</v>
      </c>
      <c r="Q30" s="104">
        <f>IF(D30&gt;0,O30/D30*100,"-")</f>
        <v>89.49164107813033</v>
      </c>
      <c r="R30" s="103">
        <v>17</v>
      </c>
      <c r="S30" s="101" t="s">
        <v>255</v>
      </c>
      <c r="T30" s="101"/>
      <c r="U30" s="101"/>
      <c r="V30" s="101"/>
      <c r="W30" s="101" t="s">
        <v>255</v>
      </c>
      <c r="X30" s="101"/>
      <c r="Y30" s="101"/>
      <c r="Z30" s="101"/>
    </row>
    <row r="31" spans="1:26" s="107" customFormat="1" ht="13.5" customHeight="1">
      <c r="A31" s="101" t="s">
        <v>28</v>
      </c>
      <c r="B31" s="102" t="s">
        <v>300</v>
      </c>
      <c r="C31" s="101" t="s">
        <v>301</v>
      </c>
      <c r="D31" s="103">
        <f>+SUM(E31,+I31)</f>
        <v>15305</v>
      </c>
      <c r="E31" s="103">
        <f>+SUM(G31,+H31)</f>
        <v>1811</v>
      </c>
      <c r="F31" s="104">
        <f>IF(D31&gt;0,E31/D31*100,"-")</f>
        <v>11.832734400522705</v>
      </c>
      <c r="G31" s="103">
        <v>1811</v>
      </c>
      <c r="H31" s="103">
        <v>0</v>
      </c>
      <c r="I31" s="103">
        <f>+SUM(K31,+M31,+O31)</f>
        <v>13494</v>
      </c>
      <c r="J31" s="104">
        <f>IF(D31&gt;0,I31/D31*100,"-")</f>
        <v>88.16726559947729</v>
      </c>
      <c r="K31" s="103">
        <v>4355</v>
      </c>
      <c r="L31" s="104">
        <f>IF(D31&gt;0,K31/D31*100,"-")</f>
        <v>28.454753348578897</v>
      </c>
      <c r="M31" s="103">
        <v>0</v>
      </c>
      <c r="N31" s="104">
        <f>IF(D31&gt;0,M31/D31*100,"-")</f>
        <v>0</v>
      </c>
      <c r="O31" s="103">
        <v>9139</v>
      </c>
      <c r="P31" s="103">
        <v>8943</v>
      </c>
      <c r="Q31" s="104">
        <f>IF(D31&gt;0,O31/D31*100,"-")</f>
        <v>59.7125122508984</v>
      </c>
      <c r="R31" s="103">
        <v>151</v>
      </c>
      <c r="S31" s="101" t="s">
        <v>255</v>
      </c>
      <c r="T31" s="101"/>
      <c r="U31" s="101"/>
      <c r="V31" s="101"/>
      <c r="W31" s="101"/>
      <c r="X31" s="101" t="s">
        <v>255</v>
      </c>
      <c r="Y31" s="101"/>
      <c r="Z31" s="101"/>
    </row>
    <row r="32" spans="1:26" s="107" customFormat="1" ht="13.5" customHeight="1">
      <c r="A32" s="101" t="s">
        <v>28</v>
      </c>
      <c r="B32" s="102" t="s">
        <v>302</v>
      </c>
      <c r="C32" s="101" t="s">
        <v>303</v>
      </c>
      <c r="D32" s="103">
        <f>+SUM(E32,+I32)</f>
        <v>2245</v>
      </c>
      <c r="E32" s="103">
        <f>+SUM(G32,+H32)</f>
        <v>726</v>
      </c>
      <c r="F32" s="104">
        <f>IF(D32&gt;0,E32/D32*100,"-")</f>
        <v>32.338530066815146</v>
      </c>
      <c r="G32" s="103">
        <v>617</v>
      </c>
      <c r="H32" s="103">
        <v>109</v>
      </c>
      <c r="I32" s="103">
        <f>+SUM(K32,+M32,+O32)</f>
        <v>1519</v>
      </c>
      <c r="J32" s="104">
        <f>IF(D32&gt;0,I32/D32*100,"-")</f>
        <v>67.66146993318486</v>
      </c>
      <c r="K32" s="103">
        <v>1254</v>
      </c>
      <c r="L32" s="104">
        <f>IF(D32&gt;0,K32/D32*100,"-")</f>
        <v>55.85746102449889</v>
      </c>
      <c r="M32" s="103">
        <v>0</v>
      </c>
      <c r="N32" s="104">
        <f>IF(D32&gt;0,M32/D32*100,"-")</f>
        <v>0</v>
      </c>
      <c r="O32" s="103">
        <v>265</v>
      </c>
      <c r="P32" s="103">
        <v>264</v>
      </c>
      <c r="Q32" s="104">
        <f>IF(D32&gt;0,O32/D32*100,"-")</f>
        <v>11.804008908685969</v>
      </c>
      <c r="R32" s="103">
        <v>8</v>
      </c>
      <c r="S32" s="101" t="s">
        <v>255</v>
      </c>
      <c r="T32" s="101"/>
      <c r="U32" s="101"/>
      <c r="V32" s="101"/>
      <c r="W32" s="101" t="s">
        <v>255</v>
      </c>
      <c r="X32" s="101"/>
      <c r="Y32" s="101"/>
      <c r="Z32" s="101"/>
    </row>
    <row r="33" spans="1:26" s="107" customFormat="1" ht="13.5" customHeight="1">
      <c r="A33" s="101" t="s">
        <v>28</v>
      </c>
      <c r="B33" s="102" t="s">
        <v>304</v>
      </c>
      <c r="C33" s="101" t="s">
        <v>305</v>
      </c>
      <c r="D33" s="103">
        <f>+SUM(E33,+I33)</f>
        <v>22779</v>
      </c>
      <c r="E33" s="103">
        <f>+SUM(G33,+H33)</f>
        <v>6181</v>
      </c>
      <c r="F33" s="104">
        <f>IF(D33&gt;0,E33/D33*100,"-")</f>
        <v>27.134641555818956</v>
      </c>
      <c r="G33" s="103">
        <v>6147</v>
      </c>
      <c r="H33" s="103">
        <v>34</v>
      </c>
      <c r="I33" s="103">
        <f>+SUM(K33,+M33,+O33)</f>
        <v>16598</v>
      </c>
      <c r="J33" s="104">
        <f>IF(D33&gt;0,I33/D33*100,"-")</f>
        <v>72.86535844418104</v>
      </c>
      <c r="K33" s="103">
        <v>16009</v>
      </c>
      <c r="L33" s="104">
        <f>IF(D33&gt;0,K33/D33*100,"-")</f>
        <v>70.2796435313227</v>
      </c>
      <c r="M33" s="103">
        <v>0</v>
      </c>
      <c r="N33" s="104">
        <f>IF(D33&gt;0,M33/D33*100,"-")</f>
        <v>0</v>
      </c>
      <c r="O33" s="103">
        <v>589</v>
      </c>
      <c r="P33" s="103">
        <v>497</v>
      </c>
      <c r="Q33" s="104">
        <f>IF(D33&gt;0,O33/D33*100,"-")</f>
        <v>2.5857149128583345</v>
      </c>
      <c r="R33" s="103">
        <v>110</v>
      </c>
      <c r="S33" s="101" t="s">
        <v>255</v>
      </c>
      <c r="T33" s="101"/>
      <c r="U33" s="101"/>
      <c r="V33" s="101"/>
      <c r="W33" s="101" t="s">
        <v>255</v>
      </c>
      <c r="X33" s="101"/>
      <c r="Y33" s="101"/>
      <c r="Z33" s="101"/>
    </row>
    <row r="34" spans="1:26" s="107" customFormat="1" ht="13.5" customHeight="1">
      <c r="A34" s="101"/>
      <c r="B34" s="102"/>
      <c r="C34" s="101"/>
      <c r="D34" s="103"/>
      <c r="E34" s="103"/>
      <c r="F34" s="104"/>
      <c r="G34" s="103"/>
      <c r="H34" s="103"/>
      <c r="I34" s="103"/>
      <c r="J34" s="104"/>
      <c r="K34" s="103"/>
      <c r="L34" s="104"/>
      <c r="M34" s="103"/>
      <c r="N34" s="104"/>
      <c r="O34" s="103"/>
      <c r="P34" s="103"/>
      <c r="Q34" s="104"/>
      <c r="R34" s="103"/>
      <c r="S34" s="101"/>
      <c r="T34" s="101"/>
      <c r="U34" s="101"/>
      <c r="V34" s="101"/>
      <c r="W34" s="101"/>
      <c r="X34" s="101"/>
      <c r="Y34" s="101"/>
      <c r="Z34" s="101"/>
    </row>
    <row r="35" spans="1:26" s="107" customFormat="1" ht="13.5" customHeight="1">
      <c r="A35" s="101"/>
      <c r="B35" s="102"/>
      <c r="C35" s="101"/>
      <c r="D35" s="103"/>
      <c r="E35" s="103"/>
      <c r="F35" s="104"/>
      <c r="G35" s="103"/>
      <c r="H35" s="103"/>
      <c r="I35" s="103"/>
      <c r="J35" s="104"/>
      <c r="K35" s="103"/>
      <c r="L35" s="104"/>
      <c r="M35" s="103"/>
      <c r="N35" s="104"/>
      <c r="O35" s="103"/>
      <c r="P35" s="103"/>
      <c r="Q35" s="104"/>
      <c r="R35" s="103"/>
      <c r="S35" s="101"/>
      <c r="T35" s="101"/>
      <c r="U35" s="101"/>
      <c r="V35" s="101"/>
      <c r="W35" s="101"/>
      <c r="X35" s="101"/>
      <c r="Y35" s="101"/>
      <c r="Z35" s="101"/>
    </row>
    <row r="36" spans="1:26" s="107" customFormat="1" ht="13.5" customHeight="1">
      <c r="A36" s="101"/>
      <c r="B36" s="102"/>
      <c r="C36" s="101"/>
      <c r="D36" s="103"/>
      <c r="E36" s="103"/>
      <c r="F36" s="104"/>
      <c r="G36" s="103"/>
      <c r="H36" s="103"/>
      <c r="I36" s="103"/>
      <c r="J36" s="104"/>
      <c r="K36" s="103"/>
      <c r="L36" s="104"/>
      <c r="M36" s="103"/>
      <c r="N36" s="104"/>
      <c r="O36" s="103"/>
      <c r="P36" s="103"/>
      <c r="Q36" s="104"/>
      <c r="R36" s="103"/>
      <c r="S36" s="101"/>
      <c r="T36" s="101"/>
      <c r="U36" s="101"/>
      <c r="V36" s="101"/>
      <c r="W36" s="101"/>
      <c r="X36" s="101"/>
      <c r="Y36" s="101"/>
      <c r="Z36" s="101"/>
    </row>
    <row r="37" spans="1:26" s="107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</row>
    <row r="38" spans="1:26" s="107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</row>
    <row r="39" spans="1:26" s="107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</row>
    <row r="40" spans="1:26" s="107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</row>
    <row r="41" spans="1:26" s="107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</row>
    <row r="42" spans="1:26" s="107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N4:N5"/>
    <mergeCell ref="O4:O5"/>
    <mergeCell ref="V4:V5"/>
    <mergeCell ref="T4:T5"/>
    <mergeCell ref="S4:S5"/>
    <mergeCell ref="U4:U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33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1" t="s">
        <v>194</v>
      </c>
      <c r="B2" s="137" t="s">
        <v>195</v>
      </c>
      <c r="C2" s="142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43" t="s">
        <v>223</v>
      </c>
      <c r="AG2" s="144"/>
      <c r="AH2" s="144"/>
      <c r="AI2" s="145"/>
      <c r="AJ2" s="143" t="s">
        <v>224</v>
      </c>
      <c r="AK2" s="144"/>
      <c r="AL2" s="144"/>
      <c r="AM2" s="144"/>
      <c r="AN2" s="144"/>
      <c r="AO2" s="144"/>
      <c r="AP2" s="144"/>
      <c r="AQ2" s="144"/>
      <c r="AR2" s="144"/>
      <c r="AS2" s="145"/>
      <c r="AT2" s="140" t="s">
        <v>225</v>
      </c>
      <c r="AU2" s="137"/>
      <c r="AV2" s="137"/>
      <c r="AW2" s="137"/>
      <c r="AX2" s="137"/>
      <c r="AY2" s="137"/>
      <c r="AZ2" s="143" t="s">
        <v>226</v>
      </c>
      <c r="BA2" s="144"/>
      <c r="BB2" s="144"/>
      <c r="BC2" s="145"/>
    </row>
    <row r="3" spans="1:55" s="100" customFormat="1" ht="13.5" customHeight="1">
      <c r="A3" s="138"/>
      <c r="B3" s="138"/>
      <c r="C3" s="138"/>
      <c r="D3" s="91" t="s">
        <v>201</v>
      </c>
      <c r="E3" s="146" t="s">
        <v>227</v>
      </c>
      <c r="F3" s="144"/>
      <c r="G3" s="145"/>
      <c r="H3" s="149" t="s">
        <v>228</v>
      </c>
      <c r="I3" s="150"/>
      <c r="J3" s="151"/>
      <c r="K3" s="146" t="s">
        <v>229</v>
      </c>
      <c r="L3" s="150"/>
      <c r="M3" s="151"/>
      <c r="N3" s="91" t="s">
        <v>201</v>
      </c>
      <c r="O3" s="146" t="s">
        <v>230</v>
      </c>
      <c r="P3" s="147"/>
      <c r="Q3" s="147"/>
      <c r="R3" s="147"/>
      <c r="S3" s="147"/>
      <c r="T3" s="147"/>
      <c r="U3" s="148"/>
      <c r="V3" s="146" t="s">
        <v>231</v>
      </c>
      <c r="W3" s="147"/>
      <c r="X3" s="147"/>
      <c r="Y3" s="147"/>
      <c r="Z3" s="147"/>
      <c r="AA3" s="147"/>
      <c r="AB3" s="148"/>
      <c r="AC3" s="92" t="s">
        <v>232</v>
      </c>
      <c r="AD3" s="88"/>
      <c r="AE3" s="89"/>
      <c r="AF3" s="139" t="s">
        <v>201</v>
      </c>
      <c r="AG3" s="137" t="s">
        <v>233</v>
      </c>
      <c r="AH3" s="137" t="s">
        <v>234</v>
      </c>
      <c r="AI3" s="137" t="s">
        <v>235</v>
      </c>
      <c r="AJ3" s="138" t="s">
        <v>201</v>
      </c>
      <c r="AK3" s="137" t="s">
        <v>236</v>
      </c>
      <c r="AL3" s="137" t="s">
        <v>237</v>
      </c>
      <c r="AM3" s="137" t="s">
        <v>238</v>
      </c>
      <c r="AN3" s="137" t="s">
        <v>234</v>
      </c>
      <c r="AO3" s="137" t="s">
        <v>235</v>
      </c>
      <c r="AP3" s="137" t="s">
        <v>239</v>
      </c>
      <c r="AQ3" s="137" t="s">
        <v>240</v>
      </c>
      <c r="AR3" s="137" t="s">
        <v>241</v>
      </c>
      <c r="AS3" s="137" t="s">
        <v>242</v>
      </c>
      <c r="AT3" s="139" t="s">
        <v>201</v>
      </c>
      <c r="AU3" s="137" t="s">
        <v>236</v>
      </c>
      <c r="AV3" s="137" t="s">
        <v>237</v>
      </c>
      <c r="AW3" s="137" t="s">
        <v>238</v>
      </c>
      <c r="AX3" s="137" t="s">
        <v>234</v>
      </c>
      <c r="AY3" s="137" t="s">
        <v>235</v>
      </c>
      <c r="AZ3" s="139" t="s">
        <v>201</v>
      </c>
      <c r="BA3" s="137" t="s">
        <v>233</v>
      </c>
      <c r="BB3" s="137" t="s">
        <v>234</v>
      </c>
      <c r="BC3" s="137" t="s">
        <v>235</v>
      </c>
    </row>
    <row r="4" spans="1:55" s="100" customFormat="1" ht="18.75" customHeight="1">
      <c r="A4" s="138"/>
      <c r="B4" s="138"/>
      <c r="C4" s="138"/>
      <c r="D4" s="91"/>
      <c r="E4" s="91" t="s">
        <v>201</v>
      </c>
      <c r="F4" s="133" t="s">
        <v>243</v>
      </c>
      <c r="G4" s="133" t="s">
        <v>244</v>
      </c>
      <c r="H4" s="91" t="s">
        <v>201</v>
      </c>
      <c r="I4" s="133" t="s">
        <v>243</v>
      </c>
      <c r="J4" s="133" t="s">
        <v>244</v>
      </c>
      <c r="K4" s="91" t="s">
        <v>201</v>
      </c>
      <c r="L4" s="133" t="s">
        <v>243</v>
      </c>
      <c r="M4" s="133" t="s">
        <v>244</v>
      </c>
      <c r="N4" s="91"/>
      <c r="O4" s="91" t="s">
        <v>201</v>
      </c>
      <c r="P4" s="133" t="s">
        <v>233</v>
      </c>
      <c r="Q4" s="135" t="s">
        <v>234</v>
      </c>
      <c r="R4" s="135" t="s">
        <v>235</v>
      </c>
      <c r="S4" s="133" t="s">
        <v>245</v>
      </c>
      <c r="T4" s="133" t="s">
        <v>246</v>
      </c>
      <c r="U4" s="133" t="s">
        <v>247</v>
      </c>
      <c r="V4" s="91" t="s">
        <v>201</v>
      </c>
      <c r="W4" s="133" t="s">
        <v>233</v>
      </c>
      <c r="X4" s="135" t="s">
        <v>234</v>
      </c>
      <c r="Y4" s="135" t="s">
        <v>235</v>
      </c>
      <c r="Z4" s="133" t="s">
        <v>245</v>
      </c>
      <c r="AA4" s="133" t="s">
        <v>246</v>
      </c>
      <c r="AB4" s="133" t="s">
        <v>247</v>
      </c>
      <c r="AC4" s="91" t="s">
        <v>201</v>
      </c>
      <c r="AD4" s="133" t="s">
        <v>243</v>
      </c>
      <c r="AE4" s="133" t="s">
        <v>244</v>
      </c>
      <c r="AF4" s="139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9"/>
      <c r="AU4" s="138"/>
      <c r="AV4" s="138"/>
      <c r="AW4" s="138"/>
      <c r="AX4" s="138"/>
      <c r="AY4" s="138"/>
      <c r="AZ4" s="139"/>
      <c r="BA4" s="138"/>
      <c r="BB4" s="138"/>
      <c r="BC4" s="138"/>
    </row>
    <row r="5" spans="1:55" s="52" customFormat="1" ht="22.5" customHeight="1">
      <c r="A5" s="138"/>
      <c r="B5" s="138"/>
      <c r="C5" s="138"/>
      <c r="D5" s="93"/>
      <c r="E5" s="93"/>
      <c r="F5" s="134"/>
      <c r="G5" s="134"/>
      <c r="H5" s="93"/>
      <c r="I5" s="134"/>
      <c r="J5" s="134"/>
      <c r="K5" s="93"/>
      <c r="L5" s="134"/>
      <c r="M5" s="134"/>
      <c r="N5" s="93"/>
      <c r="O5" s="93"/>
      <c r="P5" s="134"/>
      <c r="Q5" s="136"/>
      <c r="R5" s="136"/>
      <c r="S5" s="134"/>
      <c r="T5" s="134"/>
      <c r="U5" s="134"/>
      <c r="V5" s="93"/>
      <c r="W5" s="134"/>
      <c r="X5" s="136"/>
      <c r="Y5" s="136"/>
      <c r="Z5" s="134"/>
      <c r="AA5" s="134"/>
      <c r="AB5" s="134"/>
      <c r="AC5" s="93"/>
      <c r="AD5" s="134"/>
      <c r="AE5" s="134"/>
      <c r="AF5" s="90"/>
      <c r="AG5" s="90"/>
      <c r="AH5" s="90"/>
      <c r="AI5" s="90"/>
      <c r="AJ5" s="90"/>
      <c r="AK5" s="90"/>
      <c r="AL5" s="138"/>
      <c r="AM5" s="90"/>
      <c r="AN5" s="90"/>
      <c r="AO5" s="90"/>
      <c r="AP5" s="90"/>
      <c r="AQ5" s="90"/>
      <c r="AR5" s="90"/>
      <c r="AS5" s="90"/>
      <c r="AT5" s="90"/>
      <c r="AU5" s="90"/>
      <c r="AV5" s="138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38"/>
      <c r="B6" s="138"/>
      <c r="C6" s="138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京都府</v>
      </c>
      <c r="B7" s="109" t="str">
        <f>'水洗化人口等'!B7</f>
        <v>26000</v>
      </c>
      <c r="C7" s="108" t="s">
        <v>201</v>
      </c>
      <c r="D7" s="110">
        <f>SUM(E7,+H7,+K7)</f>
        <v>228016</v>
      </c>
      <c r="E7" s="110">
        <f>SUM(F7:G7)</f>
        <v>18354</v>
      </c>
      <c r="F7" s="110">
        <f>SUM(F$8:F$1000)</f>
        <v>18354</v>
      </c>
      <c r="G7" s="110">
        <f>SUM(G$8:G$1000)</f>
        <v>0</v>
      </c>
      <c r="H7" s="110">
        <f>SUM(I7:J7)</f>
        <v>108797</v>
      </c>
      <c r="I7" s="110">
        <f>SUM(I$8:I$1000)</f>
        <v>82091</v>
      </c>
      <c r="J7" s="110">
        <f>SUM(J$8:J$1000)</f>
        <v>26706</v>
      </c>
      <c r="K7" s="110">
        <f>SUM(L7:M7)</f>
        <v>100865</v>
      </c>
      <c r="L7" s="110">
        <f>SUM(L$8:L$1000)</f>
        <v>12826</v>
      </c>
      <c r="M7" s="110">
        <f>SUM(M$8:M$1000)</f>
        <v>88039</v>
      </c>
      <c r="N7" s="110">
        <f>SUM(O7,+V7,+AC7)</f>
        <v>229475</v>
      </c>
      <c r="O7" s="110">
        <f>SUM(P7:U7)</f>
        <v>113271</v>
      </c>
      <c r="P7" s="110">
        <f aca="true" t="shared" si="0" ref="P7:U7">SUM(P$8:P$1000)</f>
        <v>93832</v>
      </c>
      <c r="Q7" s="110">
        <f t="shared" si="0"/>
        <v>0</v>
      </c>
      <c r="R7" s="110">
        <f t="shared" si="0"/>
        <v>0</v>
      </c>
      <c r="S7" s="110">
        <f t="shared" si="0"/>
        <v>19439</v>
      </c>
      <c r="T7" s="110">
        <f t="shared" si="0"/>
        <v>0</v>
      </c>
      <c r="U7" s="110">
        <f t="shared" si="0"/>
        <v>0</v>
      </c>
      <c r="V7" s="110">
        <f>SUM(W7:AB7)</f>
        <v>114745</v>
      </c>
      <c r="W7" s="110">
        <f aca="true" t="shared" si="1" ref="W7:AB7">SUM(W$8:W$1000)</f>
        <v>94575</v>
      </c>
      <c r="X7" s="110">
        <f t="shared" si="1"/>
        <v>0</v>
      </c>
      <c r="Y7" s="110">
        <f t="shared" si="1"/>
        <v>0</v>
      </c>
      <c r="Z7" s="110">
        <f t="shared" si="1"/>
        <v>20170</v>
      </c>
      <c r="AA7" s="110">
        <f t="shared" si="1"/>
        <v>0</v>
      </c>
      <c r="AB7" s="110">
        <f t="shared" si="1"/>
        <v>0</v>
      </c>
      <c r="AC7" s="110">
        <f>SUM(AD7:AE7)</f>
        <v>1459</v>
      </c>
      <c r="AD7" s="110">
        <f>SUM(AD$8:AD$1000)</f>
        <v>1453</v>
      </c>
      <c r="AE7" s="110">
        <f>SUM(AE$8:AE$1000)</f>
        <v>6</v>
      </c>
      <c r="AF7" s="110">
        <f>SUM(AG7:AI7)</f>
        <v>959</v>
      </c>
      <c r="AG7" s="110">
        <f>SUM(AG$8:AG$1000)</f>
        <v>959</v>
      </c>
      <c r="AH7" s="110">
        <f>SUM(AH$8:AH$1000)</f>
        <v>0</v>
      </c>
      <c r="AI7" s="110">
        <f>SUM(AI$8:AI$1000)</f>
        <v>0</v>
      </c>
      <c r="AJ7" s="110">
        <f>SUM(AK7:AS7)</f>
        <v>11938</v>
      </c>
      <c r="AK7" s="110">
        <f aca="true" t="shared" si="2" ref="AK7:AS7">SUM(AK$8:AK$1000)</f>
        <v>11412</v>
      </c>
      <c r="AL7" s="110">
        <f t="shared" si="2"/>
        <v>29</v>
      </c>
      <c r="AM7" s="110">
        <f t="shared" si="2"/>
        <v>21</v>
      </c>
      <c r="AN7" s="110">
        <f t="shared" si="2"/>
        <v>0</v>
      </c>
      <c r="AO7" s="110">
        <f t="shared" si="2"/>
        <v>0</v>
      </c>
      <c r="AP7" s="110">
        <f t="shared" si="2"/>
        <v>0</v>
      </c>
      <c r="AQ7" s="110">
        <f t="shared" si="2"/>
        <v>0</v>
      </c>
      <c r="AR7" s="110">
        <f t="shared" si="2"/>
        <v>125</v>
      </c>
      <c r="AS7" s="110">
        <f t="shared" si="2"/>
        <v>351</v>
      </c>
      <c r="AT7" s="110">
        <f>SUM(AU7:AY7)</f>
        <v>462</v>
      </c>
      <c r="AU7" s="110">
        <f>SUM(AU$8:AU$1000)</f>
        <v>462</v>
      </c>
      <c r="AV7" s="110">
        <f>SUM(AV$8:AV$1000)</f>
        <v>0</v>
      </c>
      <c r="AW7" s="110">
        <f>SUM(AW$8:AW$1000)</f>
        <v>0</v>
      </c>
      <c r="AX7" s="110">
        <f>SUM(AX$8:AX$1000)</f>
        <v>0</v>
      </c>
      <c r="AY7" s="110">
        <f>SUM(AY$8:AY$1000)</f>
        <v>0</v>
      </c>
      <c r="AZ7" s="110">
        <f>SUM(BA7:BC7)</f>
        <v>32</v>
      </c>
      <c r="BA7" s="110">
        <f>SUM(BA$8:BA$1000)</f>
        <v>32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28</v>
      </c>
      <c r="B8" s="106" t="s">
        <v>253</v>
      </c>
      <c r="C8" s="101" t="s">
        <v>254</v>
      </c>
      <c r="D8" s="103">
        <f>SUM(E8,+H8,+K8)</f>
        <v>19911</v>
      </c>
      <c r="E8" s="103">
        <f>SUM(F8:G8)</f>
        <v>1243</v>
      </c>
      <c r="F8" s="103">
        <v>1243</v>
      </c>
      <c r="G8" s="103">
        <v>0</v>
      </c>
      <c r="H8" s="103">
        <f>SUM(I8:J8)</f>
        <v>9525</v>
      </c>
      <c r="I8" s="103">
        <v>9525</v>
      </c>
      <c r="J8" s="103">
        <v>0</v>
      </c>
      <c r="K8" s="103">
        <f>SUM(L8:M8)</f>
        <v>9143</v>
      </c>
      <c r="L8" s="103">
        <v>0</v>
      </c>
      <c r="M8" s="103">
        <v>9143</v>
      </c>
      <c r="N8" s="103">
        <f>SUM(O8,+V8,+AC8)</f>
        <v>19911</v>
      </c>
      <c r="O8" s="103">
        <f>SUM(P8:U8)</f>
        <v>10768</v>
      </c>
      <c r="P8" s="103">
        <v>0</v>
      </c>
      <c r="Q8" s="103">
        <v>0</v>
      </c>
      <c r="R8" s="103">
        <v>0</v>
      </c>
      <c r="S8" s="103">
        <v>10768</v>
      </c>
      <c r="T8" s="103">
        <v>0</v>
      </c>
      <c r="U8" s="103">
        <v>0</v>
      </c>
      <c r="V8" s="103">
        <f>SUM(W8:AB8)</f>
        <v>9143</v>
      </c>
      <c r="W8" s="103">
        <v>0</v>
      </c>
      <c r="X8" s="103">
        <v>0</v>
      </c>
      <c r="Y8" s="103">
        <v>0</v>
      </c>
      <c r="Z8" s="103">
        <v>9143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15</v>
      </c>
      <c r="AG8" s="103">
        <v>15</v>
      </c>
      <c r="AH8" s="103">
        <v>0</v>
      </c>
      <c r="AI8" s="103">
        <v>0</v>
      </c>
      <c r="AJ8" s="103">
        <f>SUM(AK8:AS8)</f>
        <v>15</v>
      </c>
      <c r="AK8" s="103">
        <v>0</v>
      </c>
      <c r="AL8" s="103">
        <v>0</v>
      </c>
      <c r="AM8" s="103">
        <v>15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0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28</v>
      </c>
      <c r="B9" s="106" t="s">
        <v>256</v>
      </c>
      <c r="C9" s="101" t="s">
        <v>257</v>
      </c>
      <c r="D9" s="103">
        <f>SUM(E9,+H9,+K9)</f>
        <v>7293</v>
      </c>
      <c r="E9" s="103">
        <f>SUM(F9:G9)</f>
        <v>0</v>
      </c>
      <c r="F9" s="103">
        <v>0</v>
      </c>
      <c r="G9" s="103">
        <v>0</v>
      </c>
      <c r="H9" s="103">
        <f>SUM(I9:J9)</f>
        <v>7293</v>
      </c>
      <c r="I9" s="103">
        <v>2480</v>
      </c>
      <c r="J9" s="103">
        <v>4813</v>
      </c>
      <c r="K9" s="103">
        <f>SUM(L9:M9)</f>
        <v>0</v>
      </c>
      <c r="L9" s="103">
        <v>0</v>
      </c>
      <c r="M9" s="103">
        <v>0</v>
      </c>
      <c r="N9" s="103">
        <f>SUM(O9,+V9,+AC9)</f>
        <v>7293</v>
      </c>
      <c r="O9" s="103">
        <f>SUM(P9:U9)</f>
        <v>2480</v>
      </c>
      <c r="P9" s="103">
        <v>0</v>
      </c>
      <c r="Q9" s="103">
        <v>0</v>
      </c>
      <c r="R9" s="103">
        <v>0</v>
      </c>
      <c r="S9" s="103">
        <v>2480</v>
      </c>
      <c r="T9" s="103">
        <v>0</v>
      </c>
      <c r="U9" s="103">
        <v>0</v>
      </c>
      <c r="V9" s="103">
        <f>SUM(W9:AB9)</f>
        <v>4813</v>
      </c>
      <c r="W9" s="103">
        <v>0</v>
      </c>
      <c r="X9" s="103">
        <v>0</v>
      </c>
      <c r="Y9" s="103">
        <v>0</v>
      </c>
      <c r="Z9" s="103">
        <v>4813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0</v>
      </c>
      <c r="AG9" s="103">
        <v>0</v>
      </c>
      <c r="AH9" s="103">
        <v>0</v>
      </c>
      <c r="AI9" s="103">
        <v>0</v>
      </c>
      <c r="AJ9" s="103">
        <f>SUM(AK9:AS9)</f>
        <v>0</v>
      </c>
      <c r="AK9" s="103">
        <v>0</v>
      </c>
      <c r="AL9" s="103">
        <v>0</v>
      </c>
      <c r="AM9" s="103">
        <v>0</v>
      </c>
      <c r="AN9" s="103">
        <v>0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28</v>
      </c>
      <c r="B10" s="106" t="s">
        <v>258</v>
      </c>
      <c r="C10" s="101" t="s">
        <v>259</v>
      </c>
      <c r="D10" s="103">
        <f>SUM(E10,+H10,+K10)</f>
        <v>20205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20205</v>
      </c>
      <c r="L10" s="103">
        <v>12143</v>
      </c>
      <c r="M10" s="103">
        <v>8062</v>
      </c>
      <c r="N10" s="103">
        <f>SUM(O10,+V10,+AC10)</f>
        <v>20850</v>
      </c>
      <c r="O10" s="103">
        <f>SUM(P10:U10)</f>
        <v>12143</v>
      </c>
      <c r="P10" s="103">
        <v>12143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8062</v>
      </c>
      <c r="W10" s="103">
        <v>8062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645</v>
      </c>
      <c r="AD10" s="103">
        <v>645</v>
      </c>
      <c r="AE10" s="103">
        <v>0</v>
      </c>
      <c r="AF10" s="103">
        <f>SUM(AG10:AI10)</f>
        <v>6</v>
      </c>
      <c r="AG10" s="103">
        <v>6</v>
      </c>
      <c r="AH10" s="103">
        <v>0</v>
      </c>
      <c r="AI10" s="103">
        <v>0</v>
      </c>
      <c r="AJ10" s="103">
        <f>SUM(AK10:AS10)</f>
        <v>6</v>
      </c>
      <c r="AK10" s="103">
        <v>0</v>
      </c>
      <c r="AL10" s="103">
        <v>0</v>
      </c>
      <c r="AM10" s="103">
        <v>6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0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28</v>
      </c>
      <c r="B11" s="106" t="s">
        <v>260</v>
      </c>
      <c r="C11" s="101" t="s">
        <v>261</v>
      </c>
      <c r="D11" s="103">
        <f>SUM(E11,+H11,+K11)</f>
        <v>25338</v>
      </c>
      <c r="E11" s="103">
        <f>SUM(F11:G11)</f>
        <v>0</v>
      </c>
      <c r="F11" s="103">
        <v>0</v>
      </c>
      <c r="G11" s="103">
        <v>0</v>
      </c>
      <c r="H11" s="103">
        <f>SUM(I11:J11)</f>
        <v>25338</v>
      </c>
      <c r="I11" s="103">
        <v>9608</v>
      </c>
      <c r="J11" s="103">
        <v>15730</v>
      </c>
      <c r="K11" s="103">
        <f>SUM(L11:M11)</f>
        <v>0</v>
      </c>
      <c r="L11" s="103">
        <v>0</v>
      </c>
      <c r="M11" s="103">
        <v>0</v>
      </c>
      <c r="N11" s="103">
        <f>SUM(O11,+V11,+AC11)</f>
        <v>25618</v>
      </c>
      <c r="O11" s="103">
        <f>SUM(P11:U11)</f>
        <v>9608</v>
      </c>
      <c r="P11" s="103">
        <v>9608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15730</v>
      </c>
      <c r="W11" s="103">
        <v>15730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280</v>
      </c>
      <c r="AD11" s="103">
        <v>280</v>
      </c>
      <c r="AE11" s="103">
        <v>0</v>
      </c>
      <c r="AF11" s="103">
        <f>SUM(AG11:AI11)</f>
        <v>47</v>
      </c>
      <c r="AG11" s="103">
        <v>47</v>
      </c>
      <c r="AH11" s="103">
        <v>0</v>
      </c>
      <c r="AI11" s="103">
        <v>0</v>
      </c>
      <c r="AJ11" s="103">
        <f>SUM(AK11:AS11)</f>
        <v>9608</v>
      </c>
      <c r="AK11" s="103">
        <v>9608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0</v>
      </c>
      <c r="AT11" s="103">
        <f>SUM(AU11:AY11)</f>
        <v>47</v>
      </c>
      <c r="AU11" s="103">
        <v>47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0</v>
      </c>
      <c r="BA11" s="103">
        <v>0</v>
      </c>
      <c r="BB11" s="103">
        <v>0</v>
      </c>
      <c r="BC11" s="103">
        <v>0</v>
      </c>
    </row>
    <row r="12" spans="1:55" s="107" customFormat="1" ht="13.5" customHeight="1">
      <c r="A12" s="105" t="s">
        <v>28</v>
      </c>
      <c r="B12" s="106" t="s">
        <v>262</v>
      </c>
      <c r="C12" s="101" t="s">
        <v>263</v>
      </c>
      <c r="D12" s="103">
        <f>SUM(E12,+H12,+K12)</f>
        <v>29197</v>
      </c>
      <c r="E12" s="103">
        <f>SUM(F12:G12)</f>
        <v>0</v>
      </c>
      <c r="F12" s="103">
        <v>0</v>
      </c>
      <c r="G12" s="103">
        <v>0</v>
      </c>
      <c r="H12" s="103">
        <f>SUM(I12:J12)</f>
        <v>7889</v>
      </c>
      <c r="I12" s="103">
        <v>7889</v>
      </c>
      <c r="J12" s="103">
        <v>0</v>
      </c>
      <c r="K12" s="103">
        <f>SUM(L12:M12)</f>
        <v>21308</v>
      </c>
      <c r="L12" s="103">
        <v>0</v>
      </c>
      <c r="M12" s="103">
        <v>21308</v>
      </c>
      <c r="N12" s="103">
        <f>SUM(O12,+V12,+AC12)</f>
        <v>29212</v>
      </c>
      <c r="O12" s="103">
        <f>SUM(P12:U12)</f>
        <v>7889</v>
      </c>
      <c r="P12" s="103">
        <v>7889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21308</v>
      </c>
      <c r="W12" s="103">
        <v>21308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15</v>
      </c>
      <c r="AD12" s="103">
        <v>15</v>
      </c>
      <c r="AE12" s="103">
        <v>0</v>
      </c>
      <c r="AF12" s="103">
        <f>SUM(AG12:AI12)</f>
        <v>130</v>
      </c>
      <c r="AG12" s="103">
        <v>130</v>
      </c>
      <c r="AH12" s="103">
        <v>0</v>
      </c>
      <c r="AI12" s="103">
        <v>0</v>
      </c>
      <c r="AJ12" s="103">
        <f>SUM(AK12:AS12)</f>
        <v>0</v>
      </c>
      <c r="AK12" s="103">
        <v>0</v>
      </c>
      <c r="AL12" s="103">
        <v>0</v>
      </c>
      <c r="AM12" s="103">
        <v>0</v>
      </c>
      <c r="AN12" s="103">
        <v>0</v>
      </c>
      <c r="AO12" s="103">
        <v>0</v>
      </c>
      <c r="AP12" s="103">
        <v>0</v>
      </c>
      <c r="AQ12" s="103">
        <v>0</v>
      </c>
      <c r="AR12" s="103">
        <v>0</v>
      </c>
      <c r="AS12" s="103">
        <v>0</v>
      </c>
      <c r="AT12" s="103">
        <f>SUM(AU12:AY12)</f>
        <v>130</v>
      </c>
      <c r="AU12" s="103">
        <v>130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0</v>
      </c>
      <c r="BA12" s="103">
        <v>0</v>
      </c>
      <c r="BB12" s="103">
        <v>0</v>
      </c>
      <c r="BC12" s="103">
        <v>0</v>
      </c>
    </row>
    <row r="13" spans="1:55" s="107" customFormat="1" ht="13.5" customHeight="1">
      <c r="A13" s="105" t="s">
        <v>28</v>
      </c>
      <c r="B13" s="106" t="s">
        <v>264</v>
      </c>
      <c r="C13" s="101" t="s">
        <v>265</v>
      </c>
      <c r="D13" s="103">
        <f>SUM(E13,+H13,+K13)</f>
        <v>11628</v>
      </c>
      <c r="E13" s="103">
        <f>SUM(F13:G13)</f>
        <v>0</v>
      </c>
      <c r="F13" s="103">
        <v>0</v>
      </c>
      <c r="G13" s="103">
        <v>0</v>
      </c>
      <c r="H13" s="103">
        <f>SUM(I13:J13)</f>
        <v>7888</v>
      </c>
      <c r="I13" s="103">
        <v>7888</v>
      </c>
      <c r="J13" s="103">
        <v>0</v>
      </c>
      <c r="K13" s="103">
        <f>SUM(L13:M13)</f>
        <v>3740</v>
      </c>
      <c r="L13" s="103">
        <v>0</v>
      </c>
      <c r="M13" s="103">
        <v>3740</v>
      </c>
      <c r="N13" s="103">
        <f>SUM(O13,+V13,+AC13)</f>
        <v>11628</v>
      </c>
      <c r="O13" s="103">
        <f>SUM(P13:U13)</f>
        <v>7888</v>
      </c>
      <c r="P13" s="103">
        <v>7888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3740</v>
      </c>
      <c r="W13" s="103">
        <v>3740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17</v>
      </c>
      <c r="AG13" s="103">
        <v>17</v>
      </c>
      <c r="AH13" s="103">
        <v>0</v>
      </c>
      <c r="AI13" s="103">
        <v>0</v>
      </c>
      <c r="AJ13" s="103">
        <f>SUM(AK13:AS13)</f>
        <v>0</v>
      </c>
      <c r="AK13" s="103">
        <v>0</v>
      </c>
      <c r="AL13" s="103">
        <v>0</v>
      </c>
      <c r="AM13" s="103">
        <v>0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0</v>
      </c>
      <c r="AT13" s="103">
        <f>SUM(AU13:AY13)</f>
        <v>17</v>
      </c>
      <c r="AU13" s="103">
        <v>17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28</v>
      </c>
      <c r="B14" s="106" t="s">
        <v>266</v>
      </c>
      <c r="C14" s="101" t="s">
        <v>267</v>
      </c>
      <c r="D14" s="103">
        <f>SUM(E14,+H14,+K14)</f>
        <v>11530</v>
      </c>
      <c r="E14" s="103">
        <f>SUM(F14:G14)</f>
        <v>0</v>
      </c>
      <c r="F14" s="103">
        <v>0</v>
      </c>
      <c r="G14" s="103">
        <v>0</v>
      </c>
      <c r="H14" s="103">
        <f>SUM(I14:J14)</f>
        <v>6538</v>
      </c>
      <c r="I14" s="103">
        <v>6538</v>
      </c>
      <c r="J14" s="103">
        <v>0</v>
      </c>
      <c r="K14" s="103">
        <f>SUM(L14:M14)</f>
        <v>4992</v>
      </c>
      <c r="L14" s="103">
        <v>0</v>
      </c>
      <c r="M14" s="103">
        <v>4992</v>
      </c>
      <c r="N14" s="103">
        <f>SUM(O14,+V14,+AC14)</f>
        <v>11530</v>
      </c>
      <c r="O14" s="103">
        <f>SUM(P14:U14)</f>
        <v>6538</v>
      </c>
      <c r="P14" s="103">
        <v>6538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4992</v>
      </c>
      <c r="W14" s="103">
        <v>4992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324</v>
      </c>
      <c r="AG14" s="103">
        <v>324</v>
      </c>
      <c r="AH14" s="103">
        <v>0</v>
      </c>
      <c r="AI14" s="103">
        <v>0</v>
      </c>
      <c r="AJ14" s="103">
        <f>SUM(AK14:AS14)</f>
        <v>324</v>
      </c>
      <c r="AK14" s="103">
        <v>0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324</v>
      </c>
      <c r="AT14" s="103">
        <f>SUM(AU14:AY14)</f>
        <v>0</v>
      </c>
      <c r="AU14" s="103">
        <v>0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28</v>
      </c>
      <c r="B15" s="106" t="s">
        <v>268</v>
      </c>
      <c r="C15" s="101" t="s">
        <v>269</v>
      </c>
      <c r="D15" s="103">
        <f>SUM(E15,+H15,+K15)</f>
        <v>6373</v>
      </c>
      <c r="E15" s="103">
        <f>SUM(F15:G15)</f>
        <v>0</v>
      </c>
      <c r="F15" s="103">
        <v>0</v>
      </c>
      <c r="G15" s="103">
        <v>0</v>
      </c>
      <c r="H15" s="103">
        <f>SUM(I15:J15)</f>
        <v>2981</v>
      </c>
      <c r="I15" s="103">
        <v>2981</v>
      </c>
      <c r="J15" s="103">
        <v>0</v>
      </c>
      <c r="K15" s="103">
        <f>SUM(L15:M15)</f>
        <v>3392</v>
      </c>
      <c r="L15" s="103">
        <v>0</v>
      </c>
      <c r="M15" s="103">
        <v>3392</v>
      </c>
      <c r="N15" s="103">
        <f>SUM(O15,+V15,+AC15)</f>
        <v>6380</v>
      </c>
      <c r="O15" s="103">
        <f>SUM(P15:U15)</f>
        <v>2981</v>
      </c>
      <c r="P15" s="103">
        <v>2981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3392</v>
      </c>
      <c r="W15" s="103">
        <v>3392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7</v>
      </c>
      <c r="AD15" s="103">
        <v>7</v>
      </c>
      <c r="AE15" s="103">
        <v>0</v>
      </c>
      <c r="AF15" s="103">
        <f>SUM(AG15:AI15)</f>
        <v>28</v>
      </c>
      <c r="AG15" s="103">
        <v>28</v>
      </c>
      <c r="AH15" s="103">
        <v>0</v>
      </c>
      <c r="AI15" s="103">
        <v>0</v>
      </c>
      <c r="AJ15" s="103">
        <f>SUM(AK15:AS15)</f>
        <v>0</v>
      </c>
      <c r="AK15" s="103">
        <v>0</v>
      </c>
      <c r="AL15" s="103">
        <v>0</v>
      </c>
      <c r="AM15" s="103">
        <v>0</v>
      </c>
      <c r="AN15" s="103">
        <v>0</v>
      </c>
      <c r="AO15" s="103">
        <v>0</v>
      </c>
      <c r="AP15" s="103">
        <v>0</v>
      </c>
      <c r="AQ15" s="103">
        <v>0</v>
      </c>
      <c r="AR15" s="103">
        <v>0</v>
      </c>
      <c r="AS15" s="103">
        <v>0</v>
      </c>
      <c r="AT15" s="103">
        <f>SUM(AU15:AY15)</f>
        <v>28</v>
      </c>
      <c r="AU15" s="103">
        <v>28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7" customFormat="1" ht="13.5" customHeight="1">
      <c r="A16" s="105" t="s">
        <v>28</v>
      </c>
      <c r="B16" s="106" t="s">
        <v>270</v>
      </c>
      <c r="C16" s="101" t="s">
        <v>271</v>
      </c>
      <c r="D16" s="103">
        <f>SUM(E16,+H16,+K16)</f>
        <v>486</v>
      </c>
      <c r="E16" s="103">
        <f>SUM(F16:G16)</f>
        <v>329</v>
      </c>
      <c r="F16" s="103">
        <v>329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157</v>
      </c>
      <c r="L16" s="103">
        <v>0</v>
      </c>
      <c r="M16" s="103">
        <v>157</v>
      </c>
      <c r="N16" s="103">
        <f>SUM(O16,+V16,+AC16)</f>
        <v>486</v>
      </c>
      <c r="O16" s="103">
        <f>SUM(P16:U16)</f>
        <v>329</v>
      </c>
      <c r="P16" s="103">
        <v>0</v>
      </c>
      <c r="Q16" s="103">
        <v>0</v>
      </c>
      <c r="R16" s="103">
        <v>0</v>
      </c>
      <c r="S16" s="103">
        <v>329</v>
      </c>
      <c r="T16" s="103">
        <v>0</v>
      </c>
      <c r="U16" s="103">
        <v>0</v>
      </c>
      <c r="V16" s="103">
        <f>SUM(W16:AB16)</f>
        <v>157</v>
      </c>
      <c r="W16" s="103">
        <v>0</v>
      </c>
      <c r="X16" s="103">
        <v>0</v>
      </c>
      <c r="Y16" s="103">
        <v>0</v>
      </c>
      <c r="Z16" s="103">
        <v>157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0</v>
      </c>
      <c r="AG16" s="103">
        <v>0</v>
      </c>
      <c r="AH16" s="103">
        <v>0</v>
      </c>
      <c r="AI16" s="103">
        <v>0</v>
      </c>
      <c r="AJ16" s="103">
        <f>SUM(AK16:AS16)</f>
        <v>0</v>
      </c>
      <c r="AK16" s="103">
        <v>0</v>
      </c>
      <c r="AL16" s="103">
        <v>0</v>
      </c>
      <c r="AM16" s="103">
        <v>0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28</v>
      </c>
      <c r="B17" s="106" t="s">
        <v>272</v>
      </c>
      <c r="C17" s="101" t="s">
        <v>273</v>
      </c>
      <c r="D17" s="103">
        <f>SUM(E17,+H17,+K17)</f>
        <v>930</v>
      </c>
      <c r="E17" s="103">
        <f>SUM(F17:G17)</f>
        <v>363</v>
      </c>
      <c r="F17" s="103">
        <v>363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567</v>
      </c>
      <c r="L17" s="103">
        <v>0</v>
      </c>
      <c r="M17" s="103">
        <v>567</v>
      </c>
      <c r="N17" s="103">
        <f>SUM(O17,+V17,+AC17)</f>
        <v>930</v>
      </c>
      <c r="O17" s="103">
        <f>SUM(P17:U17)</f>
        <v>363</v>
      </c>
      <c r="P17" s="103">
        <v>0</v>
      </c>
      <c r="Q17" s="103">
        <v>0</v>
      </c>
      <c r="R17" s="103">
        <v>0</v>
      </c>
      <c r="S17" s="103">
        <v>363</v>
      </c>
      <c r="T17" s="103">
        <v>0</v>
      </c>
      <c r="U17" s="103">
        <v>0</v>
      </c>
      <c r="V17" s="103">
        <f>SUM(W17:AB17)</f>
        <v>567</v>
      </c>
      <c r="W17" s="103">
        <v>0</v>
      </c>
      <c r="X17" s="103">
        <v>0</v>
      </c>
      <c r="Y17" s="103">
        <v>0</v>
      </c>
      <c r="Z17" s="103">
        <v>567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0</v>
      </c>
      <c r="AG17" s="103">
        <v>0</v>
      </c>
      <c r="AH17" s="103">
        <v>0</v>
      </c>
      <c r="AI17" s="103">
        <v>0</v>
      </c>
      <c r="AJ17" s="103">
        <f>SUM(AK17:AS17)</f>
        <v>0</v>
      </c>
      <c r="AK17" s="103">
        <v>0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0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28</v>
      </c>
      <c r="B18" s="106" t="s">
        <v>274</v>
      </c>
      <c r="C18" s="101" t="s">
        <v>275</v>
      </c>
      <c r="D18" s="103">
        <f>SUM(E18,+H18,+K18)</f>
        <v>1737</v>
      </c>
      <c r="E18" s="103">
        <f>SUM(F18:G18)</f>
        <v>0</v>
      </c>
      <c r="F18" s="103">
        <v>0</v>
      </c>
      <c r="G18" s="103">
        <v>0</v>
      </c>
      <c r="H18" s="103">
        <f>SUM(I18:J18)</f>
        <v>1106</v>
      </c>
      <c r="I18" s="103">
        <v>1106</v>
      </c>
      <c r="J18" s="103">
        <v>0</v>
      </c>
      <c r="K18" s="103">
        <f>SUM(L18:M18)</f>
        <v>631</v>
      </c>
      <c r="L18" s="103">
        <v>0</v>
      </c>
      <c r="M18" s="103">
        <v>631</v>
      </c>
      <c r="N18" s="103">
        <f>SUM(O18,+V18,+AC18)</f>
        <v>1737</v>
      </c>
      <c r="O18" s="103">
        <f>SUM(P18:U18)</f>
        <v>1106</v>
      </c>
      <c r="P18" s="103">
        <v>1106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631</v>
      </c>
      <c r="W18" s="103">
        <v>631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8</v>
      </c>
      <c r="AG18" s="103">
        <v>8</v>
      </c>
      <c r="AH18" s="103">
        <v>0</v>
      </c>
      <c r="AI18" s="103">
        <v>0</v>
      </c>
      <c r="AJ18" s="103">
        <f>SUM(AK18:AS18)</f>
        <v>0</v>
      </c>
      <c r="AK18" s="103">
        <v>0</v>
      </c>
      <c r="AL18" s="103">
        <v>0</v>
      </c>
      <c r="AM18" s="103">
        <v>0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8</v>
      </c>
      <c r="AU18" s="103">
        <v>8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28</v>
      </c>
      <c r="B19" s="106" t="s">
        <v>276</v>
      </c>
      <c r="C19" s="101" t="s">
        <v>277</v>
      </c>
      <c r="D19" s="103">
        <f>SUM(E19,+H19,+K19)</f>
        <v>3118</v>
      </c>
      <c r="E19" s="103">
        <f>SUM(F19:G19)</f>
        <v>0</v>
      </c>
      <c r="F19" s="103">
        <v>0</v>
      </c>
      <c r="G19" s="103">
        <v>0</v>
      </c>
      <c r="H19" s="103">
        <f>SUM(I19:J19)</f>
        <v>1647</v>
      </c>
      <c r="I19" s="103">
        <v>1647</v>
      </c>
      <c r="J19" s="103">
        <v>0</v>
      </c>
      <c r="K19" s="103">
        <f>SUM(L19:M19)</f>
        <v>1471</v>
      </c>
      <c r="L19" s="103">
        <v>0</v>
      </c>
      <c r="M19" s="103">
        <v>1471</v>
      </c>
      <c r="N19" s="103">
        <f>SUM(O19,+V19,+AC19)</f>
        <v>3118</v>
      </c>
      <c r="O19" s="103">
        <f>SUM(P19:U19)</f>
        <v>1647</v>
      </c>
      <c r="P19" s="103">
        <v>0</v>
      </c>
      <c r="Q19" s="103">
        <v>0</v>
      </c>
      <c r="R19" s="103">
        <v>0</v>
      </c>
      <c r="S19" s="103">
        <v>1647</v>
      </c>
      <c r="T19" s="103">
        <v>0</v>
      </c>
      <c r="U19" s="103">
        <v>0</v>
      </c>
      <c r="V19" s="103">
        <f>SUM(W19:AB19)</f>
        <v>1471</v>
      </c>
      <c r="W19" s="103">
        <v>0</v>
      </c>
      <c r="X19" s="103">
        <v>0</v>
      </c>
      <c r="Y19" s="103">
        <v>0</v>
      </c>
      <c r="Z19" s="103">
        <v>1471</v>
      </c>
      <c r="AA19" s="103">
        <v>0</v>
      </c>
      <c r="AB19" s="103">
        <v>0</v>
      </c>
      <c r="AC19" s="103">
        <f>SUM(AD19:AE19)</f>
        <v>0</v>
      </c>
      <c r="AD19" s="103">
        <v>0</v>
      </c>
      <c r="AE19" s="103">
        <v>0</v>
      </c>
      <c r="AF19" s="103">
        <f>SUM(AG19:AI19)</f>
        <v>0</v>
      </c>
      <c r="AG19" s="103">
        <v>0</v>
      </c>
      <c r="AH19" s="103">
        <v>0</v>
      </c>
      <c r="AI19" s="103">
        <v>0</v>
      </c>
      <c r="AJ19" s="103">
        <f>SUM(AK19:AS19)</f>
        <v>0</v>
      </c>
      <c r="AK19" s="103">
        <v>0</v>
      </c>
      <c r="AL19" s="103">
        <v>0</v>
      </c>
      <c r="AM19" s="103">
        <v>0</v>
      </c>
      <c r="AN19" s="103">
        <v>0</v>
      </c>
      <c r="AO19" s="103">
        <v>0</v>
      </c>
      <c r="AP19" s="103">
        <v>0</v>
      </c>
      <c r="AQ19" s="103">
        <v>0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0</v>
      </c>
      <c r="BA19" s="103">
        <v>0</v>
      </c>
      <c r="BB19" s="103">
        <v>0</v>
      </c>
      <c r="BC19" s="103">
        <v>0</v>
      </c>
    </row>
    <row r="20" spans="1:55" s="107" customFormat="1" ht="13.5" customHeight="1">
      <c r="A20" s="105" t="s">
        <v>28</v>
      </c>
      <c r="B20" s="106" t="s">
        <v>278</v>
      </c>
      <c r="C20" s="101" t="s">
        <v>279</v>
      </c>
      <c r="D20" s="103">
        <f>SUM(E20,+H20,+K20)</f>
        <v>40087</v>
      </c>
      <c r="E20" s="103">
        <f>SUM(F20:G20)</f>
        <v>9797</v>
      </c>
      <c r="F20" s="103">
        <v>9797</v>
      </c>
      <c r="G20" s="103">
        <v>0</v>
      </c>
      <c r="H20" s="103">
        <f>SUM(I20:J20)</f>
        <v>17700</v>
      </c>
      <c r="I20" s="103">
        <v>17700</v>
      </c>
      <c r="J20" s="103">
        <v>0</v>
      </c>
      <c r="K20" s="103">
        <f>SUM(L20:M20)</f>
        <v>12590</v>
      </c>
      <c r="L20" s="103">
        <v>0</v>
      </c>
      <c r="M20" s="103">
        <v>12590</v>
      </c>
      <c r="N20" s="103">
        <f>SUM(O20,+V20,+AC20)</f>
        <v>40407</v>
      </c>
      <c r="O20" s="103">
        <f>SUM(P20:U20)</f>
        <v>27497</v>
      </c>
      <c r="P20" s="103">
        <v>23807</v>
      </c>
      <c r="Q20" s="103">
        <v>0</v>
      </c>
      <c r="R20" s="103">
        <v>0</v>
      </c>
      <c r="S20" s="103">
        <v>3690</v>
      </c>
      <c r="T20" s="103">
        <v>0</v>
      </c>
      <c r="U20" s="103">
        <v>0</v>
      </c>
      <c r="V20" s="103">
        <f>SUM(W20:AB20)</f>
        <v>12590</v>
      </c>
      <c r="W20" s="103">
        <v>8718</v>
      </c>
      <c r="X20" s="103">
        <v>0</v>
      </c>
      <c r="Y20" s="103">
        <v>0</v>
      </c>
      <c r="Z20" s="103">
        <v>3872</v>
      </c>
      <c r="AA20" s="103">
        <v>0</v>
      </c>
      <c r="AB20" s="103">
        <v>0</v>
      </c>
      <c r="AC20" s="103">
        <f>SUM(AD20:AE20)</f>
        <v>320</v>
      </c>
      <c r="AD20" s="103">
        <v>320</v>
      </c>
      <c r="AE20" s="103">
        <v>0</v>
      </c>
      <c r="AF20" s="103">
        <f>SUM(AG20:AI20)</f>
        <v>125</v>
      </c>
      <c r="AG20" s="103">
        <v>125</v>
      </c>
      <c r="AH20" s="103">
        <v>0</v>
      </c>
      <c r="AI20" s="103">
        <v>0</v>
      </c>
      <c r="AJ20" s="103">
        <f>SUM(AK20:AS20)</f>
        <v>125</v>
      </c>
      <c r="AK20" s="103">
        <v>0</v>
      </c>
      <c r="AL20" s="103">
        <v>0</v>
      </c>
      <c r="AM20" s="103">
        <v>0</v>
      </c>
      <c r="AN20" s="103">
        <v>0</v>
      </c>
      <c r="AO20" s="103">
        <v>0</v>
      </c>
      <c r="AP20" s="103">
        <v>0</v>
      </c>
      <c r="AQ20" s="103">
        <v>0</v>
      </c>
      <c r="AR20" s="103">
        <v>125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0</v>
      </c>
      <c r="BA20" s="103">
        <v>0</v>
      </c>
      <c r="BB20" s="103">
        <v>0</v>
      </c>
      <c r="BC20" s="103">
        <v>0</v>
      </c>
    </row>
    <row r="21" spans="1:55" s="107" customFormat="1" ht="13.5" customHeight="1">
      <c r="A21" s="105" t="s">
        <v>28</v>
      </c>
      <c r="B21" s="106" t="s">
        <v>280</v>
      </c>
      <c r="C21" s="101" t="s">
        <v>281</v>
      </c>
      <c r="D21" s="103">
        <f>SUM(E21,+H21,+K21)</f>
        <v>8603</v>
      </c>
      <c r="E21" s="103">
        <f>SUM(F21:G21)</f>
        <v>0</v>
      </c>
      <c r="F21" s="103">
        <v>0</v>
      </c>
      <c r="G21" s="103">
        <v>0</v>
      </c>
      <c r="H21" s="103">
        <f>SUM(I21:J21)</f>
        <v>4446</v>
      </c>
      <c r="I21" s="103">
        <v>2367</v>
      </c>
      <c r="J21" s="103">
        <v>2079</v>
      </c>
      <c r="K21" s="103">
        <f>SUM(L21:M21)</f>
        <v>4157</v>
      </c>
      <c r="L21" s="103">
        <v>0</v>
      </c>
      <c r="M21" s="103">
        <v>4157</v>
      </c>
      <c r="N21" s="103">
        <f>SUM(O21,+V21,+AC21)</f>
        <v>8603</v>
      </c>
      <c r="O21" s="103">
        <f>SUM(P21:U21)</f>
        <v>2367</v>
      </c>
      <c r="P21" s="103">
        <v>2367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6236</v>
      </c>
      <c r="W21" s="103">
        <v>6236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30</v>
      </c>
      <c r="AG21" s="103">
        <v>30</v>
      </c>
      <c r="AH21" s="103">
        <v>0</v>
      </c>
      <c r="AI21" s="103">
        <v>0</v>
      </c>
      <c r="AJ21" s="103">
        <f>SUM(AK21:AS21)</f>
        <v>571</v>
      </c>
      <c r="AK21" s="103">
        <v>571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0</v>
      </c>
      <c r="AT21" s="103">
        <f>SUM(AU21:AY21)</f>
        <v>30</v>
      </c>
      <c r="AU21" s="103">
        <v>30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28</v>
      </c>
      <c r="B22" s="106" t="s">
        <v>282</v>
      </c>
      <c r="C22" s="101" t="s">
        <v>283</v>
      </c>
      <c r="D22" s="103">
        <f>SUM(E22,+H22,+K22)</f>
        <v>8485</v>
      </c>
      <c r="E22" s="103">
        <f>SUM(F22:G22)</f>
        <v>0</v>
      </c>
      <c r="F22" s="103">
        <v>0</v>
      </c>
      <c r="G22" s="103">
        <v>0</v>
      </c>
      <c r="H22" s="103">
        <f>SUM(I22:J22)</f>
        <v>3373</v>
      </c>
      <c r="I22" s="103">
        <v>3373</v>
      </c>
      <c r="J22" s="103">
        <v>0</v>
      </c>
      <c r="K22" s="103">
        <f>SUM(L22:M22)</f>
        <v>5112</v>
      </c>
      <c r="L22" s="103">
        <v>0</v>
      </c>
      <c r="M22" s="103">
        <v>5112</v>
      </c>
      <c r="N22" s="103">
        <f>SUM(O22,+V22,+AC22)</f>
        <v>8502</v>
      </c>
      <c r="O22" s="103">
        <f>SUM(P22:U22)</f>
        <v>3373</v>
      </c>
      <c r="P22" s="103">
        <v>3373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5112</v>
      </c>
      <c r="W22" s="103">
        <v>5112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17</v>
      </c>
      <c r="AD22" s="103">
        <v>17</v>
      </c>
      <c r="AE22" s="103">
        <v>0</v>
      </c>
      <c r="AF22" s="103">
        <f>SUM(AG22:AI22)</f>
        <v>76</v>
      </c>
      <c r="AG22" s="103">
        <v>76</v>
      </c>
      <c r="AH22" s="103">
        <v>0</v>
      </c>
      <c r="AI22" s="103">
        <v>0</v>
      </c>
      <c r="AJ22" s="103">
        <f>SUM(AK22:AS22)</f>
        <v>385</v>
      </c>
      <c r="AK22" s="103">
        <v>385</v>
      </c>
      <c r="AL22" s="103">
        <v>0</v>
      </c>
      <c r="AM22" s="103">
        <v>0</v>
      </c>
      <c r="AN22" s="103">
        <v>0</v>
      </c>
      <c r="AO22" s="103">
        <v>0</v>
      </c>
      <c r="AP22" s="103">
        <v>0</v>
      </c>
      <c r="AQ22" s="103">
        <v>0</v>
      </c>
      <c r="AR22" s="103">
        <v>0</v>
      </c>
      <c r="AS22" s="103">
        <v>0</v>
      </c>
      <c r="AT22" s="103">
        <f>SUM(AU22:AY22)</f>
        <v>76</v>
      </c>
      <c r="AU22" s="103">
        <v>76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0</v>
      </c>
      <c r="BA22" s="103">
        <v>0</v>
      </c>
      <c r="BB22" s="103">
        <v>0</v>
      </c>
      <c r="BC22" s="103">
        <v>0</v>
      </c>
    </row>
    <row r="23" spans="1:55" s="107" customFormat="1" ht="13.5" customHeight="1">
      <c r="A23" s="105" t="s">
        <v>28</v>
      </c>
      <c r="B23" s="106" t="s">
        <v>284</v>
      </c>
      <c r="C23" s="101" t="s">
        <v>285</v>
      </c>
      <c r="D23" s="103">
        <f>SUM(E23,+H23,+K23)</f>
        <v>309</v>
      </c>
      <c r="E23" s="103">
        <f>SUM(F23:G23)</f>
        <v>0</v>
      </c>
      <c r="F23" s="103">
        <v>0</v>
      </c>
      <c r="G23" s="103">
        <v>0</v>
      </c>
      <c r="H23" s="103">
        <f>SUM(I23:J23)</f>
        <v>162</v>
      </c>
      <c r="I23" s="103">
        <v>162</v>
      </c>
      <c r="J23" s="103">
        <v>0</v>
      </c>
      <c r="K23" s="103">
        <f>SUM(L23:M23)</f>
        <v>147</v>
      </c>
      <c r="L23" s="103">
        <v>0</v>
      </c>
      <c r="M23" s="103">
        <v>147</v>
      </c>
      <c r="N23" s="103">
        <f>SUM(O23,+V23,+AC23)</f>
        <v>309</v>
      </c>
      <c r="O23" s="103">
        <f>SUM(P23:U23)</f>
        <v>162</v>
      </c>
      <c r="P23" s="103">
        <v>0</v>
      </c>
      <c r="Q23" s="103">
        <v>0</v>
      </c>
      <c r="R23" s="103">
        <v>0</v>
      </c>
      <c r="S23" s="103">
        <v>162</v>
      </c>
      <c r="T23" s="103">
        <v>0</v>
      </c>
      <c r="U23" s="103">
        <v>0</v>
      </c>
      <c r="V23" s="103">
        <f>SUM(W23:AB23)</f>
        <v>147</v>
      </c>
      <c r="W23" s="103">
        <v>0</v>
      </c>
      <c r="X23" s="103">
        <v>0</v>
      </c>
      <c r="Y23" s="103">
        <v>0</v>
      </c>
      <c r="Z23" s="103">
        <v>147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0</v>
      </c>
      <c r="AG23" s="103">
        <v>0</v>
      </c>
      <c r="AH23" s="103">
        <v>0</v>
      </c>
      <c r="AI23" s="103">
        <v>0</v>
      </c>
      <c r="AJ23" s="103">
        <f>SUM(AK23:AS23)</f>
        <v>0</v>
      </c>
      <c r="AK23" s="103">
        <v>0</v>
      </c>
      <c r="AL23" s="103">
        <v>0</v>
      </c>
      <c r="AM23" s="103">
        <v>0</v>
      </c>
      <c r="AN23" s="103">
        <v>0</v>
      </c>
      <c r="AO23" s="103">
        <v>0</v>
      </c>
      <c r="AP23" s="103">
        <v>0</v>
      </c>
      <c r="AQ23" s="103">
        <v>0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0</v>
      </c>
      <c r="BA23" s="103">
        <v>0</v>
      </c>
      <c r="BB23" s="103">
        <v>0</v>
      </c>
      <c r="BC23" s="103">
        <v>0</v>
      </c>
    </row>
    <row r="24" spans="1:55" s="107" customFormat="1" ht="13.5" customHeight="1">
      <c r="A24" s="105" t="s">
        <v>28</v>
      </c>
      <c r="B24" s="106" t="s">
        <v>286</v>
      </c>
      <c r="C24" s="101" t="s">
        <v>287</v>
      </c>
      <c r="D24" s="103">
        <f>SUM(E24,+H24,+K24)</f>
        <v>2222</v>
      </c>
      <c r="E24" s="103">
        <f>SUM(F24:G24)</f>
        <v>0</v>
      </c>
      <c r="F24" s="103">
        <v>0</v>
      </c>
      <c r="G24" s="103">
        <v>0</v>
      </c>
      <c r="H24" s="103">
        <f>SUM(I24:J24)</f>
        <v>1010</v>
      </c>
      <c r="I24" s="103">
        <v>1010</v>
      </c>
      <c r="J24" s="103">
        <v>0</v>
      </c>
      <c r="K24" s="103">
        <f>SUM(L24:M24)</f>
        <v>1212</v>
      </c>
      <c r="L24" s="103">
        <v>0</v>
      </c>
      <c r="M24" s="103">
        <v>1212</v>
      </c>
      <c r="N24" s="103">
        <f>SUM(O24,+V24,+AC24)</f>
        <v>2226</v>
      </c>
      <c r="O24" s="103">
        <f>SUM(P24:U24)</f>
        <v>1010</v>
      </c>
      <c r="P24" s="103">
        <v>1010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1212</v>
      </c>
      <c r="W24" s="103">
        <v>1212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4</v>
      </c>
      <c r="AD24" s="103">
        <v>4</v>
      </c>
      <c r="AE24" s="103">
        <v>0</v>
      </c>
      <c r="AF24" s="103">
        <f>SUM(AG24:AI24)</f>
        <v>10</v>
      </c>
      <c r="AG24" s="103">
        <v>10</v>
      </c>
      <c r="AH24" s="103">
        <v>0</v>
      </c>
      <c r="AI24" s="103">
        <v>0</v>
      </c>
      <c r="AJ24" s="103">
        <f>SUM(AK24:AS24)</f>
        <v>0</v>
      </c>
      <c r="AK24" s="103">
        <v>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10</v>
      </c>
      <c r="AU24" s="103">
        <v>10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28</v>
      </c>
      <c r="B25" s="106" t="s">
        <v>288</v>
      </c>
      <c r="C25" s="101" t="s">
        <v>289</v>
      </c>
      <c r="D25" s="103">
        <f>SUM(E25,+H25,+K25)</f>
        <v>1002</v>
      </c>
      <c r="E25" s="103">
        <f>SUM(F25:G25)</f>
        <v>0</v>
      </c>
      <c r="F25" s="103">
        <v>0</v>
      </c>
      <c r="G25" s="103">
        <v>0</v>
      </c>
      <c r="H25" s="103">
        <f>SUM(I25:J25)</f>
        <v>720</v>
      </c>
      <c r="I25" s="103">
        <v>720</v>
      </c>
      <c r="J25" s="103">
        <v>0</v>
      </c>
      <c r="K25" s="103">
        <f>SUM(L25:M25)</f>
        <v>282</v>
      </c>
      <c r="L25" s="103">
        <v>0</v>
      </c>
      <c r="M25" s="103">
        <v>282</v>
      </c>
      <c r="N25" s="103">
        <f>SUM(O25,+V25,+AC25)</f>
        <v>1002</v>
      </c>
      <c r="O25" s="103">
        <f>SUM(P25:U25)</f>
        <v>720</v>
      </c>
      <c r="P25" s="103">
        <v>720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282</v>
      </c>
      <c r="W25" s="103">
        <v>282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5</v>
      </c>
      <c r="AG25" s="103">
        <v>5</v>
      </c>
      <c r="AH25" s="103">
        <v>0</v>
      </c>
      <c r="AI25" s="103">
        <v>0</v>
      </c>
      <c r="AJ25" s="103">
        <f>SUM(AK25:AS25)</f>
        <v>0</v>
      </c>
      <c r="AK25" s="103">
        <v>0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5</v>
      </c>
      <c r="AU25" s="103">
        <v>5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28</v>
      </c>
      <c r="B26" s="106" t="s">
        <v>290</v>
      </c>
      <c r="C26" s="101" t="s">
        <v>291</v>
      </c>
      <c r="D26" s="103">
        <f>SUM(E26,+H26,+K26)</f>
        <v>4728</v>
      </c>
      <c r="E26" s="103">
        <f>SUM(F26:G26)</f>
        <v>0</v>
      </c>
      <c r="F26" s="103">
        <v>0</v>
      </c>
      <c r="G26" s="103">
        <v>0</v>
      </c>
      <c r="H26" s="103">
        <f>SUM(I26:J26)</f>
        <v>2046</v>
      </c>
      <c r="I26" s="103">
        <v>2046</v>
      </c>
      <c r="J26" s="103">
        <v>0</v>
      </c>
      <c r="K26" s="103">
        <f>SUM(L26:M26)</f>
        <v>2682</v>
      </c>
      <c r="L26" s="103">
        <v>0</v>
      </c>
      <c r="M26" s="103">
        <v>2682</v>
      </c>
      <c r="N26" s="103">
        <f>SUM(O26,+V26,+AC26)</f>
        <v>4728</v>
      </c>
      <c r="O26" s="103">
        <f>SUM(P26:U26)</f>
        <v>2046</v>
      </c>
      <c r="P26" s="103">
        <v>2046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2682</v>
      </c>
      <c r="W26" s="103">
        <v>2682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21</v>
      </c>
      <c r="AG26" s="103">
        <v>21</v>
      </c>
      <c r="AH26" s="103">
        <v>0</v>
      </c>
      <c r="AI26" s="103">
        <v>0</v>
      </c>
      <c r="AJ26" s="103">
        <f>SUM(AK26:AS26)</f>
        <v>0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0</v>
      </c>
      <c r="AT26" s="103">
        <f>SUM(AU26:AY26)</f>
        <v>21</v>
      </c>
      <c r="AU26" s="103">
        <v>21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28</v>
      </c>
      <c r="B27" s="106" t="s">
        <v>292</v>
      </c>
      <c r="C27" s="101" t="s">
        <v>293</v>
      </c>
      <c r="D27" s="103">
        <f>SUM(E27,+H27,+K27)</f>
        <v>1377</v>
      </c>
      <c r="E27" s="103">
        <f>SUM(F27:G27)</f>
        <v>0</v>
      </c>
      <c r="F27" s="103">
        <v>0</v>
      </c>
      <c r="G27" s="103">
        <v>0</v>
      </c>
      <c r="H27" s="103">
        <f>SUM(I27:J27)</f>
        <v>1377</v>
      </c>
      <c r="I27" s="103">
        <v>770</v>
      </c>
      <c r="J27" s="103">
        <v>607</v>
      </c>
      <c r="K27" s="103">
        <f>SUM(L27:M27)</f>
        <v>0</v>
      </c>
      <c r="L27" s="103">
        <v>0</v>
      </c>
      <c r="M27" s="103">
        <v>0</v>
      </c>
      <c r="N27" s="103">
        <f>SUM(O27,+V27,+AC27)</f>
        <v>1379</v>
      </c>
      <c r="O27" s="103">
        <f>SUM(P27:U27)</f>
        <v>770</v>
      </c>
      <c r="P27" s="103">
        <v>770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607</v>
      </c>
      <c r="W27" s="103">
        <v>607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2</v>
      </c>
      <c r="AD27" s="103">
        <v>2</v>
      </c>
      <c r="AE27" s="103">
        <v>0</v>
      </c>
      <c r="AF27" s="103">
        <f>SUM(AG27:AI27)</f>
        <v>12</v>
      </c>
      <c r="AG27" s="103">
        <v>12</v>
      </c>
      <c r="AH27" s="103">
        <v>0</v>
      </c>
      <c r="AI27" s="103">
        <v>0</v>
      </c>
      <c r="AJ27" s="103">
        <f>SUM(AK27:AS27)</f>
        <v>60</v>
      </c>
      <c r="AK27" s="103">
        <v>60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0</v>
      </c>
      <c r="AR27" s="103">
        <v>0</v>
      </c>
      <c r="AS27" s="103">
        <v>0</v>
      </c>
      <c r="AT27" s="103">
        <f>SUM(AU27:AY27)</f>
        <v>12</v>
      </c>
      <c r="AU27" s="103">
        <v>12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28</v>
      </c>
      <c r="B28" s="106" t="s">
        <v>294</v>
      </c>
      <c r="C28" s="101" t="s">
        <v>295</v>
      </c>
      <c r="D28" s="103">
        <f>SUM(E28,+H28,+K28)</f>
        <v>2063</v>
      </c>
      <c r="E28" s="103">
        <f>SUM(F28:G28)</f>
        <v>0</v>
      </c>
      <c r="F28" s="103">
        <v>0</v>
      </c>
      <c r="G28" s="103">
        <v>0</v>
      </c>
      <c r="H28" s="103">
        <f>SUM(I28:J28)</f>
        <v>2063</v>
      </c>
      <c r="I28" s="103">
        <v>940</v>
      </c>
      <c r="J28" s="103">
        <v>1123</v>
      </c>
      <c r="K28" s="103">
        <f>SUM(L28:M28)</f>
        <v>0</v>
      </c>
      <c r="L28" s="103">
        <v>0</v>
      </c>
      <c r="M28" s="103">
        <v>0</v>
      </c>
      <c r="N28" s="103">
        <f>SUM(O28,+V28,+AC28)</f>
        <v>2063</v>
      </c>
      <c r="O28" s="103">
        <f>SUM(P28:U28)</f>
        <v>940</v>
      </c>
      <c r="P28" s="103">
        <v>940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1123</v>
      </c>
      <c r="W28" s="103">
        <v>1123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18</v>
      </c>
      <c r="AG28" s="103">
        <v>18</v>
      </c>
      <c r="AH28" s="103">
        <v>0</v>
      </c>
      <c r="AI28" s="103">
        <v>0</v>
      </c>
      <c r="AJ28" s="103">
        <f>SUM(AK28:AS28)</f>
        <v>89</v>
      </c>
      <c r="AK28" s="103">
        <v>89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0</v>
      </c>
      <c r="AR28" s="103">
        <v>0</v>
      </c>
      <c r="AS28" s="103">
        <v>0</v>
      </c>
      <c r="AT28" s="103">
        <f>SUM(AU28:AY28)</f>
        <v>18</v>
      </c>
      <c r="AU28" s="103">
        <v>18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0</v>
      </c>
      <c r="BA28" s="103">
        <v>0</v>
      </c>
      <c r="BB28" s="103">
        <v>0</v>
      </c>
      <c r="BC28" s="103">
        <v>0</v>
      </c>
    </row>
    <row r="29" spans="1:55" s="107" customFormat="1" ht="13.5" customHeight="1">
      <c r="A29" s="105" t="s">
        <v>28</v>
      </c>
      <c r="B29" s="106" t="s">
        <v>296</v>
      </c>
      <c r="C29" s="101" t="s">
        <v>297</v>
      </c>
      <c r="D29" s="103">
        <f>SUM(E29,+H29,+K29)</f>
        <v>1643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1643</v>
      </c>
      <c r="L29" s="103">
        <v>683</v>
      </c>
      <c r="M29" s="103">
        <v>960</v>
      </c>
      <c r="N29" s="103">
        <f>SUM(O29,+V29,+AC29)</f>
        <v>1654</v>
      </c>
      <c r="O29" s="103">
        <f>SUM(P29:U29)</f>
        <v>683</v>
      </c>
      <c r="P29" s="103">
        <v>683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960</v>
      </c>
      <c r="W29" s="103">
        <v>960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11</v>
      </c>
      <c r="AD29" s="103">
        <v>11</v>
      </c>
      <c r="AE29" s="103">
        <v>0</v>
      </c>
      <c r="AF29" s="103">
        <f>SUM(AG29:AI29)</f>
        <v>15</v>
      </c>
      <c r="AG29" s="103">
        <v>15</v>
      </c>
      <c r="AH29" s="103">
        <v>0</v>
      </c>
      <c r="AI29" s="103">
        <v>0</v>
      </c>
      <c r="AJ29" s="103">
        <f>SUM(AK29:AS29)</f>
        <v>77</v>
      </c>
      <c r="AK29" s="103">
        <v>77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0</v>
      </c>
      <c r="AT29" s="103">
        <f>SUM(AU29:AY29)</f>
        <v>15</v>
      </c>
      <c r="AU29" s="103">
        <v>15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7" customFormat="1" ht="13.5" customHeight="1">
      <c r="A30" s="105" t="s">
        <v>28</v>
      </c>
      <c r="B30" s="106" t="s">
        <v>298</v>
      </c>
      <c r="C30" s="101" t="s">
        <v>299</v>
      </c>
      <c r="D30" s="103">
        <f>SUM(E30,+H30,+K30)</f>
        <v>1655</v>
      </c>
      <c r="E30" s="103">
        <f>SUM(F30:G30)</f>
        <v>0</v>
      </c>
      <c r="F30" s="103">
        <v>0</v>
      </c>
      <c r="G30" s="103">
        <v>0</v>
      </c>
      <c r="H30" s="103">
        <f>SUM(I30:J30)</f>
        <v>626</v>
      </c>
      <c r="I30" s="103">
        <v>626</v>
      </c>
      <c r="J30" s="103">
        <v>0</v>
      </c>
      <c r="K30" s="103">
        <f>SUM(L30:M30)</f>
        <v>1029</v>
      </c>
      <c r="L30" s="103">
        <v>0</v>
      </c>
      <c r="M30" s="103">
        <v>1029</v>
      </c>
      <c r="N30" s="103">
        <f>SUM(O30,+V30,+AC30)</f>
        <v>1669</v>
      </c>
      <c r="O30" s="103">
        <f>SUM(P30:U30)</f>
        <v>626</v>
      </c>
      <c r="P30" s="103">
        <v>626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1029</v>
      </c>
      <c r="W30" s="103">
        <v>1029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14</v>
      </c>
      <c r="AD30" s="103">
        <v>14</v>
      </c>
      <c r="AE30" s="103">
        <v>0</v>
      </c>
      <c r="AF30" s="103">
        <f>SUM(AG30:AI30)</f>
        <v>15</v>
      </c>
      <c r="AG30" s="103">
        <v>15</v>
      </c>
      <c r="AH30" s="103">
        <v>0</v>
      </c>
      <c r="AI30" s="103">
        <v>0</v>
      </c>
      <c r="AJ30" s="103">
        <f>SUM(AK30:AS30)</f>
        <v>66</v>
      </c>
      <c r="AK30" s="103">
        <v>66</v>
      </c>
      <c r="AL30" s="103">
        <v>0</v>
      </c>
      <c r="AM30" s="103">
        <v>0</v>
      </c>
      <c r="AN30" s="103">
        <v>0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15</v>
      </c>
      <c r="AU30" s="103">
        <v>15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7" customFormat="1" ht="13.5" customHeight="1">
      <c r="A31" s="105" t="s">
        <v>28</v>
      </c>
      <c r="B31" s="106" t="s">
        <v>300</v>
      </c>
      <c r="C31" s="101" t="s">
        <v>301</v>
      </c>
      <c r="D31" s="103">
        <f>SUM(E31,+H31,+K31)</f>
        <v>8361</v>
      </c>
      <c r="E31" s="103">
        <f>SUM(F31:G31)</f>
        <v>0</v>
      </c>
      <c r="F31" s="103">
        <v>0</v>
      </c>
      <c r="G31" s="103">
        <v>0</v>
      </c>
      <c r="H31" s="103">
        <f>SUM(I31:J31)</f>
        <v>3654</v>
      </c>
      <c r="I31" s="103">
        <v>1300</v>
      </c>
      <c r="J31" s="103">
        <v>2354</v>
      </c>
      <c r="K31" s="103">
        <f>SUM(L31:M31)</f>
        <v>4707</v>
      </c>
      <c r="L31" s="103">
        <v>0</v>
      </c>
      <c r="M31" s="103">
        <v>4707</v>
      </c>
      <c r="N31" s="103">
        <f>SUM(O31,+V31,+AC31)</f>
        <v>8361</v>
      </c>
      <c r="O31" s="103">
        <f>SUM(P31:U31)</f>
        <v>1300</v>
      </c>
      <c r="P31" s="103">
        <v>1300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7061</v>
      </c>
      <c r="W31" s="103">
        <v>7061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30</v>
      </c>
      <c r="AG31" s="103">
        <v>30</v>
      </c>
      <c r="AH31" s="103">
        <v>0</v>
      </c>
      <c r="AI31" s="103">
        <v>0</v>
      </c>
      <c r="AJ31" s="103">
        <f>SUM(AK31:AS31)</f>
        <v>556</v>
      </c>
      <c r="AK31" s="103">
        <v>556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0</v>
      </c>
      <c r="AS31" s="103">
        <v>0</v>
      </c>
      <c r="AT31" s="103">
        <f>SUM(AU31:AY31)</f>
        <v>30</v>
      </c>
      <c r="AU31" s="103">
        <v>30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7" customFormat="1" ht="13.5" customHeight="1">
      <c r="A32" s="105" t="s">
        <v>28</v>
      </c>
      <c r="B32" s="106" t="s">
        <v>302</v>
      </c>
      <c r="C32" s="101" t="s">
        <v>303</v>
      </c>
      <c r="D32" s="103">
        <f>SUM(E32,+H32,+K32)</f>
        <v>1971</v>
      </c>
      <c r="E32" s="103">
        <f>SUM(F32:G32)</f>
        <v>0</v>
      </c>
      <c r="F32" s="103">
        <v>0</v>
      </c>
      <c r="G32" s="103">
        <v>0</v>
      </c>
      <c r="H32" s="103">
        <f>SUM(I32:J32)</f>
        <v>1415</v>
      </c>
      <c r="I32" s="103">
        <v>1415</v>
      </c>
      <c r="J32" s="103">
        <v>0</v>
      </c>
      <c r="K32" s="103">
        <f>SUM(L32:M32)</f>
        <v>556</v>
      </c>
      <c r="L32" s="103">
        <v>0</v>
      </c>
      <c r="M32" s="103">
        <v>556</v>
      </c>
      <c r="N32" s="103">
        <f>SUM(O32,+V32,+AC32)</f>
        <v>2072</v>
      </c>
      <c r="O32" s="103">
        <f>SUM(P32:U32)</f>
        <v>1415</v>
      </c>
      <c r="P32" s="103">
        <v>1415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556</v>
      </c>
      <c r="W32" s="103">
        <v>556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101</v>
      </c>
      <c r="AD32" s="103">
        <v>101</v>
      </c>
      <c r="AE32" s="103">
        <v>0</v>
      </c>
      <c r="AF32" s="103">
        <f>SUM(AG32:AI32)</f>
        <v>3</v>
      </c>
      <c r="AG32" s="103">
        <v>3</v>
      </c>
      <c r="AH32" s="103">
        <v>0</v>
      </c>
      <c r="AI32" s="103">
        <v>0</v>
      </c>
      <c r="AJ32" s="103">
        <f>SUM(AK32:AS32)</f>
        <v>3</v>
      </c>
      <c r="AK32" s="103">
        <v>0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3</v>
      </c>
      <c r="AT32" s="103">
        <f>SUM(AU32:AY32)</f>
        <v>0</v>
      </c>
      <c r="AU32" s="103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3</v>
      </c>
      <c r="BA32" s="103">
        <v>3</v>
      </c>
      <c r="BB32" s="103">
        <v>0</v>
      </c>
      <c r="BC32" s="103">
        <v>0</v>
      </c>
    </row>
    <row r="33" spans="1:55" s="107" customFormat="1" ht="13.5" customHeight="1">
      <c r="A33" s="105" t="s">
        <v>28</v>
      </c>
      <c r="B33" s="106" t="s">
        <v>304</v>
      </c>
      <c r="C33" s="101" t="s">
        <v>305</v>
      </c>
      <c r="D33" s="103">
        <f>SUM(E33,+H33,+K33)</f>
        <v>7764</v>
      </c>
      <c r="E33" s="103">
        <f>SUM(F33:G33)</f>
        <v>6622</v>
      </c>
      <c r="F33" s="103">
        <v>6622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1142</v>
      </c>
      <c r="L33" s="103">
        <v>0</v>
      </c>
      <c r="M33" s="103">
        <v>1142</v>
      </c>
      <c r="N33" s="103">
        <f>SUM(O33,+V33,+AC33)</f>
        <v>7807</v>
      </c>
      <c r="O33" s="103">
        <f>SUM(P33:U33)</f>
        <v>6622</v>
      </c>
      <c r="P33" s="103">
        <v>6622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1142</v>
      </c>
      <c r="W33" s="103">
        <v>1142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43</v>
      </c>
      <c r="AD33" s="103">
        <v>37</v>
      </c>
      <c r="AE33" s="103">
        <v>6</v>
      </c>
      <c r="AF33" s="103">
        <f>SUM(AG33:AI33)</f>
        <v>24</v>
      </c>
      <c r="AG33" s="103">
        <v>24</v>
      </c>
      <c r="AH33" s="103">
        <v>0</v>
      </c>
      <c r="AI33" s="103">
        <v>0</v>
      </c>
      <c r="AJ33" s="103">
        <f>SUM(AK33:AS33)</f>
        <v>53</v>
      </c>
      <c r="AK33" s="103">
        <v>0</v>
      </c>
      <c r="AL33" s="103">
        <v>29</v>
      </c>
      <c r="AM33" s="103">
        <v>0</v>
      </c>
      <c r="AN33" s="103">
        <v>0</v>
      </c>
      <c r="AO33" s="103">
        <v>0</v>
      </c>
      <c r="AP33" s="103">
        <v>0</v>
      </c>
      <c r="AQ33" s="103">
        <v>0</v>
      </c>
      <c r="AR33" s="103">
        <v>0</v>
      </c>
      <c r="AS33" s="103">
        <v>24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29</v>
      </c>
      <c r="BA33" s="103">
        <v>29</v>
      </c>
      <c r="BB33" s="103">
        <v>0</v>
      </c>
      <c r="BC33" s="103">
        <v>0</v>
      </c>
    </row>
    <row r="34" spans="1:55" s="107" customFormat="1" ht="13.5" customHeight="1">
      <c r="A34" s="105"/>
      <c r="B34" s="106"/>
      <c r="C34" s="101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</row>
    <row r="35" spans="1:55" s="107" customFormat="1" ht="13.5" customHeight="1">
      <c r="A35" s="105"/>
      <c r="B35" s="106"/>
      <c r="C35" s="101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3"/>
      <c r="BC35" s="103"/>
    </row>
    <row r="36" spans="1:55" s="107" customFormat="1" ht="13.5" customHeight="1">
      <c r="A36" s="105"/>
      <c r="B36" s="106"/>
      <c r="C36" s="101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</row>
    <row r="37" spans="1:55" s="107" customFormat="1" ht="13.5" customHeight="1">
      <c r="A37" s="105"/>
      <c r="B37" s="106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7" customFormat="1" ht="13.5" customHeight="1">
      <c r="A38" s="105"/>
      <c r="B38" s="106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7" customFormat="1" ht="13.5" customHeight="1">
      <c r="A39" s="105"/>
      <c r="B39" s="106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7" customFormat="1" ht="13.5" customHeight="1">
      <c r="A40" s="105"/>
      <c r="B40" s="106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7" customFormat="1" ht="13.5" customHeight="1">
      <c r="A41" s="105"/>
      <c r="B41" s="106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7" customFormat="1" ht="13.5" customHeight="1">
      <c r="A42" s="105"/>
      <c r="B42" s="106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I4:I5"/>
    <mergeCell ref="G4:G5"/>
    <mergeCell ref="W4:W5"/>
    <mergeCell ref="U4:U5"/>
    <mergeCell ref="T4:T5"/>
    <mergeCell ref="S4:S5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32" man="1"/>
    <brk id="31" min="1" max="32" man="1"/>
    <brk id="45" min="1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52" t="s">
        <v>66</v>
      </c>
      <c r="G6" s="153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61" t="s">
        <v>74</v>
      </c>
      <c r="C7" s="5" t="s">
        <v>75</v>
      </c>
      <c r="D7" s="18">
        <f>AD7</f>
        <v>0</v>
      </c>
      <c r="F7" s="156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26000</v>
      </c>
      <c r="AG7" s="11">
        <v>7</v>
      </c>
      <c r="AI7" s="45" t="s">
        <v>79</v>
      </c>
      <c r="AJ7" s="2" t="s">
        <v>52</v>
      </c>
    </row>
    <row r="8" spans="2:36" ht="16.5" customHeight="1">
      <c r="B8" s="162"/>
      <c r="C8" s="6" t="s">
        <v>56</v>
      </c>
      <c r="D8" s="23">
        <f>AD8</f>
        <v>0</v>
      </c>
      <c r="F8" s="157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63"/>
      <c r="C9" s="7" t="s">
        <v>82</v>
      </c>
      <c r="D9" s="24">
        <f>SUM(D7:D8)</f>
        <v>0</v>
      </c>
      <c r="F9" s="157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64" t="s">
        <v>86</v>
      </c>
      <c r="C10" s="8" t="s">
        <v>83</v>
      </c>
      <c r="D10" s="23">
        <f>AD9</f>
        <v>0</v>
      </c>
      <c r="F10" s="157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65"/>
      <c r="C11" s="6" t="s">
        <v>88</v>
      </c>
      <c r="D11" s="23">
        <f>AD10</f>
        <v>0</v>
      </c>
      <c r="F11" s="157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65"/>
      <c r="C12" s="6" t="s">
        <v>91</v>
      </c>
      <c r="D12" s="23">
        <f>AD11</f>
        <v>0</v>
      </c>
      <c r="F12" s="157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66"/>
      <c r="C13" s="7" t="s">
        <v>82</v>
      </c>
      <c r="D13" s="24">
        <f>SUM(D10:D12)</f>
        <v>0</v>
      </c>
      <c r="F13" s="158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54" t="s">
        <v>99</v>
      </c>
      <c r="C14" s="155"/>
      <c r="D14" s="27">
        <f>SUM(D9,D13)</f>
        <v>0</v>
      </c>
      <c r="F14" s="159" t="s">
        <v>100</v>
      </c>
      <c r="G14" s="160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54" t="s">
        <v>55</v>
      </c>
      <c r="C15" s="155"/>
      <c r="D15" s="27">
        <f>AD13</f>
        <v>0</v>
      </c>
      <c r="F15" s="154" t="s">
        <v>54</v>
      </c>
      <c r="G15" s="155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52" t="s">
        <v>110</v>
      </c>
      <c r="G18" s="153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9" t="s">
        <v>114</v>
      </c>
      <c r="G19" s="160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9" t="s">
        <v>118</v>
      </c>
      <c r="G20" s="160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9" t="s">
        <v>122</v>
      </c>
      <c r="G21" s="160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54" t="s">
        <v>54</v>
      </c>
      <c r="G22" s="155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77" t="s">
        <v>6</v>
      </c>
      <c r="G25" s="178"/>
      <c r="H25" s="178"/>
      <c r="I25" s="167" t="s">
        <v>136</v>
      </c>
      <c r="J25" s="169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9"/>
      <c r="G26" s="180"/>
      <c r="H26" s="180"/>
      <c r="I26" s="168"/>
      <c r="J26" s="170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71" t="s">
        <v>59</v>
      </c>
      <c r="G27" s="172"/>
      <c r="H27" s="173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74" t="s">
        <v>144</v>
      </c>
      <c r="G28" s="175"/>
      <c r="H28" s="176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71" t="s">
        <v>0</v>
      </c>
      <c r="G29" s="172"/>
      <c r="H29" s="173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71" t="s">
        <v>58</v>
      </c>
      <c r="G30" s="172"/>
      <c r="H30" s="173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71" t="s">
        <v>1</v>
      </c>
      <c r="G31" s="172"/>
      <c r="H31" s="173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71" t="s">
        <v>2</v>
      </c>
      <c r="G32" s="172"/>
      <c r="H32" s="173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71" t="s">
        <v>3</v>
      </c>
      <c r="G33" s="172"/>
      <c r="H33" s="173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71" t="s">
        <v>4</v>
      </c>
      <c r="G34" s="172"/>
      <c r="H34" s="173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71" t="s">
        <v>5</v>
      </c>
      <c r="G35" s="172"/>
      <c r="H35" s="173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81" t="s">
        <v>54</v>
      </c>
      <c r="G36" s="182"/>
      <c r="H36" s="183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26100</v>
      </c>
      <c r="AG207" s="11">
        <v>207</v>
      </c>
    </row>
    <row r="208" spans="32:33" ht="13.5">
      <c r="AF208" s="45" t="str">
        <f>+'水洗化人口等'!B9</f>
        <v>26201</v>
      </c>
      <c r="AG208" s="11">
        <v>208</v>
      </c>
    </row>
    <row r="209" spans="32:33" ht="13.5">
      <c r="AF209" s="45" t="str">
        <f>+'水洗化人口等'!B10</f>
        <v>26202</v>
      </c>
      <c r="AG209" s="11">
        <v>209</v>
      </c>
    </row>
    <row r="210" spans="32:33" ht="13.5">
      <c r="AF210" s="45" t="str">
        <f>+'水洗化人口等'!B11</f>
        <v>26203</v>
      </c>
      <c r="AG210" s="11">
        <v>210</v>
      </c>
    </row>
    <row r="211" spans="32:33" ht="13.5">
      <c r="AF211" s="45" t="str">
        <f>+'水洗化人口等'!B12</f>
        <v>26204</v>
      </c>
      <c r="AG211" s="11">
        <v>211</v>
      </c>
    </row>
    <row r="212" spans="32:33" ht="13.5">
      <c r="AF212" s="45" t="str">
        <f>+'水洗化人口等'!B13</f>
        <v>26205</v>
      </c>
      <c r="AG212" s="11">
        <v>212</v>
      </c>
    </row>
    <row r="213" spans="32:33" ht="13.5">
      <c r="AF213" s="45" t="str">
        <f>+'水洗化人口等'!B14</f>
        <v>26206</v>
      </c>
      <c r="AG213" s="11">
        <v>213</v>
      </c>
    </row>
    <row r="214" spans="32:33" ht="13.5">
      <c r="AF214" s="45" t="str">
        <f>+'水洗化人口等'!B15</f>
        <v>26207</v>
      </c>
      <c r="AG214" s="11">
        <v>214</v>
      </c>
    </row>
    <row r="215" spans="32:33" ht="13.5">
      <c r="AF215" s="45" t="str">
        <f>+'水洗化人口等'!B16</f>
        <v>26208</v>
      </c>
      <c r="AG215" s="11">
        <v>215</v>
      </c>
    </row>
    <row r="216" spans="32:33" ht="13.5">
      <c r="AF216" s="45" t="str">
        <f>+'水洗化人口等'!B17</f>
        <v>26209</v>
      </c>
      <c r="AG216" s="11">
        <v>216</v>
      </c>
    </row>
    <row r="217" spans="32:33" ht="13.5">
      <c r="AF217" s="45" t="str">
        <f>+'水洗化人口等'!B18</f>
        <v>26210</v>
      </c>
      <c r="AG217" s="11">
        <v>217</v>
      </c>
    </row>
    <row r="218" spans="32:33" ht="13.5">
      <c r="AF218" s="45" t="str">
        <f>+'水洗化人口等'!B19</f>
        <v>26211</v>
      </c>
      <c r="AG218" s="11">
        <v>218</v>
      </c>
    </row>
    <row r="219" spans="32:33" ht="13.5">
      <c r="AF219" s="45" t="str">
        <f>+'水洗化人口等'!B20</f>
        <v>26212</v>
      </c>
      <c r="AG219" s="11">
        <v>219</v>
      </c>
    </row>
    <row r="220" spans="32:33" ht="13.5">
      <c r="AF220" s="45" t="str">
        <f>+'水洗化人口等'!B21</f>
        <v>26213</v>
      </c>
      <c r="AG220" s="11">
        <v>220</v>
      </c>
    </row>
    <row r="221" spans="32:33" ht="13.5">
      <c r="AF221" s="45" t="str">
        <f>+'水洗化人口等'!B22</f>
        <v>26214</v>
      </c>
      <c r="AG221" s="11">
        <v>221</v>
      </c>
    </row>
    <row r="222" spans="32:33" ht="13.5">
      <c r="AF222" s="45" t="str">
        <f>+'水洗化人口等'!B23</f>
        <v>26303</v>
      </c>
      <c r="AG222" s="11">
        <v>222</v>
      </c>
    </row>
    <row r="223" spans="32:33" ht="13.5">
      <c r="AF223" s="45" t="str">
        <f>+'水洗化人口等'!B24</f>
        <v>26322</v>
      </c>
      <c r="AG223" s="11">
        <v>223</v>
      </c>
    </row>
    <row r="224" spans="32:33" ht="13.5">
      <c r="AF224" s="45" t="str">
        <f>+'水洗化人口等'!B25</f>
        <v>26343</v>
      </c>
      <c r="AG224" s="11">
        <v>224</v>
      </c>
    </row>
    <row r="225" spans="32:33" ht="13.5">
      <c r="AF225" s="45" t="str">
        <f>+'水洗化人口等'!B26</f>
        <v>26344</v>
      </c>
      <c r="AG225" s="11">
        <v>225</v>
      </c>
    </row>
    <row r="226" spans="32:33" ht="13.5">
      <c r="AF226" s="45" t="str">
        <f>+'水洗化人口等'!B27</f>
        <v>26364</v>
      </c>
      <c r="AG226" s="11">
        <v>226</v>
      </c>
    </row>
    <row r="227" spans="32:33" ht="13.5">
      <c r="AF227" s="45" t="str">
        <f>+'水洗化人口等'!B28</f>
        <v>26365</v>
      </c>
      <c r="AG227" s="11">
        <v>227</v>
      </c>
    </row>
    <row r="228" spans="32:33" ht="13.5">
      <c r="AF228" s="45" t="str">
        <f>+'水洗化人口等'!B29</f>
        <v>26366</v>
      </c>
      <c r="AG228" s="11">
        <v>228</v>
      </c>
    </row>
    <row r="229" spans="32:33" ht="13.5">
      <c r="AF229" s="45" t="str">
        <f>+'水洗化人口等'!B30</f>
        <v>26367</v>
      </c>
      <c r="AG229" s="11">
        <v>229</v>
      </c>
    </row>
    <row r="230" spans="32:33" ht="13.5">
      <c r="AF230" s="45" t="str">
        <f>+'水洗化人口等'!B31</f>
        <v>26407</v>
      </c>
      <c r="AG230" s="11">
        <v>230</v>
      </c>
    </row>
    <row r="231" spans="32:33" ht="13.5">
      <c r="AF231" s="45" t="str">
        <f>+'水洗化人口等'!B32</f>
        <v>26463</v>
      </c>
      <c r="AG231" s="11">
        <v>231</v>
      </c>
    </row>
    <row r="232" spans="32:33" ht="13.5">
      <c r="AF232" s="45" t="str">
        <f>+'水洗化人口等'!B33</f>
        <v>26465</v>
      </c>
      <c r="AG232" s="11">
        <v>232</v>
      </c>
    </row>
    <row r="233" spans="32:33" ht="13.5">
      <c r="AF233" s="45">
        <f>+'水洗化人口等'!B34</f>
        <v>0</v>
      </c>
      <c r="AG233" s="11">
        <v>233</v>
      </c>
    </row>
    <row r="234" spans="32:33" ht="13.5">
      <c r="AF234" s="45">
        <f>+'水洗化人口等'!B35</f>
        <v>0</v>
      </c>
      <c r="AG234" s="11">
        <v>234</v>
      </c>
    </row>
    <row r="235" spans="32:33" ht="13.5">
      <c r="AF235" s="45">
        <f>+'水洗化人口等'!B36</f>
        <v>0</v>
      </c>
      <c r="AG235" s="11">
        <v>235</v>
      </c>
    </row>
    <row r="236" spans="32:33" ht="13.5">
      <c r="AF236" s="45">
        <f>+'水洗化人口等'!B37</f>
        <v>0</v>
      </c>
      <c r="AG236" s="11">
        <v>236</v>
      </c>
    </row>
    <row r="237" spans="32:33" ht="13.5">
      <c r="AF237" s="45">
        <f>+'水洗化人口等'!B38</f>
        <v>0</v>
      </c>
      <c r="AG237" s="11">
        <v>237</v>
      </c>
    </row>
    <row r="238" spans="32:33" ht="13.5">
      <c r="AF238" s="45">
        <f>+'水洗化人口等'!B39</f>
        <v>0</v>
      </c>
      <c r="AG238" s="11">
        <v>238</v>
      </c>
    </row>
    <row r="239" spans="32:33" ht="13.5">
      <c r="AF239" s="45">
        <f>+'水洗化人口等'!B40</f>
        <v>0</v>
      </c>
      <c r="AG239" s="11">
        <v>239</v>
      </c>
    </row>
    <row r="240" spans="32:33" ht="13.5">
      <c r="AF240" s="45">
        <f>+'水洗化人口等'!B41</f>
        <v>0</v>
      </c>
      <c r="AG240" s="11">
        <v>240</v>
      </c>
    </row>
    <row r="241" spans="32:33" ht="13.5">
      <c r="AF241" s="45">
        <f>+'水洗化人口等'!B42</f>
        <v>0</v>
      </c>
      <c r="AG241" s="11">
        <v>241</v>
      </c>
    </row>
    <row r="242" spans="32:33" ht="13.5">
      <c r="AF242" s="45">
        <f>+'水洗化人口等'!B43</f>
        <v>0</v>
      </c>
      <c r="AG242" s="11">
        <v>242</v>
      </c>
    </row>
    <row r="243" spans="32:33" ht="13.5">
      <c r="AF243" s="45">
        <f>+'水洗化人口等'!B44</f>
        <v>0</v>
      </c>
      <c r="AG243" s="11">
        <v>243</v>
      </c>
    </row>
    <row r="244" spans="32:33" ht="13.5">
      <c r="AF244" s="45">
        <f>+'水洗化人口等'!B45</f>
        <v>0</v>
      </c>
      <c r="AG244" s="11">
        <v>244</v>
      </c>
    </row>
    <row r="245" spans="32:33" ht="13.5">
      <c r="AF245" s="45">
        <f>+'水洗化人口等'!B46</f>
        <v>0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2016-10-24T05:42:31Z</cp:lastPrinted>
  <dcterms:created xsi:type="dcterms:W3CDTF">2008-01-06T09:25:24Z</dcterms:created>
  <dcterms:modified xsi:type="dcterms:W3CDTF">2017-02-27T07:40:09Z</dcterms:modified>
  <cp:category/>
  <cp:version/>
  <cp:contentType/>
  <cp:contentStatus/>
</cp:coreProperties>
</file>