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'し尿処理状況'!$2:$61</definedName>
    <definedName name="_xlnm.Print_Area" localSheetId="0">'水洗化人口等'!$2:$61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<sst xmlns="http://schemas.openxmlformats.org/spreadsheetml/2006/main" count="917" uniqueCount="363">
  <si>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</si>
  <si>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</si>
  <si>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</si>
  <si>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</si>
  <si>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</si>
  <si>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</si>
  <si>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</si>
  <si>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</si>
  <si>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</si>
  <si>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</si>
  <si>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</si>
  <si>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</si>
  <si>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</si>
  <si>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</si>
  <si>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</si>
  <si>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</si>
  <si>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</si>
  <si>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</si>
  <si>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</si>
  <si>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</si>
  <si>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</si>
  <si>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</si>
  <si>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</si>
  <si>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</si>
  <si>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</si>
  <si>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</si>
  <si>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</si>
  <si>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</si>
  <si>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</si>
  <si>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</si>
  <si>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</si>
  <si>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</si>
  <si>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</si>
  <si>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</si>
  <si>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</si>
  <si>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</si>
  <si>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</si>
  <si>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</si>
  <si>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</si>
  <si>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</si>
  <si>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</si>
  <si>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</si>
  <si>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</si>
  <si>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</si>
  <si>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</si>
  <si>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</si>
  <si>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</si>
  <si>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</si>
  <si>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</si>
  <si>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</si>
  <si>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</si>
  <si>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</si>
  <si>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</si>
  <si>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</si>
  <si>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</si>
  <si>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</si>
  <si>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</si>
  <si>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</si>
  <si>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</si>
  <si>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</si>
  <si>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</si>
  <si>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</si>
  <si>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</si>
  <si>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</si>
  <si>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</si>
  <si>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</si>
  <si>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</si>
  <si>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</si>
  <si>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</si>
  <si>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</si>
  <si>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</si>
  <si>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</si>
  <si>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</si>
  <si>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</si>
  <si>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</si>
  <si>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</si>
  <si>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</si>
  <si>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</si>
  <si>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</si>
  <si>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</si>
  <si>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</si>
  <si>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</si>
  <si>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</si>
  <si>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</si>
  <si>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</si>
  <si>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</si>
  <si>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</si>
  <si>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</si>
  <si>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</si>
  <si>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</si>
  <si>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</si>
  <si>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</si>
  <si>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</si>
  <si>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</si>
  <si>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</si>
  <si>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</si>
  <si>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</si>
  <si>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</si>
  <si>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</si>
  <si>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</si>
  <si>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</si>
  <si>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</si>
  <si>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</si>
  <si>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</si>
  <si>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</si>
  <si>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</si>
  <si>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</si>
  <si>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</si>
  <si>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</si>
  <si>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</si>
  <si>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</si>
  <si>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</si>
  <si>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</si>
  <si>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</si>
  <si>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</si>
  <si>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</si>
  <si>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</si>
  <si>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</si>
  <si>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</si>
  <si>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</si>
  <si>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</si>
  <si>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</si>
  <si>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</si>
  <si>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</si>
  <si>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</si>
  <si>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</si>
  <si>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</si>
  <si>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</si>
  <si>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</si>
  <si>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</si>
  <si>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</si>
  <si>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</si>
  <si>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</si>
  <si>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</si>
  <si>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</si>
  <si>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</si>
  <si>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</si>
  <si>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</si>
  <si>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</si>
  <si>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</si>
  <si>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</si>
  <si>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</si>
  <si>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</si>
  <si>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</si>
  <si>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</si>
  <si>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</si>
  <si>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</si>
  <si>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</si>
  <si>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</si>
  <si>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</si>
  <si>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</si>
  <si>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</si>
  <si>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</si>
  <si>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</si>
  <si>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</si>
  <si>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</si>
  <si>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</si>
  <si>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</si>
  <si>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</si>
  <si>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</si>
  <si>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</si>
  <si>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</si>
  <si>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</si>
  <si>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</si>
  <si>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</si>
  <si>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</si>
  <si>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</si>
  <si>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</si>
  <si>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</si>
  <si>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</si>
  <si>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</si>
  <si>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</si>
  <si>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</si>
  <si>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</si>
  <si>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</si>
  <si>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</si>
  <si>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</si>
  <si>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</si>
  <si>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</si>
  <si>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</si>
  <si>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</si>
  <si>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</si>
  <si>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</si>
  <si>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</si>
  <si>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</si>
  <si>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</si>
  <si>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</si>
  <si>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</si>
  <si>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</si>
  <si>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</si>
  <si>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</si>
  <si>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</si>
  <si>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</si>
  <si>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</si>
  <si>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</si>
  <si>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</si>
  <si>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</si>
  <si>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</si>
  <si>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</si>
  <si>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</si>
  <si>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</si>
  <si>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</si>
  <si>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</si>
  <si>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</si>
  <si>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</si>
  <si>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</si>
  <si>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</si>
  <si>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</si>
  <si>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</si>
  <si>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</si>
  <si>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</si>
  <si>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</si>
  <si>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</si>
  <si>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</si>
  <si>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</si>
  <si>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</si>
  <si>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</si>
  <si>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</si>
  <si>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</si>
  <si>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</si>
  <si>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</si>
  <si>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</si>
  <si>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</si>
  <si>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</si>
  <si>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</si>
  <si>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</si>
  <si>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</si>
  <si>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</si>
  <si>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</si>
  <si>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</si>
  <si>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</si>
  <si>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</si>
  <si>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</si>
  <si>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</si>
  <si>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</si>
  <si>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</si>
  <si>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</si>
  <si>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</si>
  <si>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</si>
  <si>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</si>
  <si>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</si>
  <si>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</si>
  <si>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</si>
  <si>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</si>
  <si>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</si>
  <si>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</si>
  <si>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</si>
  <si>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</si>
  <si>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</si>
  <si>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</si>
  <si>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23000</t>
  </si>
  <si>
    <t>水洗化人口等（平成27年度実績）</t>
  </si>
  <si>
    <t>し尿処理の状況（平成27年度実績）</t>
  </si>
  <si>
    <t>23562</t>
  </si>
  <si>
    <t>東栄町</t>
  </si>
  <si>
    <t>○</t>
  </si>
  <si>
    <t>23213</t>
  </si>
  <si>
    <t>西尾市</t>
  </si>
  <si>
    <t>23501</t>
  </si>
  <si>
    <t>幸田町</t>
  </si>
  <si>
    <t>23236</t>
  </si>
  <si>
    <t>みよし市</t>
  </si>
  <si>
    <t>23237</t>
  </si>
  <si>
    <t>あま市</t>
  </si>
  <si>
    <t>23446</t>
  </si>
  <si>
    <t>美浜町</t>
  </si>
  <si>
    <t>23211</t>
  </si>
  <si>
    <t>豊田市</t>
  </si>
  <si>
    <t>23201</t>
  </si>
  <si>
    <t>豊橋市</t>
  </si>
  <si>
    <t>23209</t>
  </si>
  <si>
    <t>碧南市</t>
  </si>
  <si>
    <t>23214</t>
  </si>
  <si>
    <t>蒲郡市</t>
  </si>
  <si>
    <t>23100</t>
  </si>
  <si>
    <t>名古屋市</t>
  </si>
  <si>
    <t>23216</t>
  </si>
  <si>
    <t>常滑市</t>
  </si>
  <si>
    <t>23212</t>
  </si>
  <si>
    <t>安城市</t>
  </si>
  <si>
    <t>23233</t>
  </si>
  <si>
    <t>清須市</t>
  </si>
  <si>
    <t>23561</t>
  </si>
  <si>
    <t>設楽町</t>
  </si>
  <si>
    <t>23447</t>
  </si>
  <si>
    <t>武豊町</t>
  </si>
  <si>
    <t>23362</t>
  </si>
  <si>
    <t>扶桑町</t>
  </si>
  <si>
    <t>23342</t>
  </si>
  <si>
    <t>豊山町</t>
  </si>
  <si>
    <t>23563</t>
  </si>
  <si>
    <t>豊根村</t>
  </si>
  <si>
    <t>23224</t>
  </si>
  <si>
    <t>知多市</t>
  </si>
  <si>
    <t>23238</t>
  </si>
  <si>
    <t>長久手市</t>
  </si>
  <si>
    <t>23445</t>
  </si>
  <si>
    <t>南知多町</t>
  </si>
  <si>
    <t>23206</t>
  </si>
  <si>
    <t>春日井市</t>
  </si>
  <si>
    <t>23441</t>
  </si>
  <si>
    <t>阿久比町</t>
  </si>
  <si>
    <t>23361</t>
  </si>
  <si>
    <t>大口町</t>
  </si>
  <si>
    <t>23222</t>
  </si>
  <si>
    <t>東海市</t>
  </si>
  <si>
    <t>23220</t>
  </si>
  <si>
    <t>稲沢市</t>
  </si>
  <si>
    <t>23210</t>
  </si>
  <si>
    <t>刈谷市</t>
  </si>
  <si>
    <t>23204</t>
  </si>
  <si>
    <t>瀬戸市</t>
  </si>
  <si>
    <t>23425</t>
  </si>
  <si>
    <t>蟹江町</t>
  </si>
  <si>
    <t>23208</t>
  </si>
  <si>
    <t>津島市</t>
  </si>
  <si>
    <t>23203</t>
  </si>
  <si>
    <t>一宮市</t>
  </si>
  <si>
    <t>23427</t>
  </si>
  <si>
    <t>飛島村</t>
  </si>
  <si>
    <t>23424</t>
  </si>
  <si>
    <t>大治町</t>
  </si>
  <si>
    <t>23219</t>
  </si>
  <si>
    <t>小牧市</t>
  </si>
  <si>
    <t>23232</t>
  </si>
  <si>
    <t>愛西市</t>
  </si>
  <si>
    <t>23202</t>
  </si>
  <si>
    <t>岡崎市</t>
  </si>
  <si>
    <t>23229</t>
  </si>
  <si>
    <t>豊明市</t>
  </si>
  <si>
    <t>23225</t>
  </si>
  <si>
    <t>知立市</t>
  </si>
  <si>
    <t>23442</t>
  </si>
  <si>
    <t>東浦町</t>
  </si>
  <si>
    <t>23228</t>
  </si>
  <si>
    <t>岩倉市</t>
  </si>
  <si>
    <t>23221</t>
  </si>
  <si>
    <t>新城市</t>
  </si>
  <si>
    <t>23234</t>
  </si>
  <si>
    <t>北名古屋市</t>
  </si>
  <si>
    <t>23217</t>
  </si>
  <si>
    <t>江南市</t>
  </si>
  <si>
    <t>23223</t>
  </si>
  <si>
    <t>大府市</t>
  </si>
  <si>
    <t>23215</t>
  </si>
  <si>
    <t>犬山市</t>
  </si>
  <si>
    <t>23227</t>
  </si>
  <si>
    <t>高浜市</t>
  </si>
  <si>
    <t>23205</t>
  </si>
  <si>
    <t>半田市</t>
  </si>
  <si>
    <t>23230</t>
  </si>
  <si>
    <t>日進市</t>
  </si>
  <si>
    <t>23207</t>
  </si>
  <si>
    <t>豊川市</t>
  </si>
  <si>
    <t>23302</t>
  </si>
  <si>
    <t>東郷町</t>
  </si>
  <si>
    <t>23235</t>
  </si>
  <si>
    <t>弥富市</t>
  </si>
  <si>
    <t>23226</t>
  </si>
  <si>
    <t>尾張旭市</t>
  </si>
  <si>
    <t>23231</t>
  </si>
  <si>
    <t>田原市</t>
  </si>
  <si>
    <t>23000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</si>
</sst>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66" sqref="A6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31</v>
      </c>
      <c r="B7" s="115" t="s">
        <v>250</v>
      </c>
      <c r="C7" s="111" t="s">
        <v>201</v>
      </c>
      <c r="D7" s="112">
        <f aca="true" t="shared" si="0" ref="D7:D38">+SUM(E7,+I7)</f>
        <v>7502846</v>
      </c>
      <c r="E7" s="112">
        <f aca="true" t="shared" si="1" ref="E7:E38">+SUM(G7,+H7)</f>
        <v>150143</v>
      </c>
      <c r="F7" s="113">
        <f aca="true" t="shared" si="2" ref="F7:F38">IF(D7&gt;0,E7/D7*100,"-")</f>
        <v>2.0011472979719964</v>
      </c>
      <c r="G7" s="110">
        <f>SUM(G$8:G$61)</f>
        <v>150048</v>
      </c>
      <c r="H7" s="110">
        <f>SUM(H$8:H$61)</f>
        <v>95</v>
      </c>
      <c r="I7" s="112">
        <f aca="true" t="shared" si="3" ref="I7:I38">+SUM(K7,+M7,+O7)</f>
        <v>7352703</v>
      </c>
      <c r="J7" s="113">
        <f aca="true" t="shared" si="4" ref="J7:J38">IF(D7&gt;0,I7/D7*100,"-")</f>
        <v>97.998852702028</v>
      </c>
      <c r="K7" s="110">
        <f>SUM(K$8:K$61)</f>
        <v>5388421</v>
      </c>
      <c r="L7" s="113">
        <f aca="true" t="shared" si="5" ref="L7:L38">IF(D7&gt;0,K7/D7*100,"-")</f>
        <v>71.81836065940844</v>
      </c>
      <c r="M7" s="110">
        <f>SUM(M$8:M$61)</f>
        <v>10869</v>
      </c>
      <c r="N7" s="113">
        <f aca="true" t="shared" si="6" ref="N7:N38">IF(D7&gt;0,M7/D7*100,"-")</f>
        <v>0.14486502855049938</v>
      </c>
      <c r="O7" s="110">
        <f>SUM(O$8:O$61)</f>
        <v>1953413</v>
      </c>
      <c r="P7" s="110">
        <f>SUM(P$8:P$61)</f>
        <v>976523</v>
      </c>
      <c r="Q7" s="113">
        <f aca="true" t="shared" si="7" ref="Q7:Q38">IF(D7&gt;0,O7/D7*100,"-")</f>
        <v>26.035627014069064</v>
      </c>
      <c r="R7" s="110">
        <f>SUM(R$8:R$61)</f>
        <v>198343</v>
      </c>
      <c r="S7" s="114">
        <f>COUNTIF(S$8:S$61,"○")</f>
        <v>32</v>
      </c>
      <c r="T7" s="114">
        <f>COUNTIF(T$8:T$61,"○")</f>
        <v>13</v>
      </c>
      <c r="U7" s="114">
        <f>COUNTIF(U$8:U$61,"○")</f>
        <v>1</v>
      </c>
      <c r="V7" s="114">
        <f>COUNTIF(V$8:V$61,"○")</f>
        <v>8</v>
      </c>
      <c r="W7" s="114">
        <f>COUNTIF(W$8:W$61,"○")</f>
        <v>27</v>
      </c>
      <c r="X7" s="114">
        <f>COUNTIF(X$8:X$61,"○")</f>
        <v>0</v>
      </c>
      <c r="Y7" s="114">
        <f>COUNTIF(Y$8:Y$61,"○")</f>
        <v>0</v>
      </c>
      <c r="Z7" s="114">
        <f>COUNTIF(Z$8:Z$61,"○")</f>
        <v>27</v>
      </c>
    </row>
    <row r="8" spans="1:26" s="107" customFormat="1" ht="13.5" customHeight="1">
      <c r="A8" s="101" t="s">
        <v>31</v>
      </c>
      <c r="B8" s="102" t="s">
        <v>274</v>
      </c>
      <c r="C8" s="101" t="s">
        <v>275</v>
      </c>
      <c r="D8" s="103">
        <f t="shared" si="0"/>
        <v>2266791</v>
      </c>
      <c r="E8" s="103">
        <f t="shared" si="1"/>
        <v>6123</v>
      </c>
      <c r="F8" s="104">
        <f t="shared" si="2"/>
        <v>0.27011753619985257</v>
      </c>
      <c r="G8" s="103">
        <v>6123</v>
      </c>
      <c r="H8" s="103">
        <v>0</v>
      </c>
      <c r="I8" s="103">
        <f t="shared" si="3"/>
        <v>2260668</v>
      </c>
      <c r="J8" s="104">
        <f t="shared" si="4"/>
        <v>99.72988246380015</v>
      </c>
      <c r="K8" s="103">
        <v>2244000</v>
      </c>
      <c r="L8" s="104">
        <f t="shared" si="5"/>
        <v>98.99456985668286</v>
      </c>
      <c r="M8" s="103">
        <v>0</v>
      </c>
      <c r="N8" s="104">
        <f t="shared" si="6"/>
        <v>0</v>
      </c>
      <c r="O8" s="103">
        <v>16668</v>
      </c>
      <c r="P8" s="103">
        <v>4437</v>
      </c>
      <c r="Q8" s="104">
        <f t="shared" si="7"/>
        <v>0.7353126071172861</v>
      </c>
      <c r="R8" s="103">
        <v>67046</v>
      </c>
      <c r="S8" s="101"/>
      <c r="T8" s="101"/>
      <c r="U8" s="101" t="s">
        <v>255</v>
      </c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31</v>
      </c>
      <c r="B9" s="102" t="s">
        <v>268</v>
      </c>
      <c r="C9" s="101" t="s">
        <v>269</v>
      </c>
      <c r="D9" s="103">
        <f t="shared" si="0"/>
        <v>378383</v>
      </c>
      <c r="E9" s="103">
        <f t="shared" si="1"/>
        <v>3977</v>
      </c>
      <c r="F9" s="104">
        <f t="shared" si="2"/>
        <v>1.0510514478716009</v>
      </c>
      <c r="G9" s="103">
        <v>3977</v>
      </c>
      <c r="H9" s="103">
        <v>0</v>
      </c>
      <c r="I9" s="103">
        <f t="shared" si="3"/>
        <v>374406</v>
      </c>
      <c r="J9" s="104">
        <f t="shared" si="4"/>
        <v>98.9489485521284</v>
      </c>
      <c r="K9" s="103">
        <v>275599</v>
      </c>
      <c r="L9" s="104">
        <f t="shared" si="5"/>
        <v>72.83598893184947</v>
      </c>
      <c r="M9" s="103">
        <v>1536</v>
      </c>
      <c r="N9" s="104">
        <f t="shared" si="6"/>
        <v>0.4059378989013777</v>
      </c>
      <c r="O9" s="103">
        <v>97271</v>
      </c>
      <c r="P9" s="103">
        <v>56831</v>
      </c>
      <c r="Q9" s="104">
        <f t="shared" si="7"/>
        <v>25.707021721377547</v>
      </c>
      <c r="R9" s="103">
        <v>13875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31</v>
      </c>
      <c r="B10" s="102" t="s">
        <v>326</v>
      </c>
      <c r="C10" s="101" t="s">
        <v>327</v>
      </c>
      <c r="D10" s="103">
        <f t="shared" si="0"/>
        <v>381931</v>
      </c>
      <c r="E10" s="103">
        <f t="shared" si="1"/>
        <v>3666</v>
      </c>
      <c r="F10" s="104">
        <f t="shared" si="2"/>
        <v>0.9598592415907585</v>
      </c>
      <c r="G10" s="103">
        <v>3666</v>
      </c>
      <c r="H10" s="103">
        <v>0</v>
      </c>
      <c r="I10" s="103">
        <f t="shared" si="3"/>
        <v>378265</v>
      </c>
      <c r="J10" s="104">
        <f t="shared" si="4"/>
        <v>99.04014075840925</v>
      </c>
      <c r="K10" s="103">
        <v>313747</v>
      </c>
      <c r="L10" s="104">
        <f t="shared" si="5"/>
        <v>82.1475606850452</v>
      </c>
      <c r="M10" s="103">
        <v>0</v>
      </c>
      <c r="N10" s="104">
        <f t="shared" si="6"/>
        <v>0</v>
      </c>
      <c r="O10" s="103">
        <v>64518</v>
      </c>
      <c r="P10" s="103">
        <v>28240</v>
      </c>
      <c r="Q10" s="104">
        <f t="shared" si="7"/>
        <v>16.892580073364037</v>
      </c>
      <c r="R10" s="103">
        <v>8695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31</v>
      </c>
      <c r="B11" s="102" t="s">
        <v>316</v>
      </c>
      <c r="C11" s="101" t="s">
        <v>317</v>
      </c>
      <c r="D11" s="103">
        <f t="shared" si="0"/>
        <v>386342</v>
      </c>
      <c r="E11" s="103">
        <f t="shared" si="1"/>
        <v>21077</v>
      </c>
      <c r="F11" s="104">
        <f t="shared" si="2"/>
        <v>5.455529039037951</v>
      </c>
      <c r="G11" s="103">
        <v>21077</v>
      </c>
      <c r="H11" s="103">
        <v>0</v>
      </c>
      <c r="I11" s="103">
        <f t="shared" si="3"/>
        <v>365265</v>
      </c>
      <c r="J11" s="104">
        <f t="shared" si="4"/>
        <v>94.54447096096204</v>
      </c>
      <c r="K11" s="103">
        <v>178451</v>
      </c>
      <c r="L11" s="104">
        <f t="shared" si="5"/>
        <v>46.189904281698595</v>
      </c>
      <c r="M11" s="103">
        <v>0</v>
      </c>
      <c r="N11" s="104">
        <f t="shared" si="6"/>
        <v>0</v>
      </c>
      <c r="O11" s="103">
        <v>186814</v>
      </c>
      <c r="P11" s="103">
        <v>78279</v>
      </c>
      <c r="Q11" s="104">
        <f t="shared" si="7"/>
        <v>48.35456667926345</v>
      </c>
      <c r="R11" s="103">
        <v>5061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31</v>
      </c>
      <c r="B12" s="102" t="s">
        <v>310</v>
      </c>
      <c r="C12" s="101" t="s">
        <v>311</v>
      </c>
      <c r="D12" s="103">
        <f t="shared" si="0"/>
        <v>130883</v>
      </c>
      <c r="E12" s="103">
        <f t="shared" si="1"/>
        <v>6974</v>
      </c>
      <c r="F12" s="104">
        <f t="shared" si="2"/>
        <v>5.328423095436382</v>
      </c>
      <c r="G12" s="103">
        <v>6904</v>
      </c>
      <c r="H12" s="103">
        <v>70</v>
      </c>
      <c r="I12" s="103">
        <f t="shared" si="3"/>
        <v>123909</v>
      </c>
      <c r="J12" s="104">
        <f t="shared" si="4"/>
        <v>94.67157690456361</v>
      </c>
      <c r="K12" s="103">
        <v>66185</v>
      </c>
      <c r="L12" s="104">
        <f t="shared" si="5"/>
        <v>50.56806460732104</v>
      </c>
      <c r="M12" s="103">
        <v>0</v>
      </c>
      <c r="N12" s="104">
        <f t="shared" si="6"/>
        <v>0</v>
      </c>
      <c r="O12" s="103">
        <v>57724</v>
      </c>
      <c r="P12" s="103">
        <v>26949</v>
      </c>
      <c r="Q12" s="104">
        <f t="shared" si="7"/>
        <v>44.103512297242574</v>
      </c>
      <c r="R12" s="103">
        <v>3451</v>
      </c>
      <c r="S12" s="101"/>
      <c r="T12" s="101" t="s">
        <v>255</v>
      </c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31</v>
      </c>
      <c r="B13" s="102" t="s">
        <v>348</v>
      </c>
      <c r="C13" s="101" t="s">
        <v>349</v>
      </c>
      <c r="D13" s="103">
        <f t="shared" si="0"/>
        <v>118700</v>
      </c>
      <c r="E13" s="103">
        <f t="shared" si="1"/>
        <v>3604</v>
      </c>
      <c r="F13" s="104">
        <f t="shared" si="2"/>
        <v>3.0362257792754845</v>
      </c>
      <c r="G13" s="103">
        <v>3604</v>
      </c>
      <c r="H13" s="103">
        <v>0</v>
      </c>
      <c r="I13" s="103">
        <f t="shared" si="3"/>
        <v>115096</v>
      </c>
      <c r="J13" s="104">
        <f t="shared" si="4"/>
        <v>96.96377422072452</v>
      </c>
      <c r="K13" s="103">
        <v>83624</v>
      </c>
      <c r="L13" s="104">
        <f t="shared" si="5"/>
        <v>70.44987363100252</v>
      </c>
      <c r="M13" s="103">
        <v>0</v>
      </c>
      <c r="N13" s="104">
        <f t="shared" si="6"/>
        <v>0</v>
      </c>
      <c r="O13" s="103">
        <v>31472</v>
      </c>
      <c r="P13" s="103">
        <v>13239</v>
      </c>
      <c r="Q13" s="104">
        <f t="shared" si="7"/>
        <v>26.513900589721988</v>
      </c>
      <c r="R13" s="103">
        <v>2652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31</v>
      </c>
      <c r="B14" s="102" t="s">
        <v>298</v>
      </c>
      <c r="C14" s="101" t="s">
        <v>299</v>
      </c>
      <c r="D14" s="103">
        <f t="shared" si="0"/>
        <v>311112</v>
      </c>
      <c r="E14" s="103">
        <f t="shared" si="1"/>
        <v>4383</v>
      </c>
      <c r="F14" s="104">
        <f t="shared" si="2"/>
        <v>1.4088174033788476</v>
      </c>
      <c r="G14" s="103">
        <v>4383</v>
      </c>
      <c r="H14" s="103">
        <v>0</v>
      </c>
      <c r="I14" s="103">
        <f t="shared" si="3"/>
        <v>306729</v>
      </c>
      <c r="J14" s="104">
        <f t="shared" si="4"/>
        <v>98.59118259662115</v>
      </c>
      <c r="K14" s="103">
        <v>209748</v>
      </c>
      <c r="L14" s="104">
        <f t="shared" si="5"/>
        <v>67.41880737483608</v>
      </c>
      <c r="M14" s="103">
        <v>0</v>
      </c>
      <c r="N14" s="104">
        <f t="shared" si="6"/>
        <v>0</v>
      </c>
      <c r="O14" s="103">
        <v>96981</v>
      </c>
      <c r="P14" s="103">
        <v>51909</v>
      </c>
      <c r="Q14" s="104">
        <f t="shared" si="7"/>
        <v>31.17237522178508</v>
      </c>
      <c r="R14" s="103">
        <v>6042</v>
      </c>
      <c r="S14" s="101"/>
      <c r="T14" s="101" t="s">
        <v>255</v>
      </c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31</v>
      </c>
      <c r="B15" s="102" t="s">
        <v>352</v>
      </c>
      <c r="C15" s="101" t="s">
        <v>353</v>
      </c>
      <c r="D15" s="103">
        <f t="shared" si="0"/>
        <v>185195</v>
      </c>
      <c r="E15" s="103">
        <f t="shared" si="1"/>
        <v>3268</v>
      </c>
      <c r="F15" s="104">
        <f t="shared" si="2"/>
        <v>1.7646264747968359</v>
      </c>
      <c r="G15" s="103">
        <v>3268</v>
      </c>
      <c r="H15" s="103">
        <v>0</v>
      </c>
      <c r="I15" s="103">
        <f t="shared" si="3"/>
        <v>181927</v>
      </c>
      <c r="J15" s="104">
        <f t="shared" si="4"/>
        <v>98.23537352520316</v>
      </c>
      <c r="K15" s="103">
        <v>132261</v>
      </c>
      <c r="L15" s="104">
        <f t="shared" si="5"/>
        <v>71.41715489079078</v>
      </c>
      <c r="M15" s="103">
        <v>0</v>
      </c>
      <c r="N15" s="104">
        <f t="shared" si="6"/>
        <v>0</v>
      </c>
      <c r="O15" s="103">
        <v>49666</v>
      </c>
      <c r="P15" s="103">
        <v>29613</v>
      </c>
      <c r="Q15" s="104">
        <f t="shared" si="7"/>
        <v>26.81821863441238</v>
      </c>
      <c r="R15" s="103">
        <v>4953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31</v>
      </c>
      <c r="B16" s="102" t="s">
        <v>314</v>
      </c>
      <c r="C16" s="101" t="s">
        <v>315</v>
      </c>
      <c r="D16" s="103">
        <f t="shared" si="0"/>
        <v>64190</v>
      </c>
      <c r="E16" s="103">
        <f t="shared" si="1"/>
        <v>4017</v>
      </c>
      <c r="F16" s="104">
        <f t="shared" si="2"/>
        <v>6.257984109674404</v>
      </c>
      <c r="G16" s="103">
        <v>4017</v>
      </c>
      <c r="H16" s="103">
        <v>0</v>
      </c>
      <c r="I16" s="103">
        <f t="shared" si="3"/>
        <v>60173</v>
      </c>
      <c r="J16" s="104">
        <f t="shared" si="4"/>
        <v>93.74201589032559</v>
      </c>
      <c r="K16" s="103">
        <v>21913</v>
      </c>
      <c r="L16" s="104">
        <f t="shared" si="5"/>
        <v>34.137716155164355</v>
      </c>
      <c r="M16" s="103">
        <v>1413</v>
      </c>
      <c r="N16" s="104">
        <f t="shared" si="6"/>
        <v>2.2012774575479046</v>
      </c>
      <c r="O16" s="103">
        <v>36847</v>
      </c>
      <c r="P16" s="103">
        <v>22678</v>
      </c>
      <c r="Q16" s="104">
        <f t="shared" si="7"/>
        <v>57.40302227761334</v>
      </c>
      <c r="R16" s="103">
        <v>987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31</v>
      </c>
      <c r="B17" s="102" t="s">
        <v>270</v>
      </c>
      <c r="C17" s="101" t="s">
        <v>271</v>
      </c>
      <c r="D17" s="103">
        <f t="shared" si="0"/>
        <v>71666</v>
      </c>
      <c r="E17" s="103">
        <f t="shared" si="1"/>
        <v>1367</v>
      </c>
      <c r="F17" s="104">
        <f t="shared" si="2"/>
        <v>1.9074596042753886</v>
      </c>
      <c r="G17" s="103">
        <v>1367</v>
      </c>
      <c r="H17" s="103">
        <v>0</v>
      </c>
      <c r="I17" s="103">
        <f t="shared" si="3"/>
        <v>70299</v>
      </c>
      <c r="J17" s="104">
        <f t="shared" si="4"/>
        <v>98.09254039572461</v>
      </c>
      <c r="K17" s="103">
        <v>41517</v>
      </c>
      <c r="L17" s="104">
        <f t="shared" si="5"/>
        <v>57.93123656964251</v>
      </c>
      <c r="M17" s="103">
        <v>0</v>
      </c>
      <c r="N17" s="104">
        <f t="shared" si="6"/>
        <v>0</v>
      </c>
      <c r="O17" s="103">
        <v>28782</v>
      </c>
      <c r="P17" s="103">
        <v>8347</v>
      </c>
      <c r="Q17" s="104">
        <f t="shared" si="7"/>
        <v>40.161303826082104</v>
      </c>
      <c r="R17" s="103">
        <v>3129</v>
      </c>
      <c r="S17" s="101"/>
      <c r="T17" s="101" t="s">
        <v>255</v>
      </c>
      <c r="U17" s="101"/>
      <c r="V17" s="101"/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31</v>
      </c>
      <c r="B18" s="102" t="s">
        <v>308</v>
      </c>
      <c r="C18" s="101" t="s">
        <v>309</v>
      </c>
      <c r="D18" s="103">
        <f t="shared" si="0"/>
        <v>149179</v>
      </c>
      <c r="E18" s="103">
        <f t="shared" si="1"/>
        <v>1836</v>
      </c>
      <c r="F18" s="104">
        <f t="shared" si="2"/>
        <v>1.2307362296301758</v>
      </c>
      <c r="G18" s="103">
        <v>1836</v>
      </c>
      <c r="H18" s="103">
        <v>0</v>
      </c>
      <c r="I18" s="103">
        <f t="shared" si="3"/>
        <v>147343</v>
      </c>
      <c r="J18" s="104">
        <f t="shared" si="4"/>
        <v>98.76926377036982</v>
      </c>
      <c r="K18" s="103">
        <v>111158</v>
      </c>
      <c r="L18" s="104">
        <f t="shared" si="5"/>
        <v>74.51316874358992</v>
      </c>
      <c r="M18" s="103">
        <v>0</v>
      </c>
      <c r="N18" s="104">
        <f t="shared" si="6"/>
        <v>0</v>
      </c>
      <c r="O18" s="103">
        <v>36185</v>
      </c>
      <c r="P18" s="103">
        <v>21690</v>
      </c>
      <c r="Q18" s="104">
        <f t="shared" si="7"/>
        <v>24.25609502677991</v>
      </c>
      <c r="R18" s="103">
        <v>3686</v>
      </c>
      <c r="S18" s="101"/>
      <c r="T18" s="101" t="s">
        <v>255</v>
      </c>
      <c r="U18" s="101"/>
      <c r="V18" s="101"/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31</v>
      </c>
      <c r="B19" s="102" t="s">
        <v>266</v>
      </c>
      <c r="C19" s="101" t="s">
        <v>267</v>
      </c>
      <c r="D19" s="103">
        <f t="shared" si="0"/>
        <v>422521</v>
      </c>
      <c r="E19" s="103">
        <f t="shared" si="1"/>
        <v>4614</v>
      </c>
      <c r="F19" s="104">
        <f t="shared" si="2"/>
        <v>1.0920167281626239</v>
      </c>
      <c r="G19" s="103">
        <v>4614</v>
      </c>
      <c r="H19" s="103">
        <v>0</v>
      </c>
      <c r="I19" s="103">
        <f t="shared" si="3"/>
        <v>417907</v>
      </c>
      <c r="J19" s="104">
        <f t="shared" si="4"/>
        <v>98.90798327183738</v>
      </c>
      <c r="K19" s="103">
        <v>281740</v>
      </c>
      <c r="L19" s="104">
        <f t="shared" si="5"/>
        <v>66.68070936119152</v>
      </c>
      <c r="M19" s="103">
        <v>868</v>
      </c>
      <c r="N19" s="104">
        <f t="shared" si="6"/>
        <v>0.20543357608260893</v>
      </c>
      <c r="O19" s="103">
        <v>135299</v>
      </c>
      <c r="P19" s="103">
        <v>57528</v>
      </c>
      <c r="Q19" s="104">
        <f t="shared" si="7"/>
        <v>32.02184033456325</v>
      </c>
      <c r="R19" s="103">
        <v>13739</v>
      </c>
      <c r="S19" s="101" t="s">
        <v>255</v>
      </c>
      <c r="T19" s="101"/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31</v>
      </c>
      <c r="B20" s="102" t="s">
        <v>278</v>
      </c>
      <c r="C20" s="101" t="s">
        <v>279</v>
      </c>
      <c r="D20" s="103">
        <f t="shared" si="0"/>
        <v>185615</v>
      </c>
      <c r="E20" s="103">
        <f t="shared" si="1"/>
        <v>3014</v>
      </c>
      <c r="F20" s="104">
        <f t="shared" si="2"/>
        <v>1.6237911806696659</v>
      </c>
      <c r="G20" s="103">
        <v>3014</v>
      </c>
      <c r="H20" s="103">
        <v>0</v>
      </c>
      <c r="I20" s="103">
        <f t="shared" si="3"/>
        <v>182601</v>
      </c>
      <c r="J20" s="104">
        <f t="shared" si="4"/>
        <v>98.37620881933033</v>
      </c>
      <c r="K20" s="103">
        <v>131013</v>
      </c>
      <c r="L20" s="104">
        <f t="shared" si="5"/>
        <v>70.58319640115293</v>
      </c>
      <c r="M20" s="103">
        <v>0</v>
      </c>
      <c r="N20" s="104">
        <f t="shared" si="6"/>
        <v>0</v>
      </c>
      <c r="O20" s="103">
        <v>51588</v>
      </c>
      <c r="P20" s="103">
        <v>15233</v>
      </c>
      <c r="Q20" s="104">
        <f t="shared" si="7"/>
        <v>27.79301241817741</v>
      </c>
      <c r="R20" s="103">
        <v>5696</v>
      </c>
      <c r="S20" s="101"/>
      <c r="T20" s="101" t="s">
        <v>255</v>
      </c>
      <c r="U20" s="101"/>
      <c r="V20" s="101"/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31</v>
      </c>
      <c r="B21" s="102" t="s">
        <v>256</v>
      </c>
      <c r="C21" s="101" t="s">
        <v>257</v>
      </c>
      <c r="D21" s="103">
        <f t="shared" si="0"/>
        <v>170409</v>
      </c>
      <c r="E21" s="103">
        <f t="shared" si="1"/>
        <v>3317</v>
      </c>
      <c r="F21" s="104">
        <f t="shared" si="2"/>
        <v>1.946493436379534</v>
      </c>
      <c r="G21" s="103">
        <v>3317</v>
      </c>
      <c r="H21" s="103">
        <v>0</v>
      </c>
      <c r="I21" s="103">
        <f t="shared" si="3"/>
        <v>167092</v>
      </c>
      <c r="J21" s="104">
        <f t="shared" si="4"/>
        <v>98.05350656362046</v>
      </c>
      <c r="K21" s="103">
        <v>125051</v>
      </c>
      <c r="L21" s="104">
        <f t="shared" si="5"/>
        <v>73.38286123385502</v>
      </c>
      <c r="M21" s="103">
        <v>0</v>
      </c>
      <c r="N21" s="104">
        <f t="shared" si="6"/>
        <v>0</v>
      </c>
      <c r="O21" s="103">
        <v>42041</v>
      </c>
      <c r="P21" s="103">
        <v>27856</v>
      </c>
      <c r="Q21" s="104">
        <f t="shared" si="7"/>
        <v>24.67064532976545</v>
      </c>
      <c r="R21" s="103">
        <v>6209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31</v>
      </c>
      <c r="B22" s="102" t="s">
        <v>272</v>
      </c>
      <c r="C22" s="101" t="s">
        <v>273</v>
      </c>
      <c r="D22" s="103">
        <f t="shared" si="0"/>
        <v>81404</v>
      </c>
      <c r="E22" s="103">
        <f t="shared" si="1"/>
        <v>9389</v>
      </c>
      <c r="F22" s="104">
        <f t="shared" si="2"/>
        <v>11.533831261363078</v>
      </c>
      <c r="G22" s="103">
        <v>9389</v>
      </c>
      <c r="H22" s="103">
        <v>0</v>
      </c>
      <c r="I22" s="103">
        <f t="shared" si="3"/>
        <v>72015</v>
      </c>
      <c r="J22" s="104">
        <f t="shared" si="4"/>
        <v>88.46616873863692</v>
      </c>
      <c r="K22" s="103">
        <v>45709</v>
      </c>
      <c r="L22" s="104">
        <f t="shared" si="5"/>
        <v>56.150803400324314</v>
      </c>
      <c r="M22" s="103">
        <v>0</v>
      </c>
      <c r="N22" s="104">
        <f t="shared" si="6"/>
        <v>0</v>
      </c>
      <c r="O22" s="103">
        <v>26306</v>
      </c>
      <c r="P22" s="103">
        <v>12301</v>
      </c>
      <c r="Q22" s="104">
        <f t="shared" si="7"/>
        <v>32.31536533831261</v>
      </c>
      <c r="R22" s="103">
        <v>2265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31</v>
      </c>
      <c r="B23" s="102" t="s">
        <v>344</v>
      </c>
      <c r="C23" s="101" t="s">
        <v>345</v>
      </c>
      <c r="D23" s="103">
        <f t="shared" si="0"/>
        <v>74811</v>
      </c>
      <c r="E23" s="103">
        <f t="shared" si="1"/>
        <v>2319</v>
      </c>
      <c r="F23" s="104">
        <f t="shared" si="2"/>
        <v>3.0998115250431084</v>
      </c>
      <c r="G23" s="103">
        <v>2319</v>
      </c>
      <c r="H23" s="103">
        <v>0</v>
      </c>
      <c r="I23" s="103">
        <f t="shared" si="3"/>
        <v>72492</v>
      </c>
      <c r="J23" s="104">
        <f t="shared" si="4"/>
        <v>96.90018847495689</v>
      </c>
      <c r="K23" s="103">
        <v>40129</v>
      </c>
      <c r="L23" s="104">
        <f t="shared" si="5"/>
        <v>53.64050741201161</v>
      </c>
      <c r="M23" s="103">
        <v>0</v>
      </c>
      <c r="N23" s="104">
        <f t="shared" si="6"/>
        <v>0</v>
      </c>
      <c r="O23" s="103">
        <v>32363</v>
      </c>
      <c r="P23" s="103">
        <v>19821</v>
      </c>
      <c r="Q23" s="104">
        <f t="shared" si="7"/>
        <v>43.25968106294529</v>
      </c>
      <c r="R23" s="103">
        <v>1795</v>
      </c>
      <c r="S23" s="101" t="s">
        <v>255</v>
      </c>
      <c r="T23" s="101"/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31</v>
      </c>
      <c r="B24" s="102" t="s">
        <v>276</v>
      </c>
      <c r="C24" s="101" t="s">
        <v>277</v>
      </c>
      <c r="D24" s="103">
        <f t="shared" si="0"/>
        <v>57978</v>
      </c>
      <c r="E24" s="103">
        <f t="shared" si="1"/>
        <v>5396</v>
      </c>
      <c r="F24" s="104">
        <f t="shared" si="2"/>
        <v>9.306978509089655</v>
      </c>
      <c r="G24" s="103">
        <v>5396</v>
      </c>
      <c r="H24" s="103">
        <v>0</v>
      </c>
      <c r="I24" s="103">
        <f t="shared" si="3"/>
        <v>52582</v>
      </c>
      <c r="J24" s="104">
        <f t="shared" si="4"/>
        <v>90.69302149091034</v>
      </c>
      <c r="K24" s="103">
        <v>16194</v>
      </c>
      <c r="L24" s="104">
        <f t="shared" si="5"/>
        <v>27.931284280244228</v>
      </c>
      <c r="M24" s="103">
        <v>0</v>
      </c>
      <c r="N24" s="104">
        <f t="shared" si="6"/>
        <v>0</v>
      </c>
      <c r="O24" s="103">
        <v>36388</v>
      </c>
      <c r="P24" s="103">
        <v>22859</v>
      </c>
      <c r="Q24" s="104">
        <f t="shared" si="7"/>
        <v>62.76173721066611</v>
      </c>
      <c r="R24" s="103">
        <v>890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31</v>
      </c>
      <c r="B25" s="102" t="s">
        <v>340</v>
      </c>
      <c r="C25" s="101" t="s">
        <v>341</v>
      </c>
      <c r="D25" s="103">
        <f t="shared" si="0"/>
        <v>101074</v>
      </c>
      <c r="E25" s="103">
        <f t="shared" si="1"/>
        <v>2360</v>
      </c>
      <c r="F25" s="104">
        <f t="shared" si="2"/>
        <v>2.3349229277559016</v>
      </c>
      <c r="G25" s="103">
        <v>2360</v>
      </c>
      <c r="H25" s="103">
        <v>0</v>
      </c>
      <c r="I25" s="103">
        <f t="shared" si="3"/>
        <v>98714</v>
      </c>
      <c r="J25" s="104">
        <f t="shared" si="4"/>
        <v>97.6650770722441</v>
      </c>
      <c r="K25" s="103">
        <v>21098</v>
      </c>
      <c r="L25" s="104">
        <f t="shared" si="5"/>
        <v>20.87381522448899</v>
      </c>
      <c r="M25" s="103">
        <v>0</v>
      </c>
      <c r="N25" s="104">
        <f t="shared" si="6"/>
        <v>0</v>
      </c>
      <c r="O25" s="103">
        <v>77616</v>
      </c>
      <c r="P25" s="103">
        <v>45600</v>
      </c>
      <c r="Q25" s="104">
        <f t="shared" si="7"/>
        <v>76.79126184775511</v>
      </c>
      <c r="R25" s="103">
        <v>1490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31</v>
      </c>
      <c r="B26" s="102" t="s">
        <v>322</v>
      </c>
      <c r="C26" s="101" t="s">
        <v>323</v>
      </c>
      <c r="D26" s="103">
        <f t="shared" si="0"/>
        <v>153526</v>
      </c>
      <c r="E26" s="103">
        <f t="shared" si="1"/>
        <v>4499</v>
      </c>
      <c r="F26" s="104">
        <f t="shared" si="2"/>
        <v>2.9304482628349593</v>
      </c>
      <c r="G26" s="103">
        <v>4499</v>
      </c>
      <c r="H26" s="103">
        <v>0</v>
      </c>
      <c r="I26" s="103">
        <f t="shared" si="3"/>
        <v>149027</v>
      </c>
      <c r="J26" s="104">
        <f t="shared" si="4"/>
        <v>97.06955173716504</v>
      </c>
      <c r="K26" s="103">
        <v>113129</v>
      </c>
      <c r="L26" s="104">
        <f t="shared" si="5"/>
        <v>73.68719304873441</v>
      </c>
      <c r="M26" s="103">
        <v>0</v>
      </c>
      <c r="N26" s="104">
        <f t="shared" si="6"/>
        <v>0</v>
      </c>
      <c r="O26" s="103">
        <v>35898</v>
      </c>
      <c r="P26" s="103">
        <v>0</v>
      </c>
      <c r="Q26" s="104">
        <f t="shared" si="7"/>
        <v>23.382358688430624</v>
      </c>
      <c r="R26" s="103">
        <v>7435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31</v>
      </c>
      <c r="B27" s="102" t="s">
        <v>306</v>
      </c>
      <c r="C27" s="101" t="s">
        <v>307</v>
      </c>
      <c r="D27" s="103">
        <f t="shared" si="0"/>
        <v>138174</v>
      </c>
      <c r="E27" s="103">
        <f t="shared" si="1"/>
        <v>7184</v>
      </c>
      <c r="F27" s="104">
        <f t="shared" si="2"/>
        <v>5.199241536034275</v>
      </c>
      <c r="G27" s="103">
        <v>7184</v>
      </c>
      <c r="H27" s="103">
        <v>0</v>
      </c>
      <c r="I27" s="103">
        <f t="shared" si="3"/>
        <v>130990</v>
      </c>
      <c r="J27" s="104">
        <f t="shared" si="4"/>
        <v>94.80075846396574</v>
      </c>
      <c r="K27" s="103">
        <v>54839</v>
      </c>
      <c r="L27" s="104">
        <f t="shared" si="5"/>
        <v>39.68836394690752</v>
      </c>
      <c r="M27" s="103">
        <v>558</v>
      </c>
      <c r="N27" s="104">
        <f t="shared" si="6"/>
        <v>0.40383863823874244</v>
      </c>
      <c r="O27" s="103">
        <v>75593</v>
      </c>
      <c r="P27" s="103">
        <v>48096</v>
      </c>
      <c r="Q27" s="104">
        <f t="shared" si="7"/>
        <v>54.70855587881947</v>
      </c>
      <c r="R27" s="103">
        <v>2479</v>
      </c>
      <c r="S27" s="101"/>
      <c r="T27" s="101"/>
      <c r="U27" s="101"/>
      <c r="V27" s="101" t="s">
        <v>255</v>
      </c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31</v>
      </c>
      <c r="B28" s="102" t="s">
        <v>336</v>
      </c>
      <c r="C28" s="101" t="s">
        <v>337</v>
      </c>
      <c r="D28" s="103">
        <f t="shared" si="0"/>
        <v>48727</v>
      </c>
      <c r="E28" s="103">
        <f t="shared" si="1"/>
        <v>2416</v>
      </c>
      <c r="F28" s="104">
        <f t="shared" si="2"/>
        <v>4.958236706548731</v>
      </c>
      <c r="G28" s="103">
        <v>2416</v>
      </c>
      <c r="H28" s="103">
        <v>0</v>
      </c>
      <c r="I28" s="103">
        <f t="shared" si="3"/>
        <v>46311</v>
      </c>
      <c r="J28" s="104">
        <f t="shared" si="4"/>
        <v>95.04176329345127</v>
      </c>
      <c r="K28" s="103">
        <v>14301</v>
      </c>
      <c r="L28" s="104">
        <f t="shared" si="5"/>
        <v>29.349231432265476</v>
      </c>
      <c r="M28" s="103">
        <v>0</v>
      </c>
      <c r="N28" s="104">
        <f t="shared" si="6"/>
        <v>0</v>
      </c>
      <c r="O28" s="103">
        <v>32010</v>
      </c>
      <c r="P28" s="103">
        <v>10930</v>
      </c>
      <c r="Q28" s="104">
        <f t="shared" si="7"/>
        <v>65.69253186118578</v>
      </c>
      <c r="R28" s="103">
        <v>685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31</v>
      </c>
      <c r="B29" s="102" t="s">
        <v>304</v>
      </c>
      <c r="C29" s="101" t="s">
        <v>305</v>
      </c>
      <c r="D29" s="103">
        <f t="shared" si="0"/>
        <v>113410</v>
      </c>
      <c r="E29" s="103">
        <f t="shared" si="1"/>
        <v>1510</v>
      </c>
      <c r="F29" s="104">
        <f t="shared" si="2"/>
        <v>1.3314522528877524</v>
      </c>
      <c r="G29" s="103">
        <v>1510</v>
      </c>
      <c r="H29" s="103">
        <v>0</v>
      </c>
      <c r="I29" s="103">
        <f t="shared" si="3"/>
        <v>111900</v>
      </c>
      <c r="J29" s="104">
        <f t="shared" si="4"/>
        <v>98.66854774711224</v>
      </c>
      <c r="K29" s="103">
        <v>86768</v>
      </c>
      <c r="L29" s="104">
        <f t="shared" si="5"/>
        <v>76.50824442289039</v>
      </c>
      <c r="M29" s="103">
        <v>0</v>
      </c>
      <c r="N29" s="104">
        <f t="shared" si="6"/>
        <v>0</v>
      </c>
      <c r="O29" s="103">
        <v>25132</v>
      </c>
      <c r="P29" s="103">
        <v>13948</v>
      </c>
      <c r="Q29" s="104">
        <f t="shared" si="7"/>
        <v>22.16030332422185</v>
      </c>
      <c r="R29" s="103">
        <v>1423</v>
      </c>
      <c r="S29" s="101"/>
      <c r="T29" s="101" t="s">
        <v>255</v>
      </c>
      <c r="U29" s="101"/>
      <c r="V29" s="101"/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31</v>
      </c>
      <c r="B30" s="102" t="s">
        <v>342</v>
      </c>
      <c r="C30" s="101" t="s">
        <v>343</v>
      </c>
      <c r="D30" s="103">
        <f t="shared" si="0"/>
        <v>89664</v>
      </c>
      <c r="E30" s="103">
        <f t="shared" si="1"/>
        <v>2538</v>
      </c>
      <c r="F30" s="104">
        <f t="shared" si="2"/>
        <v>2.8305674518201283</v>
      </c>
      <c r="G30" s="103">
        <v>2538</v>
      </c>
      <c r="H30" s="103">
        <v>0</v>
      </c>
      <c r="I30" s="103">
        <f t="shared" si="3"/>
        <v>87126</v>
      </c>
      <c r="J30" s="104">
        <f t="shared" si="4"/>
        <v>97.16943254817987</v>
      </c>
      <c r="K30" s="103">
        <v>69535</v>
      </c>
      <c r="L30" s="104">
        <f t="shared" si="5"/>
        <v>77.5506334760885</v>
      </c>
      <c r="M30" s="103">
        <v>0</v>
      </c>
      <c r="N30" s="104">
        <f t="shared" si="6"/>
        <v>0</v>
      </c>
      <c r="O30" s="103">
        <v>17591</v>
      </c>
      <c r="P30" s="103">
        <v>13348</v>
      </c>
      <c r="Q30" s="104">
        <f t="shared" si="7"/>
        <v>19.618799072091363</v>
      </c>
      <c r="R30" s="103">
        <v>2048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31</v>
      </c>
      <c r="B31" s="102" t="s">
        <v>292</v>
      </c>
      <c r="C31" s="101" t="s">
        <v>293</v>
      </c>
      <c r="D31" s="103">
        <f t="shared" si="0"/>
        <v>85948</v>
      </c>
      <c r="E31" s="103">
        <f t="shared" si="1"/>
        <v>712</v>
      </c>
      <c r="F31" s="104">
        <f t="shared" si="2"/>
        <v>0.828407874528785</v>
      </c>
      <c r="G31" s="103">
        <v>712</v>
      </c>
      <c r="H31" s="103">
        <v>0</v>
      </c>
      <c r="I31" s="103">
        <f t="shared" si="3"/>
        <v>85236</v>
      </c>
      <c r="J31" s="104">
        <f t="shared" si="4"/>
        <v>99.17159212547122</v>
      </c>
      <c r="K31" s="103">
        <v>80912</v>
      </c>
      <c r="L31" s="104">
        <f t="shared" si="5"/>
        <v>94.14064317959696</v>
      </c>
      <c r="M31" s="103">
        <v>0</v>
      </c>
      <c r="N31" s="104">
        <f t="shared" si="6"/>
        <v>0</v>
      </c>
      <c r="O31" s="103">
        <v>4324</v>
      </c>
      <c r="P31" s="103">
        <v>687</v>
      </c>
      <c r="Q31" s="104">
        <f t="shared" si="7"/>
        <v>5.03094894587425</v>
      </c>
      <c r="R31" s="103">
        <v>1705</v>
      </c>
      <c r="S31" s="101" t="s">
        <v>255</v>
      </c>
      <c r="T31" s="101"/>
      <c r="U31" s="101"/>
      <c r="V31" s="101"/>
      <c r="W31" s="101"/>
      <c r="X31" s="101"/>
      <c r="Y31" s="101"/>
      <c r="Z31" s="101" t="s">
        <v>255</v>
      </c>
    </row>
    <row r="32" spans="1:26" s="107" customFormat="1" ht="13.5" customHeight="1">
      <c r="A32" s="101" t="s">
        <v>31</v>
      </c>
      <c r="B32" s="102" t="s">
        <v>330</v>
      </c>
      <c r="C32" s="101" t="s">
        <v>331</v>
      </c>
      <c r="D32" s="103">
        <f t="shared" si="0"/>
        <v>70997</v>
      </c>
      <c r="E32" s="103">
        <f t="shared" si="1"/>
        <v>1926</v>
      </c>
      <c r="F32" s="104">
        <f t="shared" si="2"/>
        <v>2.712790681296393</v>
      </c>
      <c r="G32" s="103">
        <v>1926</v>
      </c>
      <c r="H32" s="103">
        <v>0</v>
      </c>
      <c r="I32" s="103">
        <f t="shared" si="3"/>
        <v>69071</v>
      </c>
      <c r="J32" s="104">
        <f t="shared" si="4"/>
        <v>97.2872093187036</v>
      </c>
      <c r="K32" s="103">
        <v>37741</v>
      </c>
      <c r="L32" s="104">
        <f t="shared" si="5"/>
        <v>53.158584165528126</v>
      </c>
      <c r="M32" s="103">
        <v>0</v>
      </c>
      <c r="N32" s="104">
        <f t="shared" si="6"/>
        <v>0</v>
      </c>
      <c r="O32" s="103">
        <v>31330</v>
      </c>
      <c r="P32" s="103">
        <v>10965</v>
      </c>
      <c r="Q32" s="104">
        <f t="shared" si="7"/>
        <v>44.12862515317549</v>
      </c>
      <c r="R32" s="103">
        <v>4236</v>
      </c>
      <c r="S32" s="101"/>
      <c r="T32" s="101" t="s">
        <v>255</v>
      </c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31</v>
      </c>
      <c r="B33" s="102" t="s">
        <v>358</v>
      </c>
      <c r="C33" s="101" t="s">
        <v>359</v>
      </c>
      <c r="D33" s="103">
        <f t="shared" si="0"/>
        <v>82522</v>
      </c>
      <c r="E33" s="103">
        <f t="shared" si="1"/>
        <v>1106</v>
      </c>
      <c r="F33" s="104">
        <f t="shared" si="2"/>
        <v>1.3402486609631372</v>
      </c>
      <c r="G33" s="103">
        <v>1106</v>
      </c>
      <c r="H33" s="103">
        <v>0</v>
      </c>
      <c r="I33" s="103">
        <f t="shared" si="3"/>
        <v>81416</v>
      </c>
      <c r="J33" s="104">
        <f t="shared" si="4"/>
        <v>98.65975133903686</v>
      </c>
      <c r="K33" s="103">
        <v>53258</v>
      </c>
      <c r="L33" s="104">
        <f t="shared" si="5"/>
        <v>64.53794139744554</v>
      </c>
      <c r="M33" s="103">
        <v>0</v>
      </c>
      <c r="N33" s="104">
        <f t="shared" si="6"/>
        <v>0</v>
      </c>
      <c r="O33" s="103">
        <v>28158</v>
      </c>
      <c r="P33" s="103">
        <v>11938</v>
      </c>
      <c r="Q33" s="104">
        <f t="shared" si="7"/>
        <v>34.12180994159134</v>
      </c>
      <c r="R33" s="103">
        <v>1086</v>
      </c>
      <c r="S33" s="101" t="s">
        <v>255</v>
      </c>
      <c r="T33" s="101"/>
      <c r="U33" s="101"/>
      <c r="V33" s="101"/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31</v>
      </c>
      <c r="B34" s="102" t="s">
        <v>346</v>
      </c>
      <c r="C34" s="101" t="s">
        <v>347</v>
      </c>
      <c r="D34" s="103">
        <f t="shared" si="0"/>
        <v>46633</v>
      </c>
      <c r="E34" s="103">
        <f t="shared" si="1"/>
        <v>1391</v>
      </c>
      <c r="F34" s="104">
        <f t="shared" si="2"/>
        <v>2.9828662106233783</v>
      </c>
      <c r="G34" s="103">
        <v>1391</v>
      </c>
      <c r="H34" s="103">
        <v>0</v>
      </c>
      <c r="I34" s="103">
        <f t="shared" si="3"/>
        <v>45242</v>
      </c>
      <c r="J34" s="104">
        <f t="shared" si="4"/>
        <v>97.01713378937662</v>
      </c>
      <c r="K34" s="103">
        <v>27180</v>
      </c>
      <c r="L34" s="104">
        <f t="shared" si="5"/>
        <v>58.28490553899599</v>
      </c>
      <c r="M34" s="103">
        <v>0</v>
      </c>
      <c r="N34" s="104">
        <f t="shared" si="6"/>
        <v>0</v>
      </c>
      <c r="O34" s="103">
        <v>18062</v>
      </c>
      <c r="P34" s="103">
        <v>6157</v>
      </c>
      <c r="Q34" s="104">
        <f t="shared" si="7"/>
        <v>38.73222825038063</v>
      </c>
      <c r="R34" s="103">
        <v>2351</v>
      </c>
      <c r="S34" s="101"/>
      <c r="T34" s="101"/>
      <c r="U34" s="101"/>
      <c r="V34" s="101" t="s">
        <v>255</v>
      </c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31</v>
      </c>
      <c r="B35" s="102" t="s">
        <v>334</v>
      </c>
      <c r="C35" s="101" t="s">
        <v>335</v>
      </c>
      <c r="D35" s="103">
        <f t="shared" si="0"/>
        <v>47673</v>
      </c>
      <c r="E35" s="103">
        <f t="shared" si="1"/>
        <v>1372</v>
      </c>
      <c r="F35" s="104">
        <f t="shared" si="2"/>
        <v>2.8779392947790154</v>
      </c>
      <c r="G35" s="103">
        <v>1372</v>
      </c>
      <c r="H35" s="103">
        <v>0</v>
      </c>
      <c r="I35" s="103">
        <f t="shared" si="3"/>
        <v>46301</v>
      </c>
      <c r="J35" s="104">
        <f t="shared" si="4"/>
        <v>97.12206070522097</v>
      </c>
      <c r="K35" s="103">
        <v>27208</v>
      </c>
      <c r="L35" s="104">
        <f t="shared" si="5"/>
        <v>57.07213726847482</v>
      </c>
      <c r="M35" s="103">
        <v>0</v>
      </c>
      <c r="N35" s="104">
        <f t="shared" si="6"/>
        <v>0</v>
      </c>
      <c r="O35" s="103">
        <v>19093</v>
      </c>
      <c r="P35" s="103">
        <v>6233</v>
      </c>
      <c r="Q35" s="104">
        <f t="shared" si="7"/>
        <v>40.04992343674616</v>
      </c>
      <c r="R35" s="103">
        <v>2066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31</v>
      </c>
      <c r="B36" s="102" t="s">
        <v>328</v>
      </c>
      <c r="C36" s="101" t="s">
        <v>329</v>
      </c>
      <c r="D36" s="103">
        <f t="shared" si="0"/>
        <v>68609</v>
      </c>
      <c r="E36" s="103">
        <f t="shared" si="1"/>
        <v>594</v>
      </c>
      <c r="F36" s="104">
        <f t="shared" si="2"/>
        <v>0.8657756271043158</v>
      </c>
      <c r="G36" s="103">
        <v>594</v>
      </c>
      <c r="H36" s="103">
        <v>0</v>
      </c>
      <c r="I36" s="103">
        <f t="shared" si="3"/>
        <v>68015</v>
      </c>
      <c r="J36" s="104">
        <f t="shared" si="4"/>
        <v>99.13422437289569</v>
      </c>
      <c r="K36" s="103">
        <v>48072</v>
      </c>
      <c r="L36" s="104">
        <f t="shared" si="5"/>
        <v>70.06660933696746</v>
      </c>
      <c r="M36" s="103">
        <v>0</v>
      </c>
      <c r="N36" s="104">
        <f t="shared" si="6"/>
        <v>0</v>
      </c>
      <c r="O36" s="103">
        <v>19943</v>
      </c>
      <c r="P36" s="103">
        <v>4560</v>
      </c>
      <c r="Q36" s="104">
        <f t="shared" si="7"/>
        <v>29.067615035928227</v>
      </c>
      <c r="R36" s="103">
        <v>2319</v>
      </c>
      <c r="S36" s="101"/>
      <c r="T36" s="101" t="s">
        <v>255</v>
      </c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31</v>
      </c>
      <c r="B37" s="102" t="s">
        <v>350</v>
      </c>
      <c r="C37" s="101" t="s">
        <v>351</v>
      </c>
      <c r="D37" s="103">
        <f t="shared" si="0"/>
        <v>87622</v>
      </c>
      <c r="E37" s="103">
        <f t="shared" si="1"/>
        <v>809</v>
      </c>
      <c r="F37" s="104">
        <f t="shared" si="2"/>
        <v>0.9232841067311863</v>
      </c>
      <c r="G37" s="103">
        <v>809</v>
      </c>
      <c r="H37" s="103">
        <v>0</v>
      </c>
      <c r="I37" s="103">
        <f t="shared" si="3"/>
        <v>86813</v>
      </c>
      <c r="J37" s="104">
        <f t="shared" si="4"/>
        <v>99.07671589326881</v>
      </c>
      <c r="K37" s="103">
        <v>60357</v>
      </c>
      <c r="L37" s="104">
        <f t="shared" si="5"/>
        <v>68.8833854511424</v>
      </c>
      <c r="M37" s="103">
        <v>0</v>
      </c>
      <c r="N37" s="104">
        <f t="shared" si="6"/>
        <v>0</v>
      </c>
      <c r="O37" s="103">
        <v>26456</v>
      </c>
      <c r="P37" s="103">
        <v>13355</v>
      </c>
      <c r="Q37" s="104">
        <f t="shared" si="7"/>
        <v>30.19333044212641</v>
      </c>
      <c r="R37" s="103">
        <v>1232</v>
      </c>
      <c r="S37" s="101"/>
      <c r="T37" s="101" t="s">
        <v>255</v>
      </c>
      <c r="U37" s="101"/>
      <c r="V37" s="101"/>
      <c r="W37" s="101"/>
      <c r="X37" s="101"/>
      <c r="Y37" s="101"/>
      <c r="Z37" s="101" t="s">
        <v>255</v>
      </c>
    </row>
    <row r="38" spans="1:26" s="107" customFormat="1" ht="13.5" customHeight="1">
      <c r="A38" s="101" t="s">
        <v>31</v>
      </c>
      <c r="B38" s="102" t="s">
        <v>360</v>
      </c>
      <c r="C38" s="101" t="s">
        <v>361</v>
      </c>
      <c r="D38" s="103">
        <f t="shared" si="0"/>
        <v>64184</v>
      </c>
      <c r="E38" s="103">
        <f t="shared" si="1"/>
        <v>1776</v>
      </c>
      <c r="F38" s="104">
        <f t="shared" si="2"/>
        <v>2.7670447463542316</v>
      </c>
      <c r="G38" s="103">
        <v>1776</v>
      </c>
      <c r="H38" s="103">
        <v>0</v>
      </c>
      <c r="I38" s="103">
        <f t="shared" si="3"/>
        <v>62408</v>
      </c>
      <c r="J38" s="104">
        <f t="shared" si="4"/>
        <v>97.23295525364577</v>
      </c>
      <c r="K38" s="103">
        <v>26269</v>
      </c>
      <c r="L38" s="104">
        <f t="shared" si="5"/>
        <v>40.9276455191325</v>
      </c>
      <c r="M38" s="103">
        <v>277</v>
      </c>
      <c r="N38" s="104">
        <f t="shared" si="6"/>
        <v>0.4315717312725913</v>
      </c>
      <c r="O38" s="103">
        <v>35862</v>
      </c>
      <c r="P38" s="103">
        <v>28007</v>
      </c>
      <c r="Q38" s="104">
        <f t="shared" si="7"/>
        <v>55.87373800324068</v>
      </c>
      <c r="R38" s="103">
        <v>1313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31</v>
      </c>
      <c r="B39" s="102" t="s">
        <v>324</v>
      </c>
      <c r="C39" s="101" t="s">
        <v>325</v>
      </c>
      <c r="D39" s="103">
        <f aca="true" t="shared" si="8" ref="D39:D61">+SUM(E39,+I39)</f>
        <v>64790</v>
      </c>
      <c r="E39" s="103">
        <f aca="true" t="shared" si="9" ref="E39:E61">+SUM(G39,+H39)</f>
        <v>4899</v>
      </c>
      <c r="F39" s="104">
        <f aca="true" t="shared" si="10" ref="F39:F61">IF(D39&gt;0,E39/D39*100,"-")</f>
        <v>7.561352060503164</v>
      </c>
      <c r="G39" s="103">
        <v>4899</v>
      </c>
      <c r="H39" s="103">
        <v>0</v>
      </c>
      <c r="I39" s="103">
        <f aca="true" t="shared" si="11" ref="I39:I61">+SUM(K39,+M39,+O39)</f>
        <v>59891</v>
      </c>
      <c r="J39" s="104">
        <f aca="true" t="shared" si="12" ref="J39:J61">IF(D39&gt;0,I39/D39*100,"-")</f>
        <v>92.43864793949683</v>
      </c>
      <c r="K39" s="103">
        <v>7660</v>
      </c>
      <c r="L39" s="104">
        <f aca="true" t="shared" si="13" ref="L39:L61">IF(D39&gt;0,K39/D39*100,"-")</f>
        <v>11.822812162370736</v>
      </c>
      <c r="M39" s="103">
        <v>3337</v>
      </c>
      <c r="N39" s="104">
        <f aca="true" t="shared" si="14" ref="N39:N61">IF(D39&gt;0,M39/D39*100,"-")</f>
        <v>5.150486186139836</v>
      </c>
      <c r="O39" s="103">
        <v>48894</v>
      </c>
      <c r="P39" s="103">
        <v>34987</v>
      </c>
      <c r="Q39" s="104">
        <f aca="true" t="shared" si="15" ref="Q39:Q61">IF(D39&gt;0,O39/D39*100,"-")</f>
        <v>75.46534959098626</v>
      </c>
      <c r="R39" s="103">
        <v>655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31</v>
      </c>
      <c r="B40" s="102" t="s">
        <v>280</v>
      </c>
      <c r="C40" s="101" t="s">
        <v>281</v>
      </c>
      <c r="D40" s="103">
        <f t="shared" si="8"/>
        <v>66897</v>
      </c>
      <c r="E40" s="103">
        <f t="shared" si="9"/>
        <v>2454</v>
      </c>
      <c r="F40" s="104">
        <f t="shared" si="10"/>
        <v>3.668325933898381</v>
      </c>
      <c r="G40" s="103">
        <v>2454</v>
      </c>
      <c r="H40" s="103">
        <v>0</v>
      </c>
      <c r="I40" s="103">
        <f t="shared" si="11"/>
        <v>64443</v>
      </c>
      <c r="J40" s="104">
        <f t="shared" si="12"/>
        <v>96.33167406610161</v>
      </c>
      <c r="K40" s="103">
        <v>13633</v>
      </c>
      <c r="L40" s="104">
        <f t="shared" si="13"/>
        <v>20.37909024320971</v>
      </c>
      <c r="M40" s="103">
        <v>0</v>
      </c>
      <c r="N40" s="104">
        <f t="shared" si="14"/>
        <v>0</v>
      </c>
      <c r="O40" s="103">
        <v>50810</v>
      </c>
      <c r="P40" s="103">
        <v>34661</v>
      </c>
      <c r="Q40" s="104">
        <f t="shared" si="15"/>
        <v>75.95258382289191</v>
      </c>
      <c r="R40" s="103">
        <v>1321</v>
      </c>
      <c r="S40" s="101" t="s">
        <v>255</v>
      </c>
      <c r="T40" s="101"/>
      <c r="U40" s="101"/>
      <c r="V40" s="101"/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31</v>
      </c>
      <c r="B41" s="102" t="s">
        <v>338</v>
      </c>
      <c r="C41" s="101" t="s">
        <v>339</v>
      </c>
      <c r="D41" s="103">
        <f t="shared" si="8"/>
        <v>84298</v>
      </c>
      <c r="E41" s="103">
        <f t="shared" si="9"/>
        <v>2988</v>
      </c>
      <c r="F41" s="104">
        <f t="shared" si="10"/>
        <v>3.5445680799069965</v>
      </c>
      <c r="G41" s="103">
        <v>2988</v>
      </c>
      <c r="H41" s="103">
        <v>0</v>
      </c>
      <c r="I41" s="103">
        <f t="shared" si="11"/>
        <v>81310</v>
      </c>
      <c r="J41" s="104">
        <f t="shared" si="12"/>
        <v>96.455431920093</v>
      </c>
      <c r="K41" s="103">
        <v>23879</v>
      </c>
      <c r="L41" s="104">
        <f t="shared" si="13"/>
        <v>28.32688794514698</v>
      </c>
      <c r="M41" s="103">
        <v>0</v>
      </c>
      <c r="N41" s="104">
        <f t="shared" si="14"/>
        <v>0</v>
      </c>
      <c r="O41" s="103">
        <v>57431</v>
      </c>
      <c r="P41" s="103">
        <v>39203</v>
      </c>
      <c r="Q41" s="104">
        <f t="shared" si="15"/>
        <v>68.12854397494603</v>
      </c>
      <c r="R41" s="103">
        <v>1518</v>
      </c>
      <c r="S41" s="101" t="s">
        <v>255</v>
      </c>
      <c r="T41" s="101"/>
      <c r="U41" s="101"/>
      <c r="V41" s="101"/>
      <c r="W41" s="101"/>
      <c r="X41" s="101"/>
      <c r="Y41" s="101"/>
      <c r="Z41" s="101" t="s">
        <v>255</v>
      </c>
    </row>
    <row r="42" spans="1:26" s="107" customFormat="1" ht="13.5" customHeight="1">
      <c r="A42" s="101" t="s">
        <v>31</v>
      </c>
      <c r="B42" s="102" t="s">
        <v>356</v>
      </c>
      <c r="C42" s="101" t="s">
        <v>357</v>
      </c>
      <c r="D42" s="103">
        <f t="shared" si="8"/>
        <v>44469</v>
      </c>
      <c r="E42" s="103">
        <f t="shared" si="9"/>
        <v>2268</v>
      </c>
      <c r="F42" s="104">
        <f t="shared" si="10"/>
        <v>5.100182149362477</v>
      </c>
      <c r="G42" s="103">
        <v>2268</v>
      </c>
      <c r="H42" s="103">
        <v>0</v>
      </c>
      <c r="I42" s="103">
        <f t="shared" si="11"/>
        <v>42201</v>
      </c>
      <c r="J42" s="104">
        <f t="shared" si="12"/>
        <v>94.89981785063752</v>
      </c>
      <c r="K42" s="103">
        <v>11924</v>
      </c>
      <c r="L42" s="104">
        <f t="shared" si="13"/>
        <v>26.81418516269761</v>
      </c>
      <c r="M42" s="103">
        <v>556</v>
      </c>
      <c r="N42" s="104">
        <f t="shared" si="14"/>
        <v>1.250309204164699</v>
      </c>
      <c r="O42" s="103">
        <v>29721</v>
      </c>
      <c r="P42" s="103">
        <v>18665</v>
      </c>
      <c r="Q42" s="104">
        <f t="shared" si="15"/>
        <v>66.83532348377521</v>
      </c>
      <c r="R42" s="103">
        <v>1239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31</v>
      </c>
      <c r="B43" s="102" t="s">
        <v>260</v>
      </c>
      <c r="C43" s="101" t="s">
        <v>261</v>
      </c>
      <c r="D43" s="103">
        <f t="shared" si="8"/>
        <v>60152</v>
      </c>
      <c r="E43" s="103">
        <f t="shared" si="9"/>
        <v>211</v>
      </c>
      <c r="F43" s="104">
        <f t="shared" si="10"/>
        <v>0.3507780289932172</v>
      </c>
      <c r="G43" s="103">
        <v>211</v>
      </c>
      <c r="H43" s="103">
        <v>0</v>
      </c>
      <c r="I43" s="103">
        <f t="shared" si="11"/>
        <v>59941</v>
      </c>
      <c r="J43" s="104">
        <f t="shared" si="12"/>
        <v>99.64922197100678</v>
      </c>
      <c r="K43" s="103">
        <v>42985</v>
      </c>
      <c r="L43" s="104">
        <f t="shared" si="13"/>
        <v>71.46063306290729</v>
      </c>
      <c r="M43" s="103">
        <v>1956</v>
      </c>
      <c r="N43" s="104">
        <f t="shared" si="14"/>
        <v>3.251762202420535</v>
      </c>
      <c r="O43" s="103">
        <v>15000</v>
      </c>
      <c r="P43" s="103">
        <v>10848</v>
      </c>
      <c r="Q43" s="104">
        <f t="shared" si="15"/>
        <v>24.936826705678946</v>
      </c>
      <c r="R43" s="103">
        <v>1588</v>
      </c>
      <c r="S43" s="101"/>
      <c r="T43" s="101" t="s">
        <v>255</v>
      </c>
      <c r="U43" s="101"/>
      <c r="V43" s="101"/>
      <c r="W43" s="101"/>
      <c r="X43" s="101"/>
      <c r="Y43" s="101"/>
      <c r="Z43" s="101" t="s">
        <v>255</v>
      </c>
    </row>
    <row r="44" spans="1:26" s="107" customFormat="1" ht="13.5" customHeight="1">
      <c r="A44" s="101" t="s">
        <v>31</v>
      </c>
      <c r="B44" s="102" t="s">
        <v>262</v>
      </c>
      <c r="C44" s="101" t="s">
        <v>263</v>
      </c>
      <c r="D44" s="103">
        <f t="shared" si="8"/>
        <v>88309</v>
      </c>
      <c r="E44" s="103">
        <f t="shared" si="9"/>
        <v>3643</v>
      </c>
      <c r="F44" s="104">
        <f t="shared" si="10"/>
        <v>4.125287343305891</v>
      </c>
      <c r="G44" s="103">
        <v>3643</v>
      </c>
      <c r="H44" s="103">
        <v>0</v>
      </c>
      <c r="I44" s="103">
        <f t="shared" si="11"/>
        <v>84666</v>
      </c>
      <c r="J44" s="104">
        <f t="shared" si="12"/>
        <v>95.8747126566941</v>
      </c>
      <c r="K44" s="103">
        <v>11279</v>
      </c>
      <c r="L44" s="104">
        <f t="shared" si="13"/>
        <v>12.772197624251207</v>
      </c>
      <c r="M44" s="103">
        <v>0</v>
      </c>
      <c r="N44" s="104">
        <f t="shared" si="14"/>
        <v>0</v>
      </c>
      <c r="O44" s="103">
        <v>73387</v>
      </c>
      <c r="P44" s="103">
        <v>29708</v>
      </c>
      <c r="Q44" s="104">
        <f t="shared" si="15"/>
        <v>83.10251503244291</v>
      </c>
      <c r="R44" s="103">
        <v>1657</v>
      </c>
      <c r="S44" s="101"/>
      <c r="T44" s="101"/>
      <c r="U44" s="101"/>
      <c r="V44" s="101" t="s">
        <v>255</v>
      </c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31</v>
      </c>
      <c r="B45" s="102" t="s">
        <v>294</v>
      </c>
      <c r="C45" s="101" t="s">
        <v>295</v>
      </c>
      <c r="D45" s="103">
        <f t="shared" si="8"/>
        <v>55262</v>
      </c>
      <c r="E45" s="103">
        <f t="shared" si="9"/>
        <v>256</v>
      </c>
      <c r="F45" s="104">
        <f t="shared" si="10"/>
        <v>0.4632478013825052</v>
      </c>
      <c r="G45" s="103">
        <v>256</v>
      </c>
      <c r="H45" s="103">
        <v>0</v>
      </c>
      <c r="I45" s="103">
        <f t="shared" si="11"/>
        <v>55006</v>
      </c>
      <c r="J45" s="104">
        <f t="shared" si="12"/>
        <v>99.53675219861749</v>
      </c>
      <c r="K45" s="103">
        <v>47110</v>
      </c>
      <c r="L45" s="104">
        <f t="shared" si="13"/>
        <v>85.24845282472585</v>
      </c>
      <c r="M45" s="103">
        <v>0</v>
      </c>
      <c r="N45" s="104">
        <f t="shared" si="14"/>
        <v>0</v>
      </c>
      <c r="O45" s="103">
        <v>7896</v>
      </c>
      <c r="P45" s="103">
        <v>1052</v>
      </c>
      <c r="Q45" s="104">
        <f t="shared" si="15"/>
        <v>14.288299373891643</v>
      </c>
      <c r="R45" s="103">
        <v>856</v>
      </c>
      <c r="S45" s="101"/>
      <c r="T45" s="101" t="s">
        <v>255</v>
      </c>
      <c r="U45" s="101"/>
      <c r="V45" s="101"/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31</v>
      </c>
      <c r="B46" s="102" t="s">
        <v>354</v>
      </c>
      <c r="C46" s="101" t="s">
        <v>355</v>
      </c>
      <c r="D46" s="103">
        <f t="shared" si="8"/>
        <v>42799</v>
      </c>
      <c r="E46" s="103">
        <f t="shared" si="9"/>
        <v>875</v>
      </c>
      <c r="F46" s="104">
        <f t="shared" si="10"/>
        <v>2.044440290660997</v>
      </c>
      <c r="G46" s="103">
        <v>875</v>
      </c>
      <c r="H46" s="103">
        <v>0</v>
      </c>
      <c r="I46" s="103">
        <f t="shared" si="11"/>
        <v>41924</v>
      </c>
      <c r="J46" s="104">
        <f t="shared" si="12"/>
        <v>97.955559709339</v>
      </c>
      <c r="K46" s="103">
        <v>31011</v>
      </c>
      <c r="L46" s="104">
        <f t="shared" si="13"/>
        <v>72.45730040421505</v>
      </c>
      <c r="M46" s="103">
        <v>0</v>
      </c>
      <c r="N46" s="104">
        <f t="shared" si="14"/>
        <v>0</v>
      </c>
      <c r="O46" s="103">
        <v>10913</v>
      </c>
      <c r="P46" s="103">
        <v>1983</v>
      </c>
      <c r="Q46" s="104">
        <f t="shared" si="15"/>
        <v>25.49825930512395</v>
      </c>
      <c r="R46" s="103">
        <v>865</v>
      </c>
      <c r="S46" s="101" t="s">
        <v>255</v>
      </c>
      <c r="T46" s="101"/>
      <c r="U46" s="101"/>
      <c r="V46" s="101"/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31</v>
      </c>
      <c r="B47" s="102" t="s">
        <v>288</v>
      </c>
      <c r="C47" s="101" t="s">
        <v>289</v>
      </c>
      <c r="D47" s="103">
        <f t="shared" si="8"/>
        <v>15286</v>
      </c>
      <c r="E47" s="103">
        <f t="shared" si="9"/>
        <v>121</v>
      </c>
      <c r="F47" s="104">
        <f t="shared" si="10"/>
        <v>0.7915739892712286</v>
      </c>
      <c r="G47" s="103">
        <v>121</v>
      </c>
      <c r="H47" s="103">
        <v>0</v>
      </c>
      <c r="I47" s="103">
        <f t="shared" si="11"/>
        <v>15165</v>
      </c>
      <c r="J47" s="104">
        <f t="shared" si="12"/>
        <v>99.20842601072877</v>
      </c>
      <c r="K47" s="103">
        <v>6595</v>
      </c>
      <c r="L47" s="104">
        <f t="shared" si="13"/>
        <v>43.14405338217977</v>
      </c>
      <c r="M47" s="103">
        <v>0</v>
      </c>
      <c r="N47" s="104">
        <f t="shared" si="14"/>
        <v>0</v>
      </c>
      <c r="O47" s="103">
        <v>8570</v>
      </c>
      <c r="P47" s="103">
        <v>4792</v>
      </c>
      <c r="Q47" s="104">
        <f t="shared" si="15"/>
        <v>56.064372628548995</v>
      </c>
      <c r="R47" s="103">
        <v>432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31</v>
      </c>
      <c r="B48" s="102" t="s">
        <v>302</v>
      </c>
      <c r="C48" s="101" t="s">
        <v>303</v>
      </c>
      <c r="D48" s="103">
        <f t="shared" si="8"/>
        <v>23343</v>
      </c>
      <c r="E48" s="103">
        <f t="shared" si="9"/>
        <v>958</v>
      </c>
      <c r="F48" s="104">
        <f t="shared" si="10"/>
        <v>4.104014051321595</v>
      </c>
      <c r="G48" s="103">
        <v>958</v>
      </c>
      <c r="H48" s="103">
        <v>0</v>
      </c>
      <c r="I48" s="103">
        <f t="shared" si="11"/>
        <v>22385</v>
      </c>
      <c r="J48" s="104">
        <f t="shared" si="12"/>
        <v>95.8959859486784</v>
      </c>
      <c r="K48" s="103">
        <v>15244</v>
      </c>
      <c r="L48" s="104">
        <f t="shared" si="13"/>
        <v>65.3043739022405</v>
      </c>
      <c r="M48" s="103">
        <v>0</v>
      </c>
      <c r="N48" s="104">
        <f t="shared" si="14"/>
        <v>0</v>
      </c>
      <c r="O48" s="103">
        <v>7141</v>
      </c>
      <c r="P48" s="103">
        <v>3067</v>
      </c>
      <c r="Q48" s="104">
        <f t="shared" si="15"/>
        <v>30.591612046437906</v>
      </c>
      <c r="R48" s="103">
        <v>400</v>
      </c>
      <c r="S48" s="101" t="s">
        <v>255</v>
      </c>
      <c r="T48" s="101"/>
      <c r="U48" s="101"/>
      <c r="V48" s="101"/>
      <c r="W48" s="101" t="s">
        <v>255</v>
      </c>
      <c r="X48" s="101"/>
      <c r="Y48" s="101"/>
      <c r="Z48" s="101"/>
    </row>
    <row r="49" spans="1:26" s="107" customFormat="1" ht="13.5" customHeight="1">
      <c r="A49" s="101" t="s">
        <v>31</v>
      </c>
      <c r="B49" s="102" t="s">
        <v>286</v>
      </c>
      <c r="C49" s="101" t="s">
        <v>287</v>
      </c>
      <c r="D49" s="103">
        <f t="shared" si="8"/>
        <v>34460</v>
      </c>
      <c r="E49" s="103">
        <f t="shared" si="9"/>
        <v>1234</v>
      </c>
      <c r="F49" s="104">
        <f t="shared" si="10"/>
        <v>3.5809634358676727</v>
      </c>
      <c r="G49" s="103">
        <v>1234</v>
      </c>
      <c r="H49" s="103">
        <v>0</v>
      </c>
      <c r="I49" s="103">
        <f t="shared" si="11"/>
        <v>33226</v>
      </c>
      <c r="J49" s="104">
        <f t="shared" si="12"/>
        <v>96.41903656413233</v>
      </c>
      <c r="K49" s="103">
        <v>8137</v>
      </c>
      <c r="L49" s="104">
        <f t="shared" si="13"/>
        <v>23.61288450377249</v>
      </c>
      <c r="M49" s="103">
        <v>0</v>
      </c>
      <c r="N49" s="104">
        <f t="shared" si="14"/>
        <v>0</v>
      </c>
      <c r="O49" s="103">
        <v>25089</v>
      </c>
      <c r="P49" s="103">
        <v>8839</v>
      </c>
      <c r="Q49" s="104">
        <f t="shared" si="15"/>
        <v>72.80615206035984</v>
      </c>
      <c r="R49" s="103">
        <v>329</v>
      </c>
      <c r="S49" s="101"/>
      <c r="T49" s="101" t="s">
        <v>255</v>
      </c>
      <c r="U49" s="101"/>
      <c r="V49" s="101"/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31</v>
      </c>
      <c r="B50" s="102" t="s">
        <v>320</v>
      </c>
      <c r="C50" s="101" t="s">
        <v>321</v>
      </c>
      <c r="D50" s="103">
        <f t="shared" si="8"/>
        <v>31460</v>
      </c>
      <c r="E50" s="103">
        <f t="shared" si="9"/>
        <v>1266</v>
      </c>
      <c r="F50" s="104">
        <f t="shared" si="10"/>
        <v>4.024157660521297</v>
      </c>
      <c r="G50" s="103">
        <v>1266</v>
      </c>
      <c r="H50" s="103">
        <v>0</v>
      </c>
      <c r="I50" s="103">
        <f t="shared" si="11"/>
        <v>30194</v>
      </c>
      <c r="J50" s="104">
        <f t="shared" si="12"/>
        <v>95.9758423394787</v>
      </c>
      <c r="K50" s="103">
        <v>5080</v>
      </c>
      <c r="L50" s="104">
        <f t="shared" si="13"/>
        <v>16.1474888747616</v>
      </c>
      <c r="M50" s="103">
        <v>0</v>
      </c>
      <c r="N50" s="104">
        <f t="shared" si="14"/>
        <v>0</v>
      </c>
      <c r="O50" s="103">
        <v>25114</v>
      </c>
      <c r="P50" s="103">
        <v>14187</v>
      </c>
      <c r="Q50" s="104">
        <f t="shared" si="15"/>
        <v>79.82835346471711</v>
      </c>
      <c r="R50" s="103">
        <v>550</v>
      </c>
      <c r="S50" s="101" t="s">
        <v>255</v>
      </c>
      <c r="T50" s="101"/>
      <c r="U50" s="101"/>
      <c r="V50" s="101"/>
      <c r="W50" s="101" t="s">
        <v>255</v>
      </c>
      <c r="X50" s="101"/>
      <c r="Y50" s="101"/>
      <c r="Z50" s="101"/>
    </row>
    <row r="51" spans="1:26" s="107" customFormat="1" ht="13.5" customHeight="1">
      <c r="A51" s="101" t="s">
        <v>31</v>
      </c>
      <c r="B51" s="102" t="s">
        <v>312</v>
      </c>
      <c r="C51" s="101" t="s">
        <v>313</v>
      </c>
      <c r="D51" s="103">
        <f t="shared" si="8"/>
        <v>37725</v>
      </c>
      <c r="E51" s="103">
        <f t="shared" si="9"/>
        <v>914</v>
      </c>
      <c r="F51" s="104">
        <f t="shared" si="10"/>
        <v>2.4227965540092775</v>
      </c>
      <c r="G51" s="103">
        <v>914</v>
      </c>
      <c r="H51" s="103">
        <v>0</v>
      </c>
      <c r="I51" s="103">
        <f t="shared" si="11"/>
        <v>36811</v>
      </c>
      <c r="J51" s="104">
        <f t="shared" si="12"/>
        <v>97.57720344599072</v>
      </c>
      <c r="K51" s="103">
        <v>10818</v>
      </c>
      <c r="L51" s="104">
        <f t="shared" si="13"/>
        <v>28.67594433399602</v>
      </c>
      <c r="M51" s="103">
        <v>368</v>
      </c>
      <c r="N51" s="104">
        <f t="shared" si="14"/>
        <v>0.975480450629556</v>
      </c>
      <c r="O51" s="103">
        <v>25625</v>
      </c>
      <c r="P51" s="103">
        <v>12974</v>
      </c>
      <c r="Q51" s="104">
        <f t="shared" si="15"/>
        <v>67.92577866136514</v>
      </c>
      <c r="R51" s="103">
        <v>999</v>
      </c>
      <c r="S51" s="101" t="s">
        <v>255</v>
      </c>
      <c r="T51" s="101"/>
      <c r="U51" s="101"/>
      <c r="V51" s="101"/>
      <c r="W51" s="101" t="s">
        <v>255</v>
      </c>
      <c r="X51" s="101"/>
      <c r="Y51" s="101"/>
      <c r="Z51" s="101"/>
    </row>
    <row r="52" spans="1:26" s="107" customFormat="1" ht="13.5" customHeight="1">
      <c r="A52" s="101" t="s">
        <v>31</v>
      </c>
      <c r="B52" s="102" t="s">
        <v>318</v>
      </c>
      <c r="C52" s="101" t="s">
        <v>319</v>
      </c>
      <c r="D52" s="103">
        <f t="shared" si="8"/>
        <v>4589</v>
      </c>
      <c r="E52" s="103">
        <f t="shared" si="9"/>
        <v>40</v>
      </c>
      <c r="F52" s="104">
        <f t="shared" si="10"/>
        <v>0.8716495968620613</v>
      </c>
      <c r="G52" s="103">
        <v>40</v>
      </c>
      <c r="H52" s="103">
        <v>0</v>
      </c>
      <c r="I52" s="103">
        <f t="shared" si="11"/>
        <v>4549</v>
      </c>
      <c r="J52" s="104">
        <f t="shared" si="12"/>
        <v>99.12835040313794</v>
      </c>
      <c r="K52" s="103">
        <v>0</v>
      </c>
      <c r="L52" s="104">
        <f t="shared" si="13"/>
        <v>0</v>
      </c>
      <c r="M52" s="103">
        <v>0</v>
      </c>
      <c r="N52" s="104">
        <f t="shared" si="14"/>
        <v>0</v>
      </c>
      <c r="O52" s="103">
        <v>4549</v>
      </c>
      <c r="P52" s="103">
        <v>4549</v>
      </c>
      <c r="Q52" s="104">
        <f t="shared" si="15"/>
        <v>99.12835040313794</v>
      </c>
      <c r="R52" s="103">
        <v>176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 t="s">
        <v>31</v>
      </c>
      <c r="B53" s="102" t="s">
        <v>300</v>
      </c>
      <c r="C53" s="101" t="s">
        <v>301</v>
      </c>
      <c r="D53" s="103">
        <f t="shared" si="8"/>
        <v>28174</v>
      </c>
      <c r="E53" s="103">
        <f t="shared" si="9"/>
        <v>1285</v>
      </c>
      <c r="F53" s="104">
        <f t="shared" si="10"/>
        <v>4.560942713139774</v>
      </c>
      <c r="G53" s="103">
        <v>1285</v>
      </c>
      <c r="H53" s="103">
        <v>0</v>
      </c>
      <c r="I53" s="103">
        <f t="shared" si="11"/>
        <v>26889</v>
      </c>
      <c r="J53" s="104">
        <f t="shared" si="12"/>
        <v>95.43905728686023</v>
      </c>
      <c r="K53" s="103">
        <v>19437</v>
      </c>
      <c r="L53" s="104">
        <f t="shared" si="13"/>
        <v>68.98913892241073</v>
      </c>
      <c r="M53" s="103">
        <v>0</v>
      </c>
      <c r="N53" s="104">
        <f t="shared" si="14"/>
        <v>0</v>
      </c>
      <c r="O53" s="103">
        <v>7452</v>
      </c>
      <c r="P53" s="103">
        <v>4527</v>
      </c>
      <c r="Q53" s="104">
        <f t="shared" si="15"/>
        <v>26.44991836444949</v>
      </c>
      <c r="R53" s="103">
        <v>261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31</v>
      </c>
      <c r="B54" s="102" t="s">
        <v>332</v>
      </c>
      <c r="C54" s="101" t="s">
        <v>333</v>
      </c>
      <c r="D54" s="103">
        <f t="shared" si="8"/>
        <v>50327</v>
      </c>
      <c r="E54" s="103">
        <f t="shared" si="9"/>
        <v>430</v>
      </c>
      <c r="F54" s="104">
        <f t="shared" si="10"/>
        <v>0.8544121445744828</v>
      </c>
      <c r="G54" s="103">
        <v>430</v>
      </c>
      <c r="H54" s="103">
        <v>0</v>
      </c>
      <c r="I54" s="103">
        <f t="shared" si="11"/>
        <v>49897</v>
      </c>
      <c r="J54" s="104">
        <f t="shared" si="12"/>
        <v>99.14558785542552</v>
      </c>
      <c r="K54" s="103">
        <v>39258</v>
      </c>
      <c r="L54" s="104">
        <f t="shared" si="13"/>
        <v>78.0058417946629</v>
      </c>
      <c r="M54" s="103">
        <v>0</v>
      </c>
      <c r="N54" s="104">
        <f t="shared" si="14"/>
        <v>0</v>
      </c>
      <c r="O54" s="103">
        <v>10639</v>
      </c>
      <c r="P54" s="103">
        <v>4659</v>
      </c>
      <c r="Q54" s="104">
        <f t="shared" si="15"/>
        <v>21.13974606076261</v>
      </c>
      <c r="R54" s="103">
        <v>1316</v>
      </c>
      <c r="S54" s="101"/>
      <c r="T54" s="101" t="s">
        <v>255</v>
      </c>
      <c r="U54" s="101"/>
      <c r="V54" s="101"/>
      <c r="W54" s="101"/>
      <c r="X54" s="101"/>
      <c r="Y54" s="101"/>
      <c r="Z54" s="101" t="s">
        <v>255</v>
      </c>
    </row>
    <row r="55" spans="1:26" s="107" customFormat="1" ht="13.5" customHeight="1">
      <c r="A55" s="101" t="s">
        <v>31</v>
      </c>
      <c r="B55" s="102" t="s">
        <v>296</v>
      </c>
      <c r="C55" s="101" t="s">
        <v>297</v>
      </c>
      <c r="D55" s="103">
        <f t="shared" si="8"/>
        <v>19116</v>
      </c>
      <c r="E55" s="103">
        <f t="shared" si="9"/>
        <v>2389</v>
      </c>
      <c r="F55" s="104">
        <f t="shared" si="10"/>
        <v>12.497384390039757</v>
      </c>
      <c r="G55" s="103">
        <v>2389</v>
      </c>
      <c r="H55" s="103">
        <v>0</v>
      </c>
      <c r="I55" s="103">
        <f t="shared" si="11"/>
        <v>16727</v>
      </c>
      <c r="J55" s="104">
        <f t="shared" si="12"/>
        <v>87.50261560996024</v>
      </c>
      <c r="K55" s="103">
        <v>0</v>
      </c>
      <c r="L55" s="104">
        <f t="shared" si="13"/>
        <v>0</v>
      </c>
      <c r="M55" s="103">
        <v>0</v>
      </c>
      <c r="N55" s="104">
        <f t="shared" si="14"/>
        <v>0</v>
      </c>
      <c r="O55" s="103">
        <v>16727</v>
      </c>
      <c r="P55" s="103">
        <v>4531</v>
      </c>
      <c r="Q55" s="104">
        <f t="shared" si="15"/>
        <v>87.50261560996024</v>
      </c>
      <c r="R55" s="103">
        <v>422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31</v>
      </c>
      <c r="B56" s="102" t="s">
        <v>264</v>
      </c>
      <c r="C56" s="101" t="s">
        <v>265</v>
      </c>
      <c r="D56" s="103">
        <f t="shared" si="8"/>
        <v>22800</v>
      </c>
      <c r="E56" s="103">
        <f t="shared" si="9"/>
        <v>1678</v>
      </c>
      <c r="F56" s="104">
        <f t="shared" si="10"/>
        <v>7.359649122807017</v>
      </c>
      <c r="G56" s="103">
        <v>1653</v>
      </c>
      <c r="H56" s="103">
        <v>25</v>
      </c>
      <c r="I56" s="103">
        <f t="shared" si="11"/>
        <v>21122</v>
      </c>
      <c r="J56" s="104">
        <f t="shared" si="12"/>
        <v>92.64035087719297</v>
      </c>
      <c r="K56" s="103">
        <v>0</v>
      </c>
      <c r="L56" s="104">
        <f t="shared" si="13"/>
        <v>0</v>
      </c>
      <c r="M56" s="103">
        <v>0</v>
      </c>
      <c r="N56" s="104">
        <f t="shared" si="14"/>
        <v>0</v>
      </c>
      <c r="O56" s="103">
        <v>21122</v>
      </c>
      <c r="P56" s="103">
        <v>11054</v>
      </c>
      <c r="Q56" s="104">
        <f t="shared" si="15"/>
        <v>92.64035087719297</v>
      </c>
      <c r="R56" s="103">
        <v>219</v>
      </c>
      <c r="S56" s="101" t="s">
        <v>255</v>
      </c>
      <c r="T56" s="101"/>
      <c r="U56" s="101"/>
      <c r="V56" s="101"/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31</v>
      </c>
      <c r="B57" s="102" t="s">
        <v>284</v>
      </c>
      <c r="C57" s="101" t="s">
        <v>285</v>
      </c>
      <c r="D57" s="103">
        <f t="shared" si="8"/>
        <v>42968</v>
      </c>
      <c r="E57" s="103">
        <f t="shared" si="9"/>
        <v>2618</v>
      </c>
      <c r="F57" s="104">
        <f t="shared" si="10"/>
        <v>6.092906348910818</v>
      </c>
      <c r="G57" s="103">
        <v>2618</v>
      </c>
      <c r="H57" s="103">
        <v>0</v>
      </c>
      <c r="I57" s="103">
        <f t="shared" si="11"/>
        <v>40350</v>
      </c>
      <c r="J57" s="104">
        <f t="shared" si="12"/>
        <v>93.90709365108918</v>
      </c>
      <c r="K57" s="103">
        <v>28249</v>
      </c>
      <c r="L57" s="104">
        <f t="shared" si="13"/>
        <v>65.7442748091603</v>
      </c>
      <c r="M57" s="103">
        <v>0</v>
      </c>
      <c r="N57" s="104">
        <f t="shared" si="14"/>
        <v>0</v>
      </c>
      <c r="O57" s="103">
        <v>12101</v>
      </c>
      <c r="P57" s="103">
        <v>2920</v>
      </c>
      <c r="Q57" s="104">
        <f t="shared" si="15"/>
        <v>28.16281884192888</v>
      </c>
      <c r="R57" s="103">
        <v>706</v>
      </c>
      <c r="S57" s="101" t="s">
        <v>255</v>
      </c>
      <c r="T57" s="101"/>
      <c r="U57" s="101"/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31</v>
      </c>
      <c r="B58" s="102" t="s">
        <v>258</v>
      </c>
      <c r="C58" s="101" t="s">
        <v>259</v>
      </c>
      <c r="D58" s="103">
        <f t="shared" si="8"/>
        <v>39641</v>
      </c>
      <c r="E58" s="103">
        <f t="shared" si="9"/>
        <v>337</v>
      </c>
      <c r="F58" s="104">
        <f t="shared" si="10"/>
        <v>0.8501299159960648</v>
      </c>
      <c r="G58" s="103">
        <v>337</v>
      </c>
      <c r="H58" s="103">
        <v>0</v>
      </c>
      <c r="I58" s="103">
        <f t="shared" si="11"/>
        <v>39304</v>
      </c>
      <c r="J58" s="104">
        <f t="shared" si="12"/>
        <v>99.14987008400394</v>
      </c>
      <c r="K58" s="103">
        <v>25721</v>
      </c>
      <c r="L58" s="104">
        <f t="shared" si="13"/>
        <v>64.88484145203198</v>
      </c>
      <c r="M58" s="103">
        <v>0</v>
      </c>
      <c r="N58" s="104">
        <f t="shared" si="14"/>
        <v>0</v>
      </c>
      <c r="O58" s="103">
        <v>13583</v>
      </c>
      <c r="P58" s="103">
        <v>12174</v>
      </c>
      <c r="Q58" s="104">
        <f t="shared" si="15"/>
        <v>34.26502863197195</v>
      </c>
      <c r="R58" s="103">
        <v>723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31</v>
      </c>
      <c r="B59" s="102" t="s">
        <v>282</v>
      </c>
      <c r="C59" s="101" t="s">
        <v>283</v>
      </c>
      <c r="D59" s="103">
        <f t="shared" si="8"/>
        <v>5295</v>
      </c>
      <c r="E59" s="103">
        <f t="shared" si="9"/>
        <v>277</v>
      </c>
      <c r="F59" s="104">
        <f t="shared" si="10"/>
        <v>5.231350330500472</v>
      </c>
      <c r="G59" s="103">
        <v>277</v>
      </c>
      <c r="H59" s="103">
        <v>0</v>
      </c>
      <c r="I59" s="103">
        <f t="shared" si="11"/>
        <v>5018</v>
      </c>
      <c r="J59" s="104">
        <f t="shared" si="12"/>
        <v>94.76864966949952</v>
      </c>
      <c r="K59" s="103">
        <v>0</v>
      </c>
      <c r="L59" s="104">
        <f t="shared" si="13"/>
        <v>0</v>
      </c>
      <c r="M59" s="103">
        <v>0</v>
      </c>
      <c r="N59" s="104">
        <f t="shared" si="14"/>
        <v>0</v>
      </c>
      <c r="O59" s="103">
        <v>5018</v>
      </c>
      <c r="P59" s="103">
        <v>4023</v>
      </c>
      <c r="Q59" s="104">
        <f t="shared" si="15"/>
        <v>94.76864966949952</v>
      </c>
      <c r="R59" s="103">
        <v>38</v>
      </c>
      <c r="S59" s="101"/>
      <c r="T59" s="101"/>
      <c r="U59" s="101"/>
      <c r="V59" s="101" t="s">
        <v>255</v>
      </c>
      <c r="W59" s="101"/>
      <c r="X59" s="101"/>
      <c r="Y59" s="101"/>
      <c r="Z59" s="101" t="s">
        <v>255</v>
      </c>
    </row>
    <row r="60" spans="1:26" s="107" customFormat="1" ht="13.5" customHeight="1">
      <c r="A60" s="101" t="s">
        <v>31</v>
      </c>
      <c r="B60" s="102" t="s">
        <v>253</v>
      </c>
      <c r="C60" s="101" t="s">
        <v>254</v>
      </c>
      <c r="D60" s="103">
        <f t="shared" si="8"/>
        <v>3592</v>
      </c>
      <c r="E60" s="103">
        <f t="shared" si="9"/>
        <v>328</v>
      </c>
      <c r="F60" s="104">
        <f t="shared" si="10"/>
        <v>9.131403118040089</v>
      </c>
      <c r="G60" s="103">
        <v>328</v>
      </c>
      <c r="H60" s="103">
        <v>0</v>
      </c>
      <c r="I60" s="103">
        <f t="shared" si="11"/>
        <v>3264</v>
      </c>
      <c r="J60" s="104">
        <f t="shared" si="12"/>
        <v>90.8685968819599</v>
      </c>
      <c r="K60" s="103">
        <v>1695</v>
      </c>
      <c r="L60" s="104">
        <f t="shared" si="13"/>
        <v>47.18819599109131</v>
      </c>
      <c r="M60" s="103">
        <v>0</v>
      </c>
      <c r="N60" s="104">
        <f t="shared" si="14"/>
        <v>0</v>
      </c>
      <c r="O60" s="103">
        <v>1569</v>
      </c>
      <c r="P60" s="103">
        <v>583</v>
      </c>
      <c r="Q60" s="104">
        <f t="shared" si="15"/>
        <v>43.6804008908686</v>
      </c>
      <c r="R60" s="103">
        <v>34</v>
      </c>
      <c r="S60" s="101"/>
      <c r="T60" s="101"/>
      <c r="U60" s="101"/>
      <c r="V60" s="101" t="s">
        <v>255</v>
      </c>
      <c r="W60" s="101"/>
      <c r="X60" s="101"/>
      <c r="Y60" s="101"/>
      <c r="Z60" s="101" t="s">
        <v>255</v>
      </c>
    </row>
    <row r="61" spans="1:26" s="107" customFormat="1" ht="13.5" customHeight="1">
      <c r="A61" s="101" t="s">
        <v>31</v>
      </c>
      <c r="B61" s="102" t="s">
        <v>290</v>
      </c>
      <c r="C61" s="101" t="s">
        <v>291</v>
      </c>
      <c r="D61" s="103">
        <f t="shared" si="8"/>
        <v>1221</v>
      </c>
      <c r="E61" s="103">
        <f t="shared" si="9"/>
        <v>140</v>
      </c>
      <c r="F61" s="104">
        <f t="shared" si="10"/>
        <v>11.466011466011466</v>
      </c>
      <c r="G61" s="103">
        <v>140</v>
      </c>
      <c r="H61" s="103">
        <v>0</v>
      </c>
      <c r="I61" s="103">
        <f t="shared" si="11"/>
        <v>1081</v>
      </c>
      <c r="J61" s="104">
        <f t="shared" si="12"/>
        <v>88.53398853398853</v>
      </c>
      <c r="K61" s="103">
        <v>0</v>
      </c>
      <c r="L61" s="104">
        <f t="shared" si="13"/>
        <v>0</v>
      </c>
      <c r="M61" s="103">
        <v>0</v>
      </c>
      <c r="N61" s="104">
        <f t="shared" si="14"/>
        <v>0</v>
      </c>
      <c r="O61" s="103">
        <v>1081</v>
      </c>
      <c r="P61" s="103">
        <v>903</v>
      </c>
      <c r="Q61" s="104">
        <f t="shared" si="15"/>
        <v>88.53398853398853</v>
      </c>
      <c r="R61" s="103">
        <v>0</v>
      </c>
      <c r="S61" s="101"/>
      <c r="T61" s="101"/>
      <c r="U61" s="101"/>
      <c r="V61" s="101" t="s">
        <v>255</v>
      </c>
      <c r="W61" s="101"/>
      <c r="X61" s="101"/>
      <c r="Y61" s="101"/>
      <c r="Z61" s="101" t="s">
        <v>255</v>
      </c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5" sqref="A65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愛知県</v>
      </c>
      <c r="B7" s="109" t="str">
        <f>'水洗化人口等'!B7</f>
        <v>23000</v>
      </c>
      <c r="C7" s="108" t="s">
        <v>201</v>
      </c>
      <c r="D7" s="110">
        <f aca="true" t="shared" si="0" ref="D7:D38">SUM(E7,+H7,+K7)</f>
        <v>1193913</v>
      </c>
      <c r="E7" s="110">
        <f aca="true" t="shared" si="1" ref="E7:E38">SUM(F7:G7)</f>
        <v>17775</v>
      </c>
      <c r="F7" s="110">
        <f>SUM(F$8:F$61)</f>
        <v>17775</v>
      </c>
      <c r="G7" s="110">
        <f>SUM(G$8:G$61)</f>
        <v>0</v>
      </c>
      <c r="H7" s="110">
        <f aca="true" t="shared" si="2" ref="H7:H38">SUM(I7:J7)</f>
        <v>52702</v>
      </c>
      <c r="I7" s="110">
        <f>SUM(I$8:I$61)</f>
        <v>47427</v>
      </c>
      <c r="J7" s="110">
        <f>SUM(J$8:J$61)</f>
        <v>5275</v>
      </c>
      <c r="K7" s="110">
        <f aca="true" t="shared" si="3" ref="K7:K38">SUM(L7:M7)</f>
        <v>1123436</v>
      </c>
      <c r="L7" s="110">
        <f>SUM(L$8:L$61)</f>
        <v>51582</v>
      </c>
      <c r="M7" s="110">
        <f>SUM(M$8:M$61)</f>
        <v>1071854</v>
      </c>
      <c r="N7" s="110">
        <f aca="true" t="shared" si="4" ref="N7:N38">SUM(O7,+V7,+AC7)</f>
        <v>1193969</v>
      </c>
      <c r="O7" s="110">
        <f aca="true" t="shared" si="5" ref="O7:O38">SUM(P7:U7)</f>
        <v>116784</v>
      </c>
      <c r="P7" s="110">
        <f>SUM(P$8:P$61)</f>
        <v>90958</v>
      </c>
      <c r="Q7" s="110">
        <f>SUM(Q$8:Q$61)</f>
        <v>0</v>
      </c>
      <c r="R7" s="110">
        <f>SUM(R$8:R$61)</f>
        <v>0</v>
      </c>
      <c r="S7" s="110">
        <f>SUM(S$8:S$61)</f>
        <v>25826</v>
      </c>
      <c r="T7" s="110">
        <f>SUM(T$8:T$61)</f>
        <v>0</v>
      </c>
      <c r="U7" s="110">
        <f>SUM(U$8:U$61)</f>
        <v>0</v>
      </c>
      <c r="V7" s="110">
        <f aca="true" t="shared" si="6" ref="V7:V38">SUM(W7:AB7)</f>
        <v>1077129</v>
      </c>
      <c r="W7" s="110">
        <f>SUM(W$8:W$61)</f>
        <v>951315</v>
      </c>
      <c r="X7" s="110">
        <f>SUM(X$8:X$61)</f>
        <v>0</v>
      </c>
      <c r="Y7" s="110">
        <f>SUM(Y$8:Y$61)</f>
        <v>0</v>
      </c>
      <c r="Z7" s="110">
        <f>SUM(Z$8:Z$61)</f>
        <v>125540</v>
      </c>
      <c r="AA7" s="110">
        <f>SUM(AA$8:AA$61)</f>
        <v>0</v>
      </c>
      <c r="AB7" s="110">
        <f>SUM(AB$8:AB$61)</f>
        <v>274</v>
      </c>
      <c r="AC7" s="110">
        <f aca="true" t="shared" si="7" ref="AC7:AC38">SUM(AD7:AE7)</f>
        <v>56</v>
      </c>
      <c r="AD7" s="110">
        <f>SUM(AD$8:AD$61)</f>
        <v>56</v>
      </c>
      <c r="AE7" s="110">
        <f>SUM(AE$8:AE$61)</f>
        <v>0</v>
      </c>
      <c r="AF7" s="110">
        <f aca="true" t="shared" si="8" ref="AF7:AF38">SUM(AG7:AI7)</f>
        <v>25370</v>
      </c>
      <c r="AG7" s="110">
        <f>SUM(AG$8:AG$61)</f>
        <v>25370</v>
      </c>
      <c r="AH7" s="110">
        <f>SUM(AH$8:AH$61)</f>
        <v>0</v>
      </c>
      <c r="AI7" s="110">
        <f>SUM(AI$8:AI$61)</f>
        <v>0</v>
      </c>
      <c r="AJ7" s="110">
        <f aca="true" t="shared" si="9" ref="AJ7:AJ38">SUM(AK7:AS7)</f>
        <v>43452</v>
      </c>
      <c r="AK7" s="110">
        <f>SUM(AK$8:AK$61)</f>
        <v>18602</v>
      </c>
      <c r="AL7" s="110">
        <f>SUM(AL$8:AL$61)</f>
        <v>516</v>
      </c>
      <c r="AM7" s="110">
        <f>SUM(AM$8:AM$61)</f>
        <v>18730</v>
      </c>
      <c r="AN7" s="110">
        <f>SUM(AN$8:AN$61)</f>
        <v>957</v>
      </c>
      <c r="AO7" s="110">
        <f>SUM(AO$8:AO$61)</f>
        <v>33</v>
      </c>
      <c r="AP7" s="110">
        <f>SUM(AP$8:AP$61)</f>
        <v>0</v>
      </c>
      <c r="AQ7" s="110">
        <f>SUM(AQ$8:AQ$61)</f>
        <v>1361</v>
      </c>
      <c r="AR7" s="110">
        <f>SUM(AR$8:AR$61)</f>
        <v>35</v>
      </c>
      <c r="AS7" s="110">
        <f>SUM(AS$8:AS$61)</f>
        <v>3218</v>
      </c>
      <c r="AT7" s="110">
        <f aca="true" t="shared" si="10" ref="AT7:AT38">SUM(AU7:AY7)</f>
        <v>2559</v>
      </c>
      <c r="AU7" s="110">
        <f>SUM(AU$8:AU$61)</f>
        <v>1036</v>
      </c>
      <c r="AV7" s="110">
        <f>SUM(AV$8:AV$61)</f>
        <v>0</v>
      </c>
      <c r="AW7" s="110">
        <f>SUM(AW$8:AW$61)</f>
        <v>1523</v>
      </c>
      <c r="AX7" s="110">
        <f>SUM(AX$8:AX$61)</f>
        <v>0</v>
      </c>
      <c r="AY7" s="110">
        <f>SUM(AY$8:AY$61)</f>
        <v>0</v>
      </c>
      <c r="AZ7" s="110">
        <f aca="true" t="shared" si="11" ref="AZ7:AZ38">SUM(BA7:BC7)</f>
        <v>732</v>
      </c>
      <c r="BA7" s="110">
        <f>SUM(BA$8:BA$61)</f>
        <v>732</v>
      </c>
      <c r="BB7" s="110">
        <f>SUM(BB$8:BB$61)</f>
        <v>0</v>
      </c>
      <c r="BC7" s="110">
        <f>SUM(BC$8:BC$61)</f>
        <v>0</v>
      </c>
    </row>
    <row r="8" spans="1:55" s="107" customFormat="1" ht="13.5" customHeight="1">
      <c r="A8" s="105" t="s">
        <v>31</v>
      </c>
      <c r="B8" s="106" t="s">
        <v>274</v>
      </c>
      <c r="C8" s="101" t="s">
        <v>275</v>
      </c>
      <c r="D8" s="103">
        <f t="shared" si="0"/>
        <v>40733</v>
      </c>
      <c r="E8" s="103">
        <f t="shared" si="1"/>
        <v>15778</v>
      </c>
      <c r="F8" s="103">
        <v>15778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24955</v>
      </c>
      <c r="L8" s="103">
        <v>0</v>
      </c>
      <c r="M8" s="103">
        <v>24955</v>
      </c>
      <c r="N8" s="103">
        <f t="shared" si="4"/>
        <v>40733</v>
      </c>
      <c r="O8" s="103">
        <f t="shared" si="5"/>
        <v>15778</v>
      </c>
      <c r="P8" s="103">
        <v>0</v>
      </c>
      <c r="Q8" s="103">
        <v>0</v>
      </c>
      <c r="R8" s="103">
        <v>0</v>
      </c>
      <c r="S8" s="103">
        <v>15778</v>
      </c>
      <c r="T8" s="103">
        <v>0</v>
      </c>
      <c r="U8" s="103">
        <v>0</v>
      </c>
      <c r="V8" s="103">
        <f t="shared" si="6"/>
        <v>24955</v>
      </c>
      <c r="W8" s="103">
        <v>0</v>
      </c>
      <c r="X8" s="103">
        <v>0</v>
      </c>
      <c r="Y8" s="103">
        <v>0</v>
      </c>
      <c r="Z8" s="103">
        <v>24955</v>
      </c>
      <c r="AA8" s="103">
        <v>0</v>
      </c>
      <c r="AB8" s="103">
        <v>0</v>
      </c>
      <c r="AC8" s="103">
        <f t="shared" si="7"/>
        <v>0</v>
      </c>
      <c r="AD8" s="103">
        <v>0</v>
      </c>
      <c r="AE8" s="103">
        <v>0</v>
      </c>
      <c r="AF8" s="103">
        <f t="shared" si="8"/>
        <v>0</v>
      </c>
      <c r="AG8" s="103">
        <v>0</v>
      </c>
      <c r="AH8" s="103">
        <v>0</v>
      </c>
      <c r="AI8" s="103">
        <v>0</v>
      </c>
      <c r="AJ8" s="103">
        <f t="shared" si="9"/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0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1"/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31</v>
      </c>
      <c r="B9" s="106" t="s">
        <v>268</v>
      </c>
      <c r="C9" s="101" t="s">
        <v>269</v>
      </c>
      <c r="D9" s="103">
        <f t="shared" si="0"/>
        <v>49564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49564</v>
      </c>
      <c r="L9" s="103">
        <v>1936</v>
      </c>
      <c r="M9" s="103">
        <v>47628</v>
      </c>
      <c r="N9" s="103">
        <f t="shared" si="4"/>
        <v>49564</v>
      </c>
      <c r="O9" s="103">
        <f t="shared" si="5"/>
        <v>1936</v>
      </c>
      <c r="P9" s="103">
        <v>1936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6"/>
        <v>47628</v>
      </c>
      <c r="W9" s="103">
        <v>47628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7"/>
        <v>0</v>
      </c>
      <c r="AD9" s="103">
        <v>0</v>
      </c>
      <c r="AE9" s="103">
        <v>0</v>
      </c>
      <c r="AF9" s="103">
        <f t="shared" si="8"/>
        <v>3421</v>
      </c>
      <c r="AG9" s="103">
        <v>3421</v>
      </c>
      <c r="AH9" s="103">
        <v>0</v>
      </c>
      <c r="AI9" s="103">
        <v>0</v>
      </c>
      <c r="AJ9" s="103">
        <f t="shared" si="9"/>
        <v>3421</v>
      </c>
      <c r="AK9" s="103">
        <v>0</v>
      </c>
      <c r="AL9" s="103">
        <v>0</v>
      </c>
      <c r="AM9" s="103">
        <v>3421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0"/>
        <v>190</v>
      </c>
      <c r="AU9" s="103">
        <v>0</v>
      </c>
      <c r="AV9" s="103">
        <v>0</v>
      </c>
      <c r="AW9" s="103">
        <v>190</v>
      </c>
      <c r="AX9" s="103">
        <v>0</v>
      </c>
      <c r="AY9" s="103">
        <v>0</v>
      </c>
      <c r="AZ9" s="103">
        <f t="shared" si="11"/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31</v>
      </c>
      <c r="B10" s="106" t="s">
        <v>326</v>
      </c>
      <c r="C10" s="101" t="s">
        <v>327</v>
      </c>
      <c r="D10" s="103">
        <f t="shared" si="0"/>
        <v>47223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47223</v>
      </c>
      <c r="L10" s="103">
        <v>3022</v>
      </c>
      <c r="M10" s="103">
        <v>44201</v>
      </c>
      <c r="N10" s="103">
        <f t="shared" si="4"/>
        <v>47223</v>
      </c>
      <c r="O10" s="103">
        <f t="shared" si="5"/>
        <v>3022</v>
      </c>
      <c r="P10" s="103">
        <v>3022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6"/>
        <v>44201</v>
      </c>
      <c r="W10" s="103">
        <v>44201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7"/>
        <v>0</v>
      </c>
      <c r="AD10" s="103">
        <v>0</v>
      </c>
      <c r="AE10" s="103">
        <v>0</v>
      </c>
      <c r="AF10" s="103">
        <f t="shared" si="8"/>
        <v>1858</v>
      </c>
      <c r="AG10" s="103">
        <v>1858</v>
      </c>
      <c r="AH10" s="103">
        <v>0</v>
      </c>
      <c r="AI10" s="103">
        <v>0</v>
      </c>
      <c r="AJ10" s="103">
        <f t="shared" si="9"/>
        <v>1858</v>
      </c>
      <c r="AK10" s="103">
        <v>0</v>
      </c>
      <c r="AL10" s="103">
        <v>0</v>
      </c>
      <c r="AM10" s="103">
        <v>1858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0"/>
        <v>24</v>
      </c>
      <c r="AU10" s="103">
        <v>0</v>
      </c>
      <c r="AV10" s="103">
        <v>0</v>
      </c>
      <c r="AW10" s="103">
        <v>24</v>
      </c>
      <c r="AX10" s="103">
        <v>0</v>
      </c>
      <c r="AY10" s="103">
        <v>0</v>
      </c>
      <c r="AZ10" s="103">
        <f t="shared" si="11"/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31</v>
      </c>
      <c r="B11" s="106" t="s">
        <v>316</v>
      </c>
      <c r="C11" s="101" t="s">
        <v>317</v>
      </c>
      <c r="D11" s="103">
        <f t="shared" si="0"/>
        <v>75701</v>
      </c>
      <c r="E11" s="103">
        <f t="shared" si="1"/>
        <v>0</v>
      </c>
      <c r="F11" s="103">
        <v>0</v>
      </c>
      <c r="G11" s="103">
        <v>0</v>
      </c>
      <c r="H11" s="103">
        <f t="shared" si="2"/>
        <v>0</v>
      </c>
      <c r="I11" s="103">
        <v>0</v>
      </c>
      <c r="J11" s="103">
        <v>0</v>
      </c>
      <c r="K11" s="103">
        <f t="shared" si="3"/>
        <v>75701</v>
      </c>
      <c r="L11" s="103">
        <v>12848</v>
      </c>
      <c r="M11" s="103">
        <v>62853</v>
      </c>
      <c r="N11" s="103">
        <f t="shared" si="4"/>
        <v>75701</v>
      </c>
      <c r="O11" s="103">
        <f t="shared" si="5"/>
        <v>12848</v>
      </c>
      <c r="P11" s="103">
        <v>12750</v>
      </c>
      <c r="Q11" s="103">
        <v>0</v>
      </c>
      <c r="R11" s="103">
        <v>0</v>
      </c>
      <c r="S11" s="103">
        <v>98</v>
      </c>
      <c r="T11" s="103">
        <v>0</v>
      </c>
      <c r="U11" s="103">
        <v>0</v>
      </c>
      <c r="V11" s="103">
        <f t="shared" si="6"/>
        <v>62853</v>
      </c>
      <c r="W11" s="103">
        <v>62632</v>
      </c>
      <c r="X11" s="103">
        <v>0</v>
      </c>
      <c r="Y11" s="103">
        <v>0</v>
      </c>
      <c r="Z11" s="103">
        <v>221</v>
      </c>
      <c r="AA11" s="103">
        <v>0</v>
      </c>
      <c r="AB11" s="103">
        <v>0</v>
      </c>
      <c r="AC11" s="103">
        <f t="shared" si="7"/>
        <v>0</v>
      </c>
      <c r="AD11" s="103">
        <v>0</v>
      </c>
      <c r="AE11" s="103">
        <v>0</v>
      </c>
      <c r="AF11" s="103">
        <f t="shared" si="8"/>
        <v>2829</v>
      </c>
      <c r="AG11" s="103">
        <v>2829</v>
      </c>
      <c r="AH11" s="103">
        <v>0</v>
      </c>
      <c r="AI11" s="103">
        <v>0</v>
      </c>
      <c r="AJ11" s="103">
        <f t="shared" si="9"/>
        <v>2829</v>
      </c>
      <c r="AK11" s="103">
        <v>0</v>
      </c>
      <c r="AL11" s="103">
        <v>0</v>
      </c>
      <c r="AM11" s="103">
        <v>2829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0"/>
        <v>396</v>
      </c>
      <c r="AU11" s="103">
        <v>0</v>
      </c>
      <c r="AV11" s="103">
        <v>0</v>
      </c>
      <c r="AW11" s="103">
        <v>396</v>
      </c>
      <c r="AX11" s="103">
        <v>0</v>
      </c>
      <c r="AY11" s="103">
        <v>0</v>
      </c>
      <c r="AZ11" s="103">
        <f t="shared" si="11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31</v>
      </c>
      <c r="B12" s="106" t="s">
        <v>310</v>
      </c>
      <c r="C12" s="101" t="s">
        <v>311</v>
      </c>
      <c r="D12" s="103">
        <f t="shared" si="0"/>
        <v>33701</v>
      </c>
      <c r="E12" s="103">
        <f t="shared" si="1"/>
        <v>0</v>
      </c>
      <c r="F12" s="103">
        <v>0</v>
      </c>
      <c r="G12" s="103">
        <v>0</v>
      </c>
      <c r="H12" s="103">
        <f t="shared" si="2"/>
        <v>4077</v>
      </c>
      <c r="I12" s="103">
        <v>4077</v>
      </c>
      <c r="J12" s="103">
        <v>0</v>
      </c>
      <c r="K12" s="103">
        <f t="shared" si="3"/>
        <v>29624</v>
      </c>
      <c r="L12" s="103">
        <v>0</v>
      </c>
      <c r="M12" s="103">
        <v>29624</v>
      </c>
      <c r="N12" s="103">
        <f t="shared" si="4"/>
        <v>33742</v>
      </c>
      <c r="O12" s="103">
        <f t="shared" si="5"/>
        <v>4077</v>
      </c>
      <c r="P12" s="103">
        <v>4077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6"/>
        <v>29624</v>
      </c>
      <c r="W12" s="103">
        <v>29624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7"/>
        <v>41</v>
      </c>
      <c r="AD12" s="103">
        <v>41</v>
      </c>
      <c r="AE12" s="103">
        <v>0</v>
      </c>
      <c r="AF12" s="103">
        <f t="shared" si="8"/>
        <v>678</v>
      </c>
      <c r="AG12" s="103">
        <v>678</v>
      </c>
      <c r="AH12" s="103">
        <v>0</v>
      </c>
      <c r="AI12" s="103">
        <v>0</v>
      </c>
      <c r="AJ12" s="103">
        <f t="shared" si="9"/>
        <v>678</v>
      </c>
      <c r="AK12" s="103">
        <v>0</v>
      </c>
      <c r="AL12" s="103">
        <v>0</v>
      </c>
      <c r="AM12" s="103">
        <v>0</v>
      </c>
      <c r="AN12" s="103">
        <v>678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0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1"/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31</v>
      </c>
      <c r="B13" s="106" t="s">
        <v>348</v>
      </c>
      <c r="C13" s="101" t="s">
        <v>349</v>
      </c>
      <c r="D13" s="103">
        <f t="shared" si="0"/>
        <v>21085</v>
      </c>
      <c r="E13" s="103">
        <f t="shared" si="1"/>
        <v>0</v>
      </c>
      <c r="F13" s="103">
        <v>0</v>
      </c>
      <c r="G13" s="103">
        <v>0</v>
      </c>
      <c r="H13" s="103">
        <f t="shared" si="2"/>
        <v>2040</v>
      </c>
      <c r="I13" s="103">
        <v>2040</v>
      </c>
      <c r="J13" s="103">
        <v>0</v>
      </c>
      <c r="K13" s="103">
        <f t="shared" si="3"/>
        <v>19045</v>
      </c>
      <c r="L13" s="103">
        <v>0</v>
      </c>
      <c r="M13" s="103">
        <v>19045</v>
      </c>
      <c r="N13" s="103">
        <f t="shared" si="4"/>
        <v>21085</v>
      </c>
      <c r="O13" s="103">
        <f t="shared" si="5"/>
        <v>2040</v>
      </c>
      <c r="P13" s="103">
        <v>2040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6"/>
        <v>19045</v>
      </c>
      <c r="W13" s="103">
        <v>19045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7"/>
        <v>0</v>
      </c>
      <c r="AD13" s="103">
        <v>0</v>
      </c>
      <c r="AE13" s="103">
        <v>0</v>
      </c>
      <c r="AF13" s="103">
        <f t="shared" si="8"/>
        <v>73</v>
      </c>
      <c r="AG13" s="103">
        <v>73</v>
      </c>
      <c r="AH13" s="103">
        <v>0</v>
      </c>
      <c r="AI13" s="103">
        <v>0</v>
      </c>
      <c r="AJ13" s="103">
        <f t="shared" si="9"/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0"/>
        <v>73</v>
      </c>
      <c r="AU13" s="103">
        <v>73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1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31</v>
      </c>
      <c r="B14" s="106" t="s">
        <v>298</v>
      </c>
      <c r="C14" s="101" t="s">
        <v>299</v>
      </c>
      <c r="D14" s="103">
        <f t="shared" si="0"/>
        <v>52099</v>
      </c>
      <c r="E14" s="103">
        <f t="shared" si="1"/>
        <v>724</v>
      </c>
      <c r="F14" s="103">
        <v>724</v>
      </c>
      <c r="G14" s="103">
        <v>0</v>
      </c>
      <c r="H14" s="103">
        <f t="shared" si="2"/>
        <v>6084</v>
      </c>
      <c r="I14" s="103">
        <v>6084</v>
      </c>
      <c r="J14" s="103">
        <v>0</v>
      </c>
      <c r="K14" s="103">
        <f t="shared" si="3"/>
        <v>45291</v>
      </c>
      <c r="L14" s="103">
        <v>0</v>
      </c>
      <c r="M14" s="103">
        <v>45291</v>
      </c>
      <c r="N14" s="103">
        <f t="shared" si="4"/>
        <v>52099</v>
      </c>
      <c r="O14" s="103">
        <f t="shared" si="5"/>
        <v>6808</v>
      </c>
      <c r="P14" s="103">
        <v>6808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6"/>
        <v>45291</v>
      </c>
      <c r="W14" s="103">
        <v>45291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7"/>
        <v>0</v>
      </c>
      <c r="AD14" s="103">
        <v>0</v>
      </c>
      <c r="AE14" s="103">
        <v>0</v>
      </c>
      <c r="AF14" s="103">
        <f t="shared" si="8"/>
        <v>178</v>
      </c>
      <c r="AG14" s="103">
        <v>178</v>
      </c>
      <c r="AH14" s="103">
        <v>0</v>
      </c>
      <c r="AI14" s="103">
        <v>0</v>
      </c>
      <c r="AJ14" s="103">
        <f t="shared" si="9"/>
        <v>468</v>
      </c>
      <c r="AK14" s="103">
        <v>468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0"/>
        <v>178</v>
      </c>
      <c r="AU14" s="103">
        <v>178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1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31</v>
      </c>
      <c r="B15" s="106" t="s">
        <v>352</v>
      </c>
      <c r="C15" s="101" t="s">
        <v>353</v>
      </c>
      <c r="D15" s="103">
        <f t="shared" si="0"/>
        <v>23234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23234</v>
      </c>
      <c r="L15" s="103">
        <v>1451</v>
      </c>
      <c r="M15" s="103">
        <v>21783</v>
      </c>
      <c r="N15" s="103">
        <f t="shared" si="4"/>
        <v>23234</v>
      </c>
      <c r="O15" s="103">
        <f t="shared" si="5"/>
        <v>1451</v>
      </c>
      <c r="P15" s="103">
        <v>1451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6"/>
        <v>21783</v>
      </c>
      <c r="W15" s="103">
        <v>21783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7"/>
        <v>0</v>
      </c>
      <c r="AD15" s="103">
        <v>0</v>
      </c>
      <c r="AE15" s="103">
        <v>0</v>
      </c>
      <c r="AF15" s="103">
        <f t="shared" si="8"/>
        <v>754</v>
      </c>
      <c r="AG15" s="103">
        <v>754</v>
      </c>
      <c r="AH15" s="103">
        <v>0</v>
      </c>
      <c r="AI15" s="103">
        <v>0</v>
      </c>
      <c r="AJ15" s="103">
        <f t="shared" si="9"/>
        <v>754</v>
      </c>
      <c r="AK15" s="103">
        <v>0</v>
      </c>
      <c r="AL15" s="103">
        <v>0</v>
      </c>
      <c r="AM15" s="103">
        <v>754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0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1"/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31</v>
      </c>
      <c r="B16" s="106" t="s">
        <v>314</v>
      </c>
      <c r="C16" s="101" t="s">
        <v>315</v>
      </c>
      <c r="D16" s="103">
        <f t="shared" si="0"/>
        <v>22278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22278</v>
      </c>
      <c r="L16" s="103">
        <v>1632</v>
      </c>
      <c r="M16" s="103">
        <v>20646</v>
      </c>
      <c r="N16" s="103">
        <f t="shared" si="4"/>
        <v>22278</v>
      </c>
      <c r="O16" s="103">
        <f t="shared" si="5"/>
        <v>1632</v>
      </c>
      <c r="P16" s="103">
        <v>1632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6"/>
        <v>20646</v>
      </c>
      <c r="W16" s="103">
        <v>20646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7"/>
        <v>0</v>
      </c>
      <c r="AD16" s="103">
        <v>0</v>
      </c>
      <c r="AE16" s="103">
        <v>0</v>
      </c>
      <c r="AF16" s="103">
        <f t="shared" si="8"/>
        <v>837</v>
      </c>
      <c r="AG16" s="103">
        <v>837</v>
      </c>
      <c r="AH16" s="103">
        <v>0</v>
      </c>
      <c r="AI16" s="103">
        <v>0</v>
      </c>
      <c r="AJ16" s="103">
        <f t="shared" si="9"/>
        <v>16188</v>
      </c>
      <c r="AK16" s="103">
        <v>15412</v>
      </c>
      <c r="AL16" s="103">
        <v>0</v>
      </c>
      <c r="AM16" s="103">
        <v>776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0"/>
        <v>156</v>
      </c>
      <c r="AU16" s="103">
        <v>61</v>
      </c>
      <c r="AV16" s="103">
        <v>0</v>
      </c>
      <c r="AW16" s="103">
        <v>95</v>
      </c>
      <c r="AX16" s="103">
        <v>0</v>
      </c>
      <c r="AY16" s="103">
        <v>0</v>
      </c>
      <c r="AZ16" s="103">
        <f t="shared" si="11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31</v>
      </c>
      <c r="B17" s="106" t="s">
        <v>270</v>
      </c>
      <c r="C17" s="101" t="s">
        <v>271</v>
      </c>
      <c r="D17" s="103">
        <f t="shared" si="0"/>
        <v>19418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19418</v>
      </c>
      <c r="L17" s="103">
        <v>1921</v>
      </c>
      <c r="M17" s="103">
        <v>17497</v>
      </c>
      <c r="N17" s="103">
        <f t="shared" si="4"/>
        <v>19418</v>
      </c>
      <c r="O17" s="103">
        <f t="shared" si="5"/>
        <v>1921</v>
      </c>
      <c r="P17" s="103">
        <v>0</v>
      </c>
      <c r="Q17" s="103">
        <v>0</v>
      </c>
      <c r="R17" s="103">
        <v>0</v>
      </c>
      <c r="S17" s="103">
        <v>1921</v>
      </c>
      <c r="T17" s="103">
        <v>0</v>
      </c>
      <c r="U17" s="103">
        <v>0</v>
      </c>
      <c r="V17" s="103">
        <f t="shared" si="6"/>
        <v>17497</v>
      </c>
      <c r="W17" s="103">
        <v>0</v>
      </c>
      <c r="X17" s="103">
        <v>0</v>
      </c>
      <c r="Y17" s="103">
        <v>0</v>
      </c>
      <c r="Z17" s="103">
        <v>17497</v>
      </c>
      <c r="AA17" s="103">
        <v>0</v>
      </c>
      <c r="AB17" s="103">
        <v>0</v>
      </c>
      <c r="AC17" s="103">
        <f t="shared" si="7"/>
        <v>0</v>
      </c>
      <c r="AD17" s="103">
        <v>0</v>
      </c>
      <c r="AE17" s="103">
        <v>0</v>
      </c>
      <c r="AF17" s="103">
        <f t="shared" si="8"/>
        <v>0</v>
      </c>
      <c r="AG17" s="103">
        <v>0</v>
      </c>
      <c r="AH17" s="103">
        <v>0</v>
      </c>
      <c r="AI17" s="103">
        <v>0</v>
      </c>
      <c r="AJ17" s="103">
        <f t="shared" si="9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0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1"/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31</v>
      </c>
      <c r="B18" s="106" t="s">
        <v>308</v>
      </c>
      <c r="C18" s="101" t="s">
        <v>309</v>
      </c>
      <c r="D18" s="103">
        <f t="shared" si="0"/>
        <v>23308</v>
      </c>
      <c r="E18" s="103">
        <f t="shared" si="1"/>
        <v>0</v>
      </c>
      <c r="F18" s="103">
        <v>0</v>
      </c>
      <c r="G18" s="103">
        <v>0</v>
      </c>
      <c r="H18" s="103">
        <f t="shared" si="2"/>
        <v>1182</v>
      </c>
      <c r="I18" s="103">
        <v>1182</v>
      </c>
      <c r="J18" s="103">
        <v>0</v>
      </c>
      <c r="K18" s="103">
        <f t="shared" si="3"/>
        <v>22126</v>
      </c>
      <c r="L18" s="103">
        <v>0</v>
      </c>
      <c r="M18" s="103">
        <v>22126</v>
      </c>
      <c r="N18" s="103">
        <f t="shared" si="4"/>
        <v>23308</v>
      </c>
      <c r="O18" s="103">
        <f t="shared" si="5"/>
        <v>1182</v>
      </c>
      <c r="P18" s="103">
        <v>710</v>
      </c>
      <c r="Q18" s="103">
        <v>0</v>
      </c>
      <c r="R18" s="103">
        <v>0</v>
      </c>
      <c r="S18" s="103">
        <v>472</v>
      </c>
      <c r="T18" s="103">
        <v>0</v>
      </c>
      <c r="U18" s="103">
        <v>0</v>
      </c>
      <c r="V18" s="103">
        <f t="shared" si="6"/>
        <v>22126</v>
      </c>
      <c r="W18" s="103">
        <v>13275</v>
      </c>
      <c r="X18" s="103">
        <v>0</v>
      </c>
      <c r="Y18" s="103">
        <v>0</v>
      </c>
      <c r="Z18" s="103">
        <v>8851</v>
      </c>
      <c r="AA18" s="103">
        <v>0</v>
      </c>
      <c r="AB18" s="103">
        <v>0</v>
      </c>
      <c r="AC18" s="103">
        <f t="shared" si="7"/>
        <v>0</v>
      </c>
      <c r="AD18" s="103">
        <v>0</v>
      </c>
      <c r="AE18" s="103">
        <v>0</v>
      </c>
      <c r="AF18" s="103">
        <f t="shared" si="8"/>
        <v>160</v>
      </c>
      <c r="AG18" s="103">
        <v>160</v>
      </c>
      <c r="AH18" s="103">
        <v>0</v>
      </c>
      <c r="AI18" s="103">
        <v>0</v>
      </c>
      <c r="AJ18" s="103">
        <f t="shared" si="9"/>
        <v>216</v>
      </c>
      <c r="AK18" s="103">
        <v>216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0"/>
        <v>160</v>
      </c>
      <c r="AU18" s="103">
        <v>160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1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31</v>
      </c>
      <c r="B19" s="106" t="s">
        <v>266</v>
      </c>
      <c r="C19" s="101" t="s">
        <v>267</v>
      </c>
      <c r="D19" s="103">
        <f t="shared" si="0"/>
        <v>109078</v>
      </c>
      <c r="E19" s="103">
        <f t="shared" si="1"/>
        <v>458</v>
      </c>
      <c r="F19" s="103">
        <v>458</v>
      </c>
      <c r="G19" s="103">
        <v>0</v>
      </c>
      <c r="H19" s="103">
        <f t="shared" si="2"/>
        <v>6269</v>
      </c>
      <c r="I19" s="103">
        <v>6269</v>
      </c>
      <c r="J19" s="103">
        <v>0</v>
      </c>
      <c r="K19" s="103">
        <f t="shared" si="3"/>
        <v>102351</v>
      </c>
      <c r="L19" s="103">
        <v>0</v>
      </c>
      <c r="M19" s="103">
        <v>102351</v>
      </c>
      <c r="N19" s="103">
        <f t="shared" si="4"/>
        <v>109078</v>
      </c>
      <c r="O19" s="103">
        <f t="shared" si="5"/>
        <v>6727</v>
      </c>
      <c r="P19" s="103">
        <v>6727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6"/>
        <v>102351</v>
      </c>
      <c r="W19" s="103">
        <v>102351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7"/>
        <v>0</v>
      </c>
      <c r="AD19" s="103">
        <v>0</v>
      </c>
      <c r="AE19" s="103">
        <v>0</v>
      </c>
      <c r="AF19" s="103">
        <f t="shared" si="8"/>
        <v>895</v>
      </c>
      <c r="AG19" s="103">
        <v>895</v>
      </c>
      <c r="AH19" s="103">
        <v>0</v>
      </c>
      <c r="AI19" s="103">
        <v>0</v>
      </c>
      <c r="AJ19" s="103">
        <f t="shared" si="9"/>
        <v>1599</v>
      </c>
      <c r="AK19" s="103">
        <v>822</v>
      </c>
      <c r="AL19" s="103">
        <v>0</v>
      </c>
      <c r="AM19" s="103">
        <v>237</v>
      </c>
      <c r="AN19" s="103">
        <v>0</v>
      </c>
      <c r="AO19" s="103">
        <v>0</v>
      </c>
      <c r="AP19" s="103">
        <v>0</v>
      </c>
      <c r="AQ19" s="103">
        <v>540</v>
      </c>
      <c r="AR19" s="103">
        <v>0</v>
      </c>
      <c r="AS19" s="103">
        <v>0</v>
      </c>
      <c r="AT19" s="103">
        <f t="shared" si="10"/>
        <v>118</v>
      </c>
      <c r="AU19" s="103">
        <v>118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1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31</v>
      </c>
      <c r="B20" s="106" t="s">
        <v>278</v>
      </c>
      <c r="C20" s="101" t="s">
        <v>279</v>
      </c>
      <c r="D20" s="103">
        <f t="shared" si="0"/>
        <v>32973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32973</v>
      </c>
      <c r="L20" s="103">
        <v>1989</v>
      </c>
      <c r="M20" s="103">
        <v>30984</v>
      </c>
      <c r="N20" s="103">
        <f t="shared" si="4"/>
        <v>32973</v>
      </c>
      <c r="O20" s="103">
        <f t="shared" si="5"/>
        <v>1989</v>
      </c>
      <c r="P20" s="103">
        <v>1989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6"/>
        <v>30984</v>
      </c>
      <c r="W20" s="103">
        <v>30984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7"/>
        <v>0</v>
      </c>
      <c r="AD20" s="103">
        <v>0</v>
      </c>
      <c r="AE20" s="103">
        <v>0</v>
      </c>
      <c r="AF20" s="103">
        <f t="shared" si="8"/>
        <v>1591</v>
      </c>
      <c r="AG20" s="103">
        <v>1591</v>
      </c>
      <c r="AH20" s="103">
        <v>0</v>
      </c>
      <c r="AI20" s="103">
        <v>0</v>
      </c>
      <c r="AJ20" s="103">
        <f t="shared" si="9"/>
        <v>1591</v>
      </c>
      <c r="AK20" s="103">
        <v>0</v>
      </c>
      <c r="AL20" s="103">
        <v>0</v>
      </c>
      <c r="AM20" s="103">
        <v>1591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0"/>
        <v>204</v>
      </c>
      <c r="AU20" s="103">
        <v>0</v>
      </c>
      <c r="AV20" s="103">
        <v>0</v>
      </c>
      <c r="AW20" s="103">
        <v>204</v>
      </c>
      <c r="AX20" s="103">
        <v>0</v>
      </c>
      <c r="AY20" s="103">
        <v>0</v>
      </c>
      <c r="AZ20" s="103">
        <f t="shared" si="11"/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31</v>
      </c>
      <c r="B21" s="106" t="s">
        <v>256</v>
      </c>
      <c r="C21" s="101" t="s">
        <v>257</v>
      </c>
      <c r="D21" s="103">
        <f t="shared" si="0"/>
        <v>42335</v>
      </c>
      <c r="E21" s="103">
        <f t="shared" si="1"/>
        <v>0</v>
      </c>
      <c r="F21" s="103">
        <v>0</v>
      </c>
      <c r="G21" s="103">
        <v>0</v>
      </c>
      <c r="H21" s="103">
        <f t="shared" si="2"/>
        <v>3006</v>
      </c>
      <c r="I21" s="103">
        <v>3006</v>
      </c>
      <c r="J21" s="103">
        <v>0</v>
      </c>
      <c r="K21" s="103">
        <f t="shared" si="3"/>
        <v>39329</v>
      </c>
      <c r="L21" s="103">
        <v>0</v>
      </c>
      <c r="M21" s="103">
        <v>39329</v>
      </c>
      <c r="N21" s="103">
        <f t="shared" si="4"/>
        <v>42335</v>
      </c>
      <c r="O21" s="103">
        <f t="shared" si="5"/>
        <v>3006</v>
      </c>
      <c r="P21" s="103">
        <v>0</v>
      </c>
      <c r="Q21" s="103">
        <v>0</v>
      </c>
      <c r="R21" s="103">
        <v>0</v>
      </c>
      <c r="S21" s="103">
        <v>3006</v>
      </c>
      <c r="T21" s="103">
        <v>0</v>
      </c>
      <c r="U21" s="103">
        <v>0</v>
      </c>
      <c r="V21" s="103">
        <f t="shared" si="6"/>
        <v>39329</v>
      </c>
      <c r="W21" s="103">
        <v>0</v>
      </c>
      <c r="X21" s="103">
        <v>0</v>
      </c>
      <c r="Y21" s="103">
        <v>0</v>
      </c>
      <c r="Z21" s="103">
        <v>39329</v>
      </c>
      <c r="AA21" s="103">
        <v>0</v>
      </c>
      <c r="AB21" s="103">
        <v>0</v>
      </c>
      <c r="AC21" s="103">
        <f t="shared" si="7"/>
        <v>0</v>
      </c>
      <c r="AD21" s="103">
        <v>0</v>
      </c>
      <c r="AE21" s="103">
        <v>0</v>
      </c>
      <c r="AF21" s="103">
        <f t="shared" si="8"/>
        <v>0</v>
      </c>
      <c r="AG21" s="103">
        <v>0</v>
      </c>
      <c r="AH21" s="103">
        <v>0</v>
      </c>
      <c r="AI21" s="103">
        <v>0</v>
      </c>
      <c r="AJ21" s="103">
        <f t="shared" si="9"/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0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1"/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31</v>
      </c>
      <c r="B22" s="106" t="s">
        <v>272</v>
      </c>
      <c r="C22" s="101" t="s">
        <v>273</v>
      </c>
      <c r="D22" s="103">
        <f t="shared" si="0"/>
        <v>17359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17359</v>
      </c>
      <c r="L22" s="103">
        <v>2995</v>
      </c>
      <c r="M22" s="103">
        <v>14364</v>
      </c>
      <c r="N22" s="103">
        <f t="shared" si="4"/>
        <v>17359</v>
      </c>
      <c r="O22" s="103">
        <f t="shared" si="5"/>
        <v>2995</v>
      </c>
      <c r="P22" s="103">
        <v>0</v>
      </c>
      <c r="Q22" s="103">
        <v>0</v>
      </c>
      <c r="R22" s="103">
        <v>0</v>
      </c>
      <c r="S22" s="103">
        <v>2995</v>
      </c>
      <c r="T22" s="103">
        <v>0</v>
      </c>
      <c r="U22" s="103">
        <v>0</v>
      </c>
      <c r="V22" s="103">
        <f t="shared" si="6"/>
        <v>14364</v>
      </c>
      <c r="W22" s="103">
        <v>0</v>
      </c>
      <c r="X22" s="103">
        <v>0</v>
      </c>
      <c r="Y22" s="103">
        <v>0</v>
      </c>
      <c r="Z22" s="103">
        <v>14364</v>
      </c>
      <c r="AA22" s="103">
        <v>0</v>
      </c>
      <c r="AB22" s="103">
        <v>0</v>
      </c>
      <c r="AC22" s="103">
        <f t="shared" si="7"/>
        <v>0</v>
      </c>
      <c r="AD22" s="103">
        <v>0</v>
      </c>
      <c r="AE22" s="103">
        <v>0</v>
      </c>
      <c r="AF22" s="103">
        <f t="shared" si="8"/>
        <v>0</v>
      </c>
      <c r="AG22" s="103">
        <v>0</v>
      </c>
      <c r="AH22" s="103">
        <v>0</v>
      </c>
      <c r="AI22" s="103">
        <v>0</v>
      </c>
      <c r="AJ22" s="103">
        <f t="shared" si="9"/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0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1"/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31</v>
      </c>
      <c r="B23" s="106" t="s">
        <v>344</v>
      </c>
      <c r="C23" s="101" t="s">
        <v>345</v>
      </c>
      <c r="D23" s="103">
        <f t="shared" si="0"/>
        <v>15325</v>
      </c>
      <c r="E23" s="103">
        <f t="shared" si="1"/>
        <v>0</v>
      </c>
      <c r="F23" s="103">
        <v>0</v>
      </c>
      <c r="G23" s="103">
        <v>0</v>
      </c>
      <c r="H23" s="103">
        <f t="shared" si="2"/>
        <v>1840</v>
      </c>
      <c r="I23" s="103">
        <v>1840</v>
      </c>
      <c r="J23" s="103">
        <v>0</v>
      </c>
      <c r="K23" s="103">
        <f t="shared" si="3"/>
        <v>13485</v>
      </c>
      <c r="L23" s="103">
        <v>0</v>
      </c>
      <c r="M23" s="103">
        <v>13485</v>
      </c>
      <c r="N23" s="103">
        <f t="shared" si="4"/>
        <v>15325</v>
      </c>
      <c r="O23" s="103">
        <f t="shared" si="5"/>
        <v>1840</v>
      </c>
      <c r="P23" s="103">
        <v>1840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6"/>
        <v>13485</v>
      </c>
      <c r="W23" s="103">
        <v>13485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7"/>
        <v>0</v>
      </c>
      <c r="AD23" s="103">
        <v>0</v>
      </c>
      <c r="AE23" s="103">
        <v>0</v>
      </c>
      <c r="AF23" s="103">
        <f t="shared" si="8"/>
        <v>511</v>
      </c>
      <c r="AG23" s="103">
        <v>511</v>
      </c>
      <c r="AH23" s="103">
        <v>0</v>
      </c>
      <c r="AI23" s="103">
        <v>0</v>
      </c>
      <c r="AJ23" s="103">
        <f t="shared" si="9"/>
        <v>511</v>
      </c>
      <c r="AK23" s="103">
        <v>0</v>
      </c>
      <c r="AL23" s="103">
        <v>0</v>
      </c>
      <c r="AM23" s="103">
        <v>48</v>
      </c>
      <c r="AN23" s="103">
        <v>39</v>
      </c>
      <c r="AO23" s="103">
        <v>0</v>
      </c>
      <c r="AP23" s="103">
        <v>0</v>
      </c>
      <c r="AQ23" s="103">
        <v>0</v>
      </c>
      <c r="AR23" s="103">
        <v>0</v>
      </c>
      <c r="AS23" s="103">
        <v>424</v>
      </c>
      <c r="AT23" s="103">
        <f t="shared" si="10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1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31</v>
      </c>
      <c r="B24" s="106" t="s">
        <v>276</v>
      </c>
      <c r="C24" s="101" t="s">
        <v>277</v>
      </c>
      <c r="D24" s="103">
        <f t="shared" si="0"/>
        <v>24793</v>
      </c>
      <c r="E24" s="103">
        <f t="shared" si="1"/>
        <v>0</v>
      </c>
      <c r="F24" s="103">
        <v>0</v>
      </c>
      <c r="G24" s="103">
        <v>0</v>
      </c>
      <c r="H24" s="103">
        <f t="shared" si="2"/>
        <v>2720</v>
      </c>
      <c r="I24" s="103">
        <v>2720</v>
      </c>
      <c r="J24" s="103">
        <v>0</v>
      </c>
      <c r="K24" s="103">
        <f t="shared" si="3"/>
        <v>22073</v>
      </c>
      <c r="L24" s="103">
        <v>0</v>
      </c>
      <c r="M24" s="103">
        <v>22073</v>
      </c>
      <c r="N24" s="103">
        <f t="shared" si="4"/>
        <v>24793</v>
      </c>
      <c r="O24" s="103">
        <f t="shared" si="5"/>
        <v>2720</v>
      </c>
      <c r="P24" s="103">
        <v>2720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6"/>
        <v>22073</v>
      </c>
      <c r="W24" s="103">
        <v>22073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7"/>
        <v>0</v>
      </c>
      <c r="AD24" s="103">
        <v>0</v>
      </c>
      <c r="AE24" s="103">
        <v>0</v>
      </c>
      <c r="AF24" s="103">
        <f t="shared" si="8"/>
        <v>81</v>
      </c>
      <c r="AG24" s="103">
        <v>81</v>
      </c>
      <c r="AH24" s="103">
        <v>0</v>
      </c>
      <c r="AI24" s="103">
        <v>0</v>
      </c>
      <c r="AJ24" s="103">
        <f t="shared" si="9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0"/>
        <v>81</v>
      </c>
      <c r="AU24" s="103">
        <v>81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1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31</v>
      </c>
      <c r="B25" s="106" t="s">
        <v>340</v>
      </c>
      <c r="C25" s="101" t="s">
        <v>341</v>
      </c>
      <c r="D25" s="103">
        <f t="shared" si="0"/>
        <v>37461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37461</v>
      </c>
      <c r="L25" s="103">
        <v>2965</v>
      </c>
      <c r="M25" s="103">
        <v>34496</v>
      </c>
      <c r="N25" s="103">
        <f t="shared" si="4"/>
        <v>37461</v>
      </c>
      <c r="O25" s="103">
        <f t="shared" si="5"/>
        <v>2965</v>
      </c>
      <c r="P25" s="103">
        <v>2965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6"/>
        <v>34496</v>
      </c>
      <c r="W25" s="103">
        <v>34496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7"/>
        <v>0</v>
      </c>
      <c r="AD25" s="103">
        <v>0</v>
      </c>
      <c r="AE25" s="103">
        <v>0</v>
      </c>
      <c r="AF25" s="103">
        <f t="shared" si="8"/>
        <v>1248</v>
      </c>
      <c r="AG25" s="103">
        <v>1248</v>
      </c>
      <c r="AH25" s="103">
        <v>0</v>
      </c>
      <c r="AI25" s="103">
        <v>0</v>
      </c>
      <c r="AJ25" s="103">
        <f t="shared" si="9"/>
        <v>1248</v>
      </c>
      <c r="AK25" s="103">
        <v>0</v>
      </c>
      <c r="AL25" s="103">
        <v>0</v>
      </c>
      <c r="AM25" s="103">
        <v>117</v>
      </c>
      <c r="AN25" s="103">
        <v>96</v>
      </c>
      <c r="AO25" s="103">
        <v>0</v>
      </c>
      <c r="AP25" s="103">
        <v>0</v>
      </c>
      <c r="AQ25" s="103">
        <v>0</v>
      </c>
      <c r="AR25" s="103">
        <v>0</v>
      </c>
      <c r="AS25" s="103">
        <v>1035</v>
      </c>
      <c r="AT25" s="103">
        <f t="shared" si="10"/>
        <v>1</v>
      </c>
      <c r="AU25" s="103">
        <v>0</v>
      </c>
      <c r="AV25" s="103">
        <v>0</v>
      </c>
      <c r="AW25" s="103">
        <v>1</v>
      </c>
      <c r="AX25" s="103">
        <v>0</v>
      </c>
      <c r="AY25" s="103">
        <v>0</v>
      </c>
      <c r="AZ25" s="103">
        <f t="shared" si="11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31</v>
      </c>
      <c r="B26" s="106" t="s">
        <v>322</v>
      </c>
      <c r="C26" s="101" t="s">
        <v>323</v>
      </c>
      <c r="D26" s="103">
        <f t="shared" si="0"/>
        <v>22054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22054</v>
      </c>
      <c r="L26" s="103">
        <v>3678</v>
      </c>
      <c r="M26" s="103">
        <v>18376</v>
      </c>
      <c r="N26" s="103">
        <f t="shared" si="4"/>
        <v>22054</v>
      </c>
      <c r="O26" s="103">
        <f t="shared" si="5"/>
        <v>3678</v>
      </c>
      <c r="P26" s="103">
        <v>3678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6"/>
        <v>18376</v>
      </c>
      <c r="W26" s="103">
        <v>18376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7"/>
        <v>0</v>
      </c>
      <c r="AD26" s="103">
        <v>0</v>
      </c>
      <c r="AE26" s="103">
        <v>0</v>
      </c>
      <c r="AF26" s="103">
        <f t="shared" si="8"/>
        <v>887</v>
      </c>
      <c r="AG26" s="103">
        <v>887</v>
      </c>
      <c r="AH26" s="103">
        <v>0</v>
      </c>
      <c r="AI26" s="103">
        <v>0</v>
      </c>
      <c r="AJ26" s="103">
        <f t="shared" si="9"/>
        <v>887</v>
      </c>
      <c r="AK26" s="103">
        <v>0</v>
      </c>
      <c r="AL26" s="103">
        <v>0</v>
      </c>
      <c r="AM26" s="103">
        <v>35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852</v>
      </c>
      <c r="AT26" s="103">
        <f t="shared" si="10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1"/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31</v>
      </c>
      <c r="B27" s="106" t="s">
        <v>306</v>
      </c>
      <c r="C27" s="101" t="s">
        <v>307</v>
      </c>
      <c r="D27" s="103">
        <f t="shared" si="0"/>
        <v>41714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41714</v>
      </c>
      <c r="L27" s="103">
        <v>3862</v>
      </c>
      <c r="M27" s="103">
        <v>37852</v>
      </c>
      <c r="N27" s="103">
        <f t="shared" si="4"/>
        <v>41714</v>
      </c>
      <c r="O27" s="103">
        <f t="shared" si="5"/>
        <v>3862</v>
      </c>
      <c r="P27" s="103">
        <v>3862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6"/>
        <v>37852</v>
      </c>
      <c r="W27" s="103">
        <v>37852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7"/>
        <v>0</v>
      </c>
      <c r="AD27" s="103">
        <v>0</v>
      </c>
      <c r="AE27" s="103">
        <v>0</v>
      </c>
      <c r="AF27" s="103">
        <f t="shared" si="8"/>
        <v>1789</v>
      </c>
      <c r="AG27" s="103">
        <v>1789</v>
      </c>
      <c r="AH27" s="103">
        <v>0</v>
      </c>
      <c r="AI27" s="103">
        <v>0</v>
      </c>
      <c r="AJ27" s="103">
        <f t="shared" si="9"/>
        <v>1789</v>
      </c>
      <c r="AK27" s="103">
        <v>0</v>
      </c>
      <c r="AL27" s="103">
        <v>0</v>
      </c>
      <c r="AM27" s="103">
        <v>1789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0"/>
        <v>159</v>
      </c>
      <c r="AU27" s="103">
        <v>0</v>
      </c>
      <c r="AV27" s="103">
        <v>0</v>
      </c>
      <c r="AW27" s="103">
        <v>159</v>
      </c>
      <c r="AX27" s="103">
        <v>0</v>
      </c>
      <c r="AY27" s="103">
        <v>0</v>
      </c>
      <c r="AZ27" s="103">
        <f t="shared" si="11"/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31</v>
      </c>
      <c r="B28" s="106" t="s">
        <v>336</v>
      </c>
      <c r="C28" s="101" t="s">
        <v>337</v>
      </c>
      <c r="D28" s="103">
        <f t="shared" si="0"/>
        <v>15859</v>
      </c>
      <c r="E28" s="103">
        <f t="shared" si="1"/>
        <v>0</v>
      </c>
      <c r="F28" s="103">
        <v>0</v>
      </c>
      <c r="G28" s="103">
        <v>0</v>
      </c>
      <c r="H28" s="103">
        <f t="shared" si="2"/>
        <v>2072</v>
      </c>
      <c r="I28" s="103">
        <v>2072</v>
      </c>
      <c r="J28" s="103">
        <v>0</v>
      </c>
      <c r="K28" s="103">
        <f t="shared" si="3"/>
        <v>13787</v>
      </c>
      <c r="L28" s="103">
        <v>0</v>
      </c>
      <c r="M28" s="103">
        <v>13787</v>
      </c>
      <c r="N28" s="103">
        <f t="shared" si="4"/>
        <v>15859</v>
      </c>
      <c r="O28" s="103">
        <f t="shared" si="5"/>
        <v>2072</v>
      </c>
      <c r="P28" s="103">
        <v>2072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6"/>
        <v>13787</v>
      </c>
      <c r="W28" s="103">
        <v>13787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7"/>
        <v>0</v>
      </c>
      <c r="AD28" s="103">
        <v>0</v>
      </c>
      <c r="AE28" s="103">
        <v>0</v>
      </c>
      <c r="AF28" s="103">
        <f t="shared" si="8"/>
        <v>703</v>
      </c>
      <c r="AG28" s="103">
        <v>703</v>
      </c>
      <c r="AH28" s="103">
        <v>0</v>
      </c>
      <c r="AI28" s="103">
        <v>0</v>
      </c>
      <c r="AJ28" s="103">
        <f t="shared" si="9"/>
        <v>703</v>
      </c>
      <c r="AK28" s="103">
        <v>0</v>
      </c>
      <c r="AL28" s="103">
        <v>0</v>
      </c>
      <c r="AM28" s="103">
        <v>703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0"/>
        <v>80</v>
      </c>
      <c r="AU28" s="103">
        <v>0</v>
      </c>
      <c r="AV28" s="103">
        <v>0</v>
      </c>
      <c r="AW28" s="103">
        <v>80</v>
      </c>
      <c r="AX28" s="103">
        <v>0</v>
      </c>
      <c r="AY28" s="103">
        <v>0</v>
      </c>
      <c r="AZ28" s="103">
        <f t="shared" si="11"/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31</v>
      </c>
      <c r="B29" s="106" t="s">
        <v>304</v>
      </c>
      <c r="C29" s="101" t="s">
        <v>305</v>
      </c>
      <c r="D29" s="103">
        <f t="shared" si="0"/>
        <v>20729</v>
      </c>
      <c r="E29" s="103">
        <f t="shared" si="1"/>
        <v>0</v>
      </c>
      <c r="F29" s="103">
        <v>0</v>
      </c>
      <c r="G29" s="103">
        <v>0</v>
      </c>
      <c r="H29" s="103">
        <f t="shared" si="2"/>
        <v>2300</v>
      </c>
      <c r="I29" s="103">
        <v>2300</v>
      </c>
      <c r="J29" s="103">
        <v>0</v>
      </c>
      <c r="K29" s="103">
        <f t="shared" si="3"/>
        <v>18429</v>
      </c>
      <c r="L29" s="103">
        <v>0</v>
      </c>
      <c r="M29" s="103">
        <v>18429</v>
      </c>
      <c r="N29" s="103">
        <f t="shared" si="4"/>
        <v>20729</v>
      </c>
      <c r="O29" s="103">
        <f t="shared" si="5"/>
        <v>2300</v>
      </c>
      <c r="P29" s="103">
        <v>2300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6"/>
        <v>18429</v>
      </c>
      <c r="W29" s="103">
        <v>18429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7"/>
        <v>0</v>
      </c>
      <c r="AD29" s="103">
        <v>0</v>
      </c>
      <c r="AE29" s="103">
        <v>0</v>
      </c>
      <c r="AF29" s="103">
        <f t="shared" si="8"/>
        <v>196</v>
      </c>
      <c r="AG29" s="103">
        <v>196</v>
      </c>
      <c r="AH29" s="103">
        <v>0</v>
      </c>
      <c r="AI29" s="103">
        <v>0</v>
      </c>
      <c r="AJ29" s="103">
        <f t="shared" si="9"/>
        <v>522</v>
      </c>
      <c r="AK29" s="103">
        <v>379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143</v>
      </c>
      <c r="AT29" s="103">
        <f t="shared" si="10"/>
        <v>53</v>
      </c>
      <c r="AU29" s="103">
        <v>53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1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31</v>
      </c>
      <c r="B30" s="106" t="s">
        <v>342</v>
      </c>
      <c r="C30" s="101" t="s">
        <v>343</v>
      </c>
      <c r="D30" s="103">
        <f t="shared" si="0"/>
        <v>15414</v>
      </c>
      <c r="E30" s="103">
        <f t="shared" si="1"/>
        <v>0</v>
      </c>
      <c r="F30" s="103">
        <v>0</v>
      </c>
      <c r="G30" s="103">
        <v>0</v>
      </c>
      <c r="H30" s="103">
        <f t="shared" si="2"/>
        <v>1594</v>
      </c>
      <c r="I30" s="103">
        <v>1594</v>
      </c>
      <c r="J30" s="103">
        <v>0</v>
      </c>
      <c r="K30" s="103">
        <f t="shared" si="3"/>
        <v>13820</v>
      </c>
      <c r="L30" s="103">
        <v>0</v>
      </c>
      <c r="M30" s="103">
        <v>13820</v>
      </c>
      <c r="N30" s="103">
        <f t="shared" si="4"/>
        <v>15414</v>
      </c>
      <c r="O30" s="103">
        <f t="shared" si="5"/>
        <v>1594</v>
      </c>
      <c r="P30" s="103">
        <v>1594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6"/>
        <v>13820</v>
      </c>
      <c r="W30" s="103">
        <v>13820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7"/>
        <v>0</v>
      </c>
      <c r="AD30" s="103">
        <v>0</v>
      </c>
      <c r="AE30" s="103">
        <v>0</v>
      </c>
      <c r="AF30" s="103">
        <f t="shared" si="8"/>
        <v>314</v>
      </c>
      <c r="AG30" s="103">
        <v>314</v>
      </c>
      <c r="AH30" s="103">
        <v>0</v>
      </c>
      <c r="AI30" s="103">
        <v>0</v>
      </c>
      <c r="AJ30" s="103">
        <f t="shared" si="9"/>
        <v>314</v>
      </c>
      <c r="AK30" s="103">
        <v>0</v>
      </c>
      <c r="AL30" s="103">
        <v>0</v>
      </c>
      <c r="AM30" s="103">
        <v>314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0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1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31</v>
      </c>
      <c r="B31" s="106" t="s">
        <v>292</v>
      </c>
      <c r="C31" s="101" t="s">
        <v>293</v>
      </c>
      <c r="D31" s="103">
        <f t="shared" si="0"/>
        <v>5010</v>
      </c>
      <c r="E31" s="103">
        <f t="shared" si="1"/>
        <v>0</v>
      </c>
      <c r="F31" s="103">
        <v>0</v>
      </c>
      <c r="G31" s="103">
        <v>0</v>
      </c>
      <c r="H31" s="103">
        <f t="shared" si="2"/>
        <v>807</v>
      </c>
      <c r="I31" s="103">
        <v>807</v>
      </c>
      <c r="J31" s="103">
        <v>0</v>
      </c>
      <c r="K31" s="103">
        <f t="shared" si="3"/>
        <v>4203</v>
      </c>
      <c r="L31" s="103">
        <v>0</v>
      </c>
      <c r="M31" s="103">
        <v>4203</v>
      </c>
      <c r="N31" s="103">
        <f t="shared" si="4"/>
        <v>5010</v>
      </c>
      <c r="O31" s="103">
        <f t="shared" si="5"/>
        <v>807</v>
      </c>
      <c r="P31" s="103">
        <v>807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6"/>
        <v>4203</v>
      </c>
      <c r="W31" s="103">
        <v>4203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7"/>
        <v>0</v>
      </c>
      <c r="AD31" s="103">
        <v>0</v>
      </c>
      <c r="AE31" s="103">
        <v>0</v>
      </c>
      <c r="AF31" s="103">
        <f t="shared" si="8"/>
        <v>48</v>
      </c>
      <c r="AG31" s="103">
        <v>48</v>
      </c>
      <c r="AH31" s="103">
        <v>0</v>
      </c>
      <c r="AI31" s="103">
        <v>0</v>
      </c>
      <c r="AJ31" s="103">
        <f t="shared" si="9"/>
        <v>126</v>
      </c>
      <c r="AK31" s="103">
        <v>91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35</v>
      </c>
      <c r="AT31" s="103">
        <f t="shared" si="10"/>
        <v>13</v>
      </c>
      <c r="AU31" s="103">
        <v>13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1"/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31</v>
      </c>
      <c r="B32" s="106" t="s">
        <v>330</v>
      </c>
      <c r="C32" s="101" t="s">
        <v>331</v>
      </c>
      <c r="D32" s="103">
        <f t="shared" si="0"/>
        <v>19447</v>
      </c>
      <c r="E32" s="103">
        <f t="shared" si="1"/>
        <v>0</v>
      </c>
      <c r="F32" s="103">
        <v>0</v>
      </c>
      <c r="G32" s="103">
        <v>0</v>
      </c>
      <c r="H32" s="103">
        <f t="shared" si="2"/>
        <v>958</v>
      </c>
      <c r="I32" s="103">
        <v>958</v>
      </c>
      <c r="J32" s="103">
        <v>0</v>
      </c>
      <c r="K32" s="103">
        <f t="shared" si="3"/>
        <v>18489</v>
      </c>
      <c r="L32" s="103">
        <v>0</v>
      </c>
      <c r="M32" s="103">
        <v>18489</v>
      </c>
      <c r="N32" s="103">
        <f t="shared" si="4"/>
        <v>19447</v>
      </c>
      <c r="O32" s="103">
        <f t="shared" si="5"/>
        <v>958</v>
      </c>
      <c r="P32" s="103">
        <v>958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6"/>
        <v>18489</v>
      </c>
      <c r="W32" s="103">
        <v>18489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7"/>
        <v>0</v>
      </c>
      <c r="AD32" s="103">
        <v>0</v>
      </c>
      <c r="AE32" s="103">
        <v>0</v>
      </c>
      <c r="AF32" s="103">
        <f t="shared" si="8"/>
        <v>152</v>
      </c>
      <c r="AG32" s="103">
        <v>152</v>
      </c>
      <c r="AH32" s="103">
        <v>0</v>
      </c>
      <c r="AI32" s="103">
        <v>0</v>
      </c>
      <c r="AJ32" s="103">
        <f t="shared" si="9"/>
        <v>257</v>
      </c>
      <c r="AK32" s="103">
        <v>114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143</v>
      </c>
      <c r="AR32" s="103">
        <v>0</v>
      </c>
      <c r="AS32" s="103">
        <v>0</v>
      </c>
      <c r="AT32" s="103">
        <f t="shared" si="10"/>
        <v>9</v>
      </c>
      <c r="AU32" s="103">
        <v>9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1"/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31</v>
      </c>
      <c r="B33" s="106" t="s">
        <v>358</v>
      </c>
      <c r="C33" s="101" t="s">
        <v>359</v>
      </c>
      <c r="D33" s="103">
        <f t="shared" si="0"/>
        <v>17128</v>
      </c>
      <c r="E33" s="103">
        <f t="shared" si="1"/>
        <v>0</v>
      </c>
      <c r="F33" s="103">
        <v>0</v>
      </c>
      <c r="G33" s="103">
        <v>0</v>
      </c>
      <c r="H33" s="103">
        <f t="shared" si="2"/>
        <v>565</v>
      </c>
      <c r="I33" s="103">
        <v>565</v>
      </c>
      <c r="J33" s="103">
        <v>0</v>
      </c>
      <c r="K33" s="103">
        <f t="shared" si="3"/>
        <v>16563</v>
      </c>
      <c r="L33" s="103">
        <v>0</v>
      </c>
      <c r="M33" s="103">
        <v>16563</v>
      </c>
      <c r="N33" s="103">
        <f t="shared" si="4"/>
        <v>17128</v>
      </c>
      <c r="O33" s="103">
        <f t="shared" si="5"/>
        <v>565</v>
      </c>
      <c r="P33" s="103">
        <v>565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6"/>
        <v>16563</v>
      </c>
      <c r="W33" s="103">
        <v>16563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7"/>
        <v>0</v>
      </c>
      <c r="AD33" s="103">
        <v>0</v>
      </c>
      <c r="AE33" s="103">
        <v>0</v>
      </c>
      <c r="AF33" s="103">
        <f t="shared" si="8"/>
        <v>30</v>
      </c>
      <c r="AG33" s="103">
        <v>30</v>
      </c>
      <c r="AH33" s="103">
        <v>0</v>
      </c>
      <c r="AI33" s="103">
        <v>0</v>
      </c>
      <c r="AJ33" s="103">
        <f t="shared" si="9"/>
        <v>5</v>
      </c>
      <c r="AK33" s="103">
        <v>5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0"/>
        <v>30</v>
      </c>
      <c r="AU33" s="103">
        <v>30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1"/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31</v>
      </c>
      <c r="B34" s="106" t="s">
        <v>346</v>
      </c>
      <c r="C34" s="101" t="s">
        <v>347</v>
      </c>
      <c r="D34" s="103">
        <f t="shared" si="0"/>
        <v>12923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12923</v>
      </c>
      <c r="L34" s="103">
        <v>711</v>
      </c>
      <c r="M34" s="103">
        <v>12212</v>
      </c>
      <c r="N34" s="103">
        <f t="shared" si="4"/>
        <v>12923</v>
      </c>
      <c r="O34" s="103">
        <f t="shared" si="5"/>
        <v>711</v>
      </c>
      <c r="P34" s="103">
        <v>0</v>
      </c>
      <c r="Q34" s="103">
        <v>0</v>
      </c>
      <c r="R34" s="103">
        <v>0</v>
      </c>
      <c r="S34" s="103">
        <v>711</v>
      </c>
      <c r="T34" s="103">
        <v>0</v>
      </c>
      <c r="U34" s="103">
        <v>0</v>
      </c>
      <c r="V34" s="103">
        <f t="shared" si="6"/>
        <v>12212</v>
      </c>
      <c r="W34" s="103">
        <v>0</v>
      </c>
      <c r="X34" s="103">
        <v>0</v>
      </c>
      <c r="Y34" s="103">
        <v>0</v>
      </c>
      <c r="Z34" s="103">
        <v>12212</v>
      </c>
      <c r="AA34" s="103">
        <v>0</v>
      </c>
      <c r="AB34" s="103">
        <v>0</v>
      </c>
      <c r="AC34" s="103">
        <f t="shared" si="7"/>
        <v>0</v>
      </c>
      <c r="AD34" s="103">
        <v>0</v>
      </c>
      <c r="AE34" s="103">
        <v>0</v>
      </c>
      <c r="AF34" s="103">
        <f t="shared" si="8"/>
        <v>0</v>
      </c>
      <c r="AG34" s="103">
        <v>0</v>
      </c>
      <c r="AH34" s="103">
        <v>0</v>
      </c>
      <c r="AI34" s="103">
        <v>0</v>
      </c>
      <c r="AJ34" s="103">
        <f t="shared" si="9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0"/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1"/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31</v>
      </c>
      <c r="B35" s="106" t="s">
        <v>334</v>
      </c>
      <c r="C35" s="101" t="s">
        <v>335</v>
      </c>
      <c r="D35" s="103">
        <f t="shared" si="0"/>
        <v>9836</v>
      </c>
      <c r="E35" s="103">
        <f t="shared" si="1"/>
        <v>0</v>
      </c>
      <c r="F35" s="103">
        <v>0</v>
      </c>
      <c r="G35" s="103">
        <v>0</v>
      </c>
      <c r="H35" s="103">
        <f t="shared" si="2"/>
        <v>764</v>
      </c>
      <c r="I35" s="103">
        <v>764</v>
      </c>
      <c r="J35" s="103">
        <v>0</v>
      </c>
      <c r="K35" s="103">
        <f t="shared" si="3"/>
        <v>9072</v>
      </c>
      <c r="L35" s="103">
        <v>0</v>
      </c>
      <c r="M35" s="103">
        <v>9072</v>
      </c>
      <c r="N35" s="103">
        <f t="shared" si="4"/>
        <v>9836</v>
      </c>
      <c r="O35" s="103">
        <f t="shared" si="5"/>
        <v>764</v>
      </c>
      <c r="P35" s="103">
        <v>764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6"/>
        <v>9072</v>
      </c>
      <c r="W35" s="103">
        <v>9072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7"/>
        <v>0</v>
      </c>
      <c r="AD35" s="103">
        <v>0</v>
      </c>
      <c r="AE35" s="103">
        <v>0</v>
      </c>
      <c r="AF35" s="103">
        <f t="shared" si="8"/>
        <v>327</v>
      </c>
      <c r="AG35" s="103">
        <v>327</v>
      </c>
      <c r="AH35" s="103">
        <v>0</v>
      </c>
      <c r="AI35" s="103">
        <v>0</v>
      </c>
      <c r="AJ35" s="103">
        <f t="shared" si="9"/>
        <v>327</v>
      </c>
      <c r="AK35" s="103">
        <v>0</v>
      </c>
      <c r="AL35" s="103">
        <v>0</v>
      </c>
      <c r="AM35" s="103">
        <v>30</v>
      </c>
      <c r="AN35" s="103">
        <v>25</v>
      </c>
      <c r="AO35" s="103">
        <v>0</v>
      </c>
      <c r="AP35" s="103">
        <v>0</v>
      </c>
      <c r="AQ35" s="103">
        <v>0</v>
      </c>
      <c r="AR35" s="103">
        <v>0</v>
      </c>
      <c r="AS35" s="103">
        <v>272</v>
      </c>
      <c r="AT35" s="103">
        <f t="shared" si="10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1"/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31</v>
      </c>
      <c r="B36" s="106" t="s">
        <v>328</v>
      </c>
      <c r="C36" s="101" t="s">
        <v>329</v>
      </c>
      <c r="D36" s="103">
        <f t="shared" si="0"/>
        <v>8181</v>
      </c>
      <c r="E36" s="103">
        <f t="shared" si="1"/>
        <v>0</v>
      </c>
      <c r="F36" s="103">
        <v>0</v>
      </c>
      <c r="G36" s="103">
        <v>0</v>
      </c>
      <c r="H36" s="103">
        <f t="shared" si="2"/>
        <v>643</v>
      </c>
      <c r="I36" s="103">
        <v>643</v>
      </c>
      <c r="J36" s="103">
        <v>0</v>
      </c>
      <c r="K36" s="103">
        <f t="shared" si="3"/>
        <v>7538</v>
      </c>
      <c r="L36" s="103">
        <v>0</v>
      </c>
      <c r="M36" s="103">
        <v>7538</v>
      </c>
      <c r="N36" s="103">
        <f t="shared" si="4"/>
        <v>8181</v>
      </c>
      <c r="O36" s="103">
        <f t="shared" si="5"/>
        <v>643</v>
      </c>
      <c r="P36" s="103">
        <v>643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6"/>
        <v>7538</v>
      </c>
      <c r="W36" s="103">
        <v>7538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7"/>
        <v>0</v>
      </c>
      <c r="AD36" s="103">
        <v>0</v>
      </c>
      <c r="AE36" s="103">
        <v>0</v>
      </c>
      <c r="AF36" s="103">
        <f t="shared" si="8"/>
        <v>167</v>
      </c>
      <c r="AG36" s="103">
        <v>167</v>
      </c>
      <c r="AH36" s="103">
        <v>0</v>
      </c>
      <c r="AI36" s="103">
        <v>0</v>
      </c>
      <c r="AJ36" s="103">
        <f t="shared" si="9"/>
        <v>167</v>
      </c>
      <c r="AK36" s="103">
        <v>0</v>
      </c>
      <c r="AL36" s="103">
        <v>0</v>
      </c>
      <c r="AM36" s="103">
        <v>167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 t="shared" si="10"/>
        <v>15</v>
      </c>
      <c r="AU36" s="103">
        <v>0</v>
      </c>
      <c r="AV36" s="103">
        <v>0</v>
      </c>
      <c r="AW36" s="103">
        <v>15</v>
      </c>
      <c r="AX36" s="103">
        <v>0</v>
      </c>
      <c r="AY36" s="103">
        <v>0</v>
      </c>
      <c r="AZ36" s="103">
        <f t="shared" si="11"/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31</v>
      </c>
      <c r="B37" s="106" t="s">
        <v>350</v>
      </c>
      <c r="C37" s="101" t="s">
        <v>351</v>
      </c>
      <c r="D37" s="103">
        <f t="shared" si="0"/>
        <v>15318</v>
      </c>
      <c r="E37" s="103">
        <f t="shared" si="1"/>
        <v>0</v>
      </c>
      <c r="F37" s="103">
        <v>0</v>
      </c>
      <c r="G37" s="103">
        <v>0</v>
      </c>
      <c r="H37" s="103">
        <f t="shared" si="2"/>
        <v>307</v>
      </c>
      <c r="I37" s="103">
        <v>307</v>
      </c>
      <c r="J37" s="103">
        <v>0</v>
      </c>
      <c r="K37" s="103">
        <f t="shared" si="3"/>
        <v>15011</v>
      </c>
      <c r="L37" s="103">
        <v>0</v>
      </c>
      <c r="M37" s="103">
        <v>15011</v>
      </c>
      <c r="N37" s="103">
        <f t="shared" si="4"/>
        <v>15318</v>
      </c>
      <c r="O37" s="103">
        <f t="shared" si="5"/>
        <v>307</v>
      </c>
      <c r="P37" s="103">
        <v>307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6"/>
        <v>15011</v>
      </c>
      <c r="W37" s="103">
        <v>15011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7"/>
        <v>0</v>
      </c>
      <c r="AD37" s="103">
        <v>0</v>
      </c>
      <c r="AE37" s="103">
        <v>0</v>
      </c>
      <c r="AF37" s="103">
        <f t="shared" si="8"/>
        <v>453</v>
      </c>
      <c r="AG37" s="103">
        <v>453</v>
      </c>
      <c r="AH37" s="103">
        <v>0</v>
      </c>
      <c r="AI37" s="103">
        <v>0</v>
      </c>
      <c r="AJ37" s="103">
        <f t="shared" si="9"/>
        <v>453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453</v>
      </c>
      <c r="AR37" s="103">
        <v>0</v>
      </c>
      <c r="AS37" s="103">
        <v>0</v>
      </c>
      <c r="AT37" s="103">
        <f t="shared" si="10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1"/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31</v>
      </c>
      <c r="B38" s="106" t="s">
        <v>360</v>
      </c>
      <c r="C38" s="101" t="s">
        <v>361</v>
      </c>
      <c r="D38" s="103">
        <f t="shared" si="0"/>
        <v>8288</v>
      </c>
      <c r="E38" s="103">
        <f t="shared" si="1"/>
        <v>815</v>
      </c>
      <c r="F38" s="103">
        <v>815</v>
      </c>
      <c r="G38" s="103">
        <v>0</v>
      </c>
      <c r="H38" s="103">
        <f t="shared" si="2"/>
        <v>0</v>
      </c>
      <c r="I38" s="103">
        <v>0</v>
      </c>
      <c r="J38" s="103">
        <v>0</v>
      </c>
      <c r="K38" s="103">
        <f t="shared" si="3"/>
        <v>7473</v>
      </c>
      <c r="L38" s="103">
        <v>0</v>
      </c>
      <c r="M38" s="103">
        <v>7473</v>
      </c>
      <c r="N38" s="103">
        <f t="shared" si="4"/>
        <v>8288</v>
      </c>
      <c r="O38" s="103">
        <f t="shared" si="5"/>
        <v>815</v>
      </c>
      <c r="P38" s="103">
        <v>815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6"/>
        <v>7473</v>
      </c>
      <c r="W38" s="103">
        <v>7473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7"/>
        <v>0</v>
      </c>
      <c r="AD38" s="103">
        <v>0</v>
      </c>
      <c r="AE38" s="103">
        <v>0</v>
      </c>
      <c r="AF38" s="103">
        <f t="shared" si="8"/>
        <v>8</v>
      </c>
      <c r="AG38" s="103">
        <v>8</v>
      </c>
      <c r="AH38" s="103">
        <v>0</v>
      </c>
      <c r="AI38" s="103">
        <v>0</v>
      </c>
      <c r="AJ38" s="103">
        <f t="shared" si="9"/>
        <v>142</v>
      </c>
      <c r="AK38" s="103">
        <v>0</v>
      </c>
      <c r="AL38" s="103">
        <v>135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7</v>
      </c>
      <c r="AS38" s="103">
        <v>0</v>
      </c>
      <c r="AT38" s="103">
        <f t="shared" si="10"/>
        <v>1</v>
      </c>
      <c r="AU38" s="103">
        <v>1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1"/>
        <v>135</v>
      </c>
      <c r="BA38" s="103">
        <v>135</v>
      </c>
      <c r="BB38" s="103">
        <v>0</v>
      </c>
      <c r="BC38" s="103">
        <v>0</v>
      </c>
    </row>
    <row r="39" spans="1:55" s="107" customFormat="1" ht="13.5" customHeight="1">
      <c r="A39" s="105" t="s">
        <v>31</v>
      </c>
      <c r="B39" s="106" t="s">
        <v>324</v>
      </c>
      <c r="C39" s="101" t="s">
        <v>325</v>
      </c>
      <c r="D39" s="103">
        <f aca="true" t="shared" si="12" ref="D39:D61">SUM(E39,+H39,+K39)</f>
        <v>22348</v>
      </c>
      <c r="E39" s="103">
        <f aca="true" t="shared" si="13" ref="E39:E61">SUM(F39:G39)</f>
        <v>0</v>
      </c>
      <c r="F39" s="103">
        <v>0</v>
      </c>
      <c r="G39" s="103">
        <v>0</v>
      </c>
      <c r="H39" s="103">
        <f aca="true" t="shared" si="14" ref="H39:H61">SUM(I39:J39)</f>
        <v>0</v>
      </c>
      <c r="I39" s="103">
        <v>0</v>
      </c>
      <c r="J39" s="103">
        <v>0</v>
      </c>
      <c r="K39" s="103">
        <f aca="true" t="shared" si="15" ref="K39:K61">SUM(L39:M39)</f>
        <v>22348</v>
      </c>
      <c r="L39" s="103">
        <v>1990</v>
      </c>
      <c r="M39" s="103">
        <v>20358</v>
      </c>
      <c r="N39" s="103">
        <f aca="true" t="shared" si="16" ref="N39:N61">SUM(O39,+V39,+AC39)</f>
        <v>22348</v>
      </c>
      <c r="O39" s="103">
        <f aca="true" t="shared" si="17" ref="O39:O61">SUM(P39:U39)</f>
        <v>1990</v>
      </c>
      <c r="P39" s="103">
        <v>1990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aca="true" t="shared" si="18" ref="V39:V61">SUM(W39:AB39)</f>
        <v>20358</v>
      </c>
      <c r="W39" s="103">
        <v>20358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aca="true" t="shared" si="19" ref="AC39:AC61">SUM(AD39:AE39)</f>
        <v>0</v>
      </c>
      <c r="AD39" s="103">
        <v>0</v>
      </c>
      <c r="AE39" s="103">
        <v>0</v>
      </c>
      <c r="AF39" s="103">
        <f aca="true" t="shared" si="20" ref="AF39:AF61">SUM(AG39:AI39)</f>
        <v>744</v>
      </c>
      <c r="AG39" s="103">
        <v>744</v>
      </c>
      <c r="AH39" s="103">
        <v>0</v>
      </c>
      <c r="AI39" s="103">
        <v>0</v>
      </c>
      <c r="AJ39" s="103">
        <f aca="true" t="shared" si="21" ref="AJ39:AJ61">SUM(AK39:AS39)</f>
        <v>894</v>
      </c>
      <c r="AK39" s="103">
        <v>176</v>
      </c>
      <c r="AL39" s="103">
        <v>0</v>
      </c>
      <c r="AM39" s="103">
        <v>649</v>
      </c>
      <c r="AN39" s="103">
        <v>69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aca="true" t="shared" si="22" ref="AT39:AT61">SUM(AU39:AY39)</f>
        <v>122</v>
      </c>
      <c r="AU39" s="103">
        <v>26</v>
      </c>
      <c r="AV39" s="103">
        <v>0</v>
      </c>
      <c r="AW39" s="103">
        <v>96</v>
      </c>
      <c r="AX39" s="103">
        <v>0</v>
      </c>
      <c r="AY39" s="103">
        <v>0</v>
      </c>
      <c r="AZ39" s="103">
        <f aca="true" t="shared" si="23" ref="AZ39:AZ61"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31</v>
      </c>
      <c r="B40" s="106" t="s">
        <v>280</v>
      </c>
      <c r="C40" s="101" t="s">
        <v>281</v>
      </c>
      <c r="D40" s="103">
        <f t="shared" si="12"/>
        <v>31013</v>
      </c>
      <c r="E40" s="103">
        <f t="shared" si="13"/>
        <v>0</v>
      </c>
      <c r="F40" s="103">
        <v>0</v>
      </c>
      <c r="G40" s="103">
        <v>0</v>
      </c>
      <c r="H40" s="103">
        <f t="shared" si="14"/>
        <v>1828</v>
      </c>
      <c r="I40" s="103">
        <v>1828</v>
      </c>
      <c r="J40" s="103">
        <v>0</v>
      </c>
      <c r="K40" s="103">
        <f t="shared" si="15"/>
        <v>29185</v>
      </c>
      <c r="L40" s="103">
        <v>0</v>
      </c>
      <c r="M40" s="103">
        <v>29185</v>
      </c>
      <c r="N40" s="103">
        <f t="shared" si="16"/>
        <v>31013</v>
      </c>
      <c r="O40" s="103">
        <f t="shared" si="17"/>
        <v>1828</v>
      </c>
      <c r="P40" s="103">
        <v>1828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18"/>
        <v>29185</v>
      </c>
      <c r="W40" s="103">
        <v>29185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19"/>
        <v>0</v>
      </c>
      <c r="AD40" s="103">
        <v>0</v>
      </c>
      <c r="AE40" s="103">
        <v>0</v>
      </c>
      <c r="AF40" s="103">
        <f t="shared" si="20"/>
        <v>53</v>
      </c>
      <c r="AG40" s="103">
        <v>53</v>
      </c>
      <c r="AH40" s="103">
        <v>0</v>
      </c>
      <c r="AI40" s="103">
        <v>0</v>
      </c>
      <c r="AJ40" s="103">
        <f t="shared" si="21"/>
        <v>293</v>
      </c>
      <c r="AK40" s="103">
        <v>0</v>
      </c>
      <c r="AL40" s="103">
        <v>240</v>
      </c>
      <c r="AM40" s="103">
        <v>49</v>
      </c>
      <c r="AN40" s="103">
        <v>0</v>
      </c>
      <c r="AO40" s="103">
        <v>0</v>
      </c>
      <c r="AP40" s="103">
        <v>0</v>
      </c>
      <c r="AQ40" s="103">
        <v>0</v>
      </c>
      <c r="AR40" s="103">
        <v>4</v>
      </c>
      <c r="AS40" s="103">
        <v>0</v>
      </c>
      <c r="AT40" s="103">
        <f t="shared" si="22"/>
        <v>10</v>
      </c>
      <c r="AU40" s="103">
        <v>0</v>
      </c>
      <c r="AV40" s="103">
        <v>0</v>
      </c>
      <c r="AW40" s="103">
        <v>10</v>
      </c>
      <c r="AX40" s="103">
        <v>0</v>
      </c>
      <c r="AY40" s="103">
        <v>0</v>
      </c>
      <c r="AZ40" s="103">
        <f t="shared" si="23"/>
        <v>240</v>
      </c>
      <c r="BA40" s="103">
        <v>240</v>
      </c>
      <c r="BB40" s="103">
        <v>0</v>
      </c>
      <c r="BC40" s="103">
        <v>0</v>
      </c>
    </row>
    <row r="41" spans="1:55" s="107" customFormat="1" ht="13.5" customHeight="1">
      <c r="A41" s="105" t="s">
        <v>31</v>
      </c>
      <c r="B41" s="106" t="s">
        <v>338</v>
      </c>
      <c r="C41" s="101" t="s">
        <v>339</v>
      </c>
      <c r="D41" s="103">
        <f t="shared" si="12"/>
        <v>27235</v>
      </c>
      <c r="E41" s="103">
        <f t="shared" si="13"/>
        <v>0</v>
      </c>
      <c r="F41" s="103">
        <v>0</v>
      </c>
      <c r="G41" s="103">
        <v>0</v>
      </c>
      <c r="H41" s="103">
        <f t="shared" si="14"/>
        <v>1819</v>
      </c>
      <c r="I41" s="103">
        <v>1819</v>
      </c>
      <c r="J41" s="103">
        <v>0</v>
      </c>
      <c r="K41" s="103">
        <f t="shared" si="15"/>
        <v>25416</v>
      </c>
      <c r="L41" s="103">
        <v>0</v>
      </c>
      <c r="M41" s="103">
        <v>25416</v>
      </c>
      <c r="N41" s="103">
        <f t="shared" si="16"/>
        <v>27235</v>
      </c>
      <c r="O41" s="103">
        <f t="shared" si="17"/>
        <v>1819</v>
      </c>
      <c r="P41" s="103">
        <v>1819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18"/>
        <v>25416</v>
      </c>
      <c r="W41" s="103">
        <v>25416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19"/>
        <v>0</v>
      </c>
      <c r="AD41" s="103">
        <v>0</v>
      </c>
      <c r="AE41" s="103">
        <v>0</v>
      </c>
      <c r="AF41" s="103">
        <f t="shared" si="20"/>
        <v>149</v>
      </c>
      <c r="AG41" s="103">
        <v>149</v>
      </c>
      <c r="AH41" s="103">
        <v>0</v>
      </c>
      <c r="AI41" s="103">
        <v>0</v>
      </c>
      <c r="AJ41" s="103">
        <f t="shared" si="21"/>
        <v>149</v>
      </c>
      <c r="AK41" s="103">
        <v>0</v>
      </c>
      <c r="AL41" s="103">
        <v>0</v>
      </c>
      <c r="AM41" s="103">
        <v>149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22"/>
        <v>20</v>
      </c>
      <c r="AU41" s="103">
        <v>0</v>
      </c>
      <c r="AV41" s="103">
        <v>0</v>
      </c>
      <c r="AW41" s="103">
        <v>20</v>
      </c>
      <c r="AX41" s="103">
        <v>0</v>
      </c>
      <c r="AY41" s="103">
        <v>0</v>
      </c>
      <c r="AZ41" s="103">
        <f t="shared" si="23"/>
        <v>163</v>
      </c>
      <c r="BA41" s="103">
        <v>163</v>
      </c>
      <c r="BB41" s="103">
        <v>0</v>
      </c>
      <c r="BC41" s="103">
        <v>0</v>
      </c>
    </row>
    <row r="42" spans="1:55" s="107" customFormat="1" ht="13.5" customHeight="1">
      <c r="A42" s="105" t="s">
        <v>31</v>
      </c>
      <c r="B42" s="106" t="s">
        <v>356</v>
      </c>
      <c r="C42" s="101" t="s">
        <v>357</v>
      </c>
      <c r="D42" s="103">
        <f t="shared" si="12"/>
        <v>26306</v>
      </c>
      <c r="E42" s="103">
        <f t="shared" si="13"/>
        <v>0</v>
      </c>
      <c r="F42" s="103">
        <v>0</v>
      </c>
      <c r="G42" s="103">
        <v>0</v>
      </c>
      <c r="H42" s="103">
        <f t="shared" si="14"/>
        <v>0</v>
      </c>
      <c r="I42" s="103">
        <v>0</v>
      </c>
      <c r="J42" s="103">
        <v>0</v>
      </c>
      <c r="K42" s="103">
        <f t="shared" si="15"/>
        <v>26306</v>
      </c>
      <c r="L42" s="103">
        <v>1390</v>
      </c>
      <c r="M42" s="103">
        <v>24916</v>
      </c>
      <c r="N42" s="103">
        <f t="shared" si="16"/>
        <v>26306</v>
      </c>
      <c r="O42" s="103">
        <f t="shared" si="17"/>
        <v>1390</v>
      </c>
      <c r="P42" s="103">
        <v>1390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18"/>
        <v>24916</v>
      </c>
      <c r="W42" s="103">
        <v>24916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19"/>
        <v>0</v>
      </c>
      <c r="AD42" s="103">
        <v>0</v>
      </c>
      <c r="AE42" s="103">
        <v>0</v>
      </c>
      <c r="AF42" s="103">
        <f t="shared" si="20"/>
        <v>917</v>
      </c>
      <c r="AG42" s="103">
        <v>917</v>
      </c>
      <c r="AH42" s="103">
        <v>0</v>
      </c>
      <c r="AI42" s="103">
        <v>0</v>
      </c>
      <c r="AJ42" s="103">
        <f t="shared" si="21"/>
        <v>917</v>
      </c>
      <c r="AK42" s="103">
        <v>0</v>
      </c>
      <c r="AL42" s="103">
        <v>0</v>
      </c>
      <c r="AM42" s="103">
        <v>917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22"/>
        <v>41</v>
      </c>
      <c r="AU42" s="103">
        <v>0</v>
      </c>
      <c r="AV42" s="103">
        <v>0</v>
      </c>
      <c r="AW42" s="103">
        <v>41</v>
      </c>
      <c r="AX42" s="103">
        <v>0</v>
      </c>
      <c r="AY42" s="103">
        <v>0</v>
      </c>
      <c r="AZ42" s="103">
        <f t="shared" si="23"/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31</v>
      </c>
      <c r="B43" s="106" t="s">
        <v>260</v>
      </c>
      <c r="C43" s="101" t="s">
        <v>261</v>
      </c>
      <c r="D43" s="103">
        <f t="shared" si="12"/>
        <v>5484</v>
      </c>
      <c r="E43" s="103">
        <f t="shared" si="13"/>
        <v>0</v>
      </c>
      <c r="F43" s="103">
        <v>0</v>
      </c>
      <c r="G43" s="103">
        <v>0</v>
      </c>
      <c r="H43" s="103">
        <f t="shared" si="14"/>
        <v>463</v>
      </c>
      <c r="I43" s="103">
        <v>463</v>
      </c>
      <c r="J43" s="103">
        <v>0</v>
      </c>
      <c r="K43" s="103">
        <f t="shared" si="15"/>
        <v>5021</v>
      </c>
      <c r="L43" s="103">
        <v>0</v>
      </c>
      <c r="M43" s="103">
        <v>5021</v>
      </c>
      <c r="N43" s="103">
        <f t="shared" si="16"/>
        <v>5484</v>
      </c>
      <c r="O43" s="103">
        <f t="shared" si="17"/>
        <v>463</v>
      </c>
      <c r="P43" s="103">
        <v>463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18"/>
        <v>5021</v>
      </c>
      <c r="W43" s="103">
        <v>5021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19"/>
        <v>0</v>
      </c>
      <c r="AD43" s="103">
        <v>0</v>
      </c>
      <c r="AE43" s="103">
        <v>0</v>
      </c>
      <c r="AF43" s="103">
        <f t="shared" si="20"/>
        <v>21</v>
      </c>
      <c r="AG43" s="103">
        <v>21</v>
      </c>
      <c r="AH43" s="103">
        <v>0</v>
      </c>
      <c r="AI43" s="103">
        <v>0</v>
      </c>
      <c r="AJ43" s="103">
        <f t="shared" si="21"/>
        <v>158</v>
      </c>
      <c r="AK43" s="103">
        <v>147</v>
      </c>
      <c r="AL43" s="103">
        <v>0</v>
      </c>
      <c r="AM43" s="103">
        <v>11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22"/>
        <v>10</v>
      </c>
      <c r="AU43" s="103">
        <v>10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23"/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31</v>
      </c>
      <c r="B44" s="106" t="s">
        <v>262</v>
      </c>
      <c r="C44" s="101" t="s">
        <v>263</v>
      </c>
      <c r="D44" s="103">
        <f t="shared" si="12"/>
        <v>33155</v>
      </c>
      <c r="E44" s="103">
        <f t="shared" si="13"/>
        <v>0</v>
      </c>
      <c r="F44" s="103">
        <v>0</v>
      </c>
      <c r="G44" s="103">
        <v>0</v>
      </c>
      <c r="H44" s="103">
        <f t="shared" si="14"/>
        <v>0</v>
      </c>
      <c r="I44" s="103">
        <v>0</v>
      </c>
      <c r="J44" s="103">
        <v>0</v>
      </c>
      <c r="K44" s="103">
        <f t="shared" si="15"/>
        <v>33155</v>
      </c>
      <c r="L44" s="103">
        <v>2360</v>
      </c>
      <c r="M44" s="103">
        <v>30795</v>
      </c>
      <c r="N44" s="103">
        <f t="shared" si="16"/>
        <v>33155</v>
      </c>
      <c r="O44" s="103">
        <f t="shared" si="17"/>
        <v>2360</v>
      </c>
      <c r="P44" s="103">
        <v>2360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18"/>
        <v>30795</v>
      </c>
      <c r="W44" s="103">
        <v>30795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19"/>
        <v>0</v>
      </c>
      <c r="AD44" s="103">
        <v>0</v>
      </c>
      <c r="AE44" s="103">
        <v>0</v>
      </c>
      <c r="AF44" s="103">
        <f t="shared" si="20"/>
        <v>576</v>
      </c>
      <c r="AG44" s="103">
        <v>576</v>
      </c>
      <c r="AH44" s="103">
        <v>0</v>
      </c>
      <c r="AI44" s="103">
        <v>0</v>
      </c>
      <c r="AJ44" s="103">
        <f t="shared" si="21"/>
        <v>706</v>
      </c>
      <c r="AK44" s="103">
        <v>45</v>
      </c>
      <c r="AL44" s="103">
        <v>130</v>
      </c>
      <c r="AM44" s="103">
        <v>529</v>
      </c>
      <c r="AN44" s="103">
        <v>0</v>
      </c>
      <c r="AO44" s="103">
        <v>0</v>
      </c>
      <c r="AP44" s="103">
        <v>0</v>
      </c>
      <c r="AQ44" s="103">
        <v>0</v>
      </c>
      <c r="AR44" s="103">
        <v>2</v>
      </c>
      <c r="AS44" s="103">
        <v>0</v>
      </c>
      <c r="AT44" s="103">
        <f t="shared" si="22"/>
        <v>120</v>
      </c>
      <c r="AU44" s="103">
        <v>45</v>
      </c>
      <c r="AV44" s="103">
        <v>0</v>
      </c>
      <c r="AW44" s="103">
        <v>75</v>
      </c>
      <c r="AX44" s="103">
        <v>0</v>
      </c>
      <c r="AY44" s="103">
        <v>0</v>
      </c>
      <c r="AZ44" s="103">
        <f t="shared" si="23"/>
        <v>130</v>
      </c>
      <c r="BA44" s="103">
        <v>130</v>
      </c>
      <c r="BB44" s="103">
        <v>0</v>
      </c>
      <c r="BC44" s="103">
        <v>0</v>
      </c>
    </row>
    <row r="45" spans="1:55" s="107" customFormat="1" ht="13.5" customHeight="1">
      <c r="A45" s="105" t="s">
        <v>31</v>
      </c>
      <c r="B45" s="106" t="s">
        <v>294</v>
      </c>
      <c r="C45" s="101" t="s">
        <v>295</v>
      </c>
      <c r="D45" s="103">
        <f t="shared" si="12"/>
        <v>5880</v>
      </c>
      <c r="E45" s="103">
        <f t="shared" si="13"/>
        <v>0</v>
      </c>
      <c r="F45" s="103">
        <v>0</v>
      </c>
      <c r="G45" s="103">
        <v>0</v>
      </c>
      <c r="H45" s="103">
        <f t="shared" si="14"/>
        <v>443</v>
      </c>
      <c r="I45" s="103">
        <v>443</v>
      </c>
      <c r="J45" s="103">
        <v>0</v>
      </c>
      <c r="K45" s="103">
        <f t="shared" si="15"/>
        <v>5437</v>
      </c>
      <c r="L45" s="103">
        <v>0</v>
      </c>
      <c r="M45" s="103">
        <v>5437</v>
      </c>
      <c r="N45" s="103">
        <f t="shared" si="16"/>
        <v>5880</v>
      </c>
      <c r="O45" s="103">
        <f t="shared" si="17"/>
        <v>443</v>
      </c>
      <c r="P45" s="103">
        <v>443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18"/>
        <v>5437</v>
      </c>
      <c r="W45" s="103">
        <v>5437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19"/>
        <v>0</v>
      </c>
      <c r="AD45" s="103">
        <v>0</v>
      </c>
      <c r="AE45" s="103">
        <v>0</v>
      </c>
      <c r="AF45" s="103">
        <f t="shared" si="20"/>
        <v>26</v>
      </c>
      <c r="AG45" s="103">
        <v>26</v>
      </c>
      <c r="AH45" s="103">
        <v>0</v>
      </c>
      <c r="AI45" s="103">
        <v>0</v>
      </c>
      <c r="AJ45" s="103">
        <f t="shared" si="21"/>
        <v>23</v>
      </c>
      <c r="AK45" s="103">
        <v>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22</v>
      </c>
      <c r="AS45" s="103">
        <v>0</v>
      </c>
      <c r="AT45" s="103">
        <f t="shared" si="22"/>
        <v>4</v>
      </c>
      <c r="AU45" s="103">
        <v>4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23"/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31</v>
      </c>
      <c r="B46" s="106" t="s">
        <v>354</v>
      </c>
      <c r="C46" s="101" t="s">
        <v>355</v>
      </c>
      <c r="D46" s="103">
        <f t="shared" si="12"/>
        <v>7624</v>
      </c>
      <c r="E46" s="103">
        <f t="shared" si="13"/>
        <v>0</v>
      </c>
      <c r="F46" s="103">
        <v>0</v>
      </c>
      <c r="G46" s="103">
        <v>0</v>
      </c>
      <c r="H46" s="103">
        <f t="shared" si="14"/>
        <v>429</v>
      </c>
      <c r="I46" s="103">
        <v>429</v>
      </c>
      <c r="J46" s="103">
        <v>0</v>
      </c>
      <c r="K46" s="103">
        <f t="shared" si="15"/>
        <v>7195</v>
      </c>
      <c r="L46" s="103">
        <v>0</v>
      </c>
      <c r="M46" s="103">
        <v>7195</v>
      </c>
      <c r="N46" s="103">
        <f t="shared" si="16"/>
        <v>7624</v>
      </c>
      <c r="O46" s="103">
        <f t="shared" si="17"/>
        <v>429</v>
      </c>
      <c r="P46" s="103">
        <v>429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18"/>
        <v>7195</v>
      </c>
      <c r="W46" s="103">
        <v>7195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19"/>
        <v>0</v>
      </c>
      <c r="AD46" s="103">
        <v>0</v>
      </c>
      <c r="AE46" s="103">
        <v>0</v>
      </c>
      <c r="AF46" s="103">
        <f t="shared" si="20"/>
        <v>226</v>
      </c>
      <c r="AG46" s="103">
        <v>226</v>
      </c>
      <c r="AH46" s="103">
        <v>0</v>
      </c>
      <c r="AI46" s="103">
        <v>0</v>
      </c>
      <c r="AJ46" s="103">
        <f t="shared" si="21"/>
        <v>226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225</v>
      </c>
      <c r="AR46" s="103">
        <v>0</v>
      </c>
      <c r="AS46" s="103">
        <v>0</v>
      </c>
      <c r="AT46" s="103">
        <f t="shared" si="22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23"/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31</v>
      </c>
      <c r="B47" s="106" t="s">
        <v>288</v>
      </c>
      <c r="C47" s="101" t="s">
        <v>289</v>
      </c>
      <c r="D47" s="103">
        <f t="shared" si="12"/>
        <v>5265</v>
      </c>
      <c r="E47" s="103">
        <f t="shared" si="13"/>
        <v>0</v>
      </c>
      <c r="F47" s="103">
        <v>0</v>
      </c>
      <c r="G47" s="103">
        <v>0</v>
      </c>
      <c r="H47" s="103">
        <f t="shared" si="14"/>
        <v>4206</v>
      </c>
      <c r="I47" s="103">
        <v>404</v>
      </c>
      <c r="J47" s="103">
        <v>3802</v>
      </c>
      <c r="K47" s="103">
        <f t="shared" si="15"/>
        <v>1059</v>
      </c>
      <c r="L47" s="103">
        <v>0</v>
      </c>
      <c r="M47" s="103">
        <v>1059</v>
      </c>
      <c r="N47" s="103">
        <f t="shared" si="16"/>
        <v>5265</v>
      </c>
      <c r="O47" s="103">
        <f t="shared" si="17"/>
        <v>404</v>
      </c>
      <c r="P47" s="103">
        <v>404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18"/>
        <v>4861</v>
      </c>
      <c r="W47" s="103">
        <v>4861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19"/>
        <v>0</v>
      </c>
      <c r="AD47" s="103">
        <v>0</v>
      </c>
      <c r="AE47" s="103">
        <v>0</v>
      </c>
      <c r="AF47" s="103">
        <f t="shared" si="20"/>
        <v>30</v>
      </c>
      <c r="AG47" s="103">
        <v>30</v>
      </c>
      <c r="AH47" s="103">
        <v>0</v>
      </c>
      <c r="AI47" s="103">
        <v>0</v>
      </c>
      <c r="AJ47" s="103">
        <f t="shared" si="21"/>
        <v>30</v>
      </c>
      <c r="AK47" s="103">
        <v>0</v>
      </c>
      <c r="AL47" s="103">
        <v>0</v>
      </c>
      <c r="AM47" s="103">
        <v>30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22"/>
        <v>4</v>
      </c>
      <c r="AU47" s="103">
        <v>0</v>
      </c>
      <c r="AV47" s="103">
        <v>0</v>
      </c>
      <c r="AW47" s="103">
        <v>4</v>
      </c>
      <c r="AX47" s="103">
        <v>0</v>
      </c>
      <c r="AY47" s="103">
        <v>0</v>
      </c>
      <c r="AZ47" s="103">
        <f t="shared" si="23"/>
        <v>37</v>
      </c>
      <c r="BA47" s="103">
        <v>37</v>
      </c>
      <c r="BB47" s="103">
        <v>0</v>
      </c>
      <c r="BC47" s="103">
        <v>0</v>
      </c>
    </row>
    <row r="48" spans="1:55" s="107" customFormat="1" ht="13.5" customHeight="1">
      <c r="A48" s="105" t="s">
        <v>31</v>
      </c>
      <c r="B48" s="106" t="s">
        <v>302</v>
      </c>
      <c r="C48" s="101" t="s">
        <v>303</v>
      </c>
      <c r="D48" s="103">
        <f t="shared" si="12"/>
        <v>3818</v>
      </c>
      <c r="E48" s="103">
        <f t="shared" si="13"/>
        <v>0</v>
      </c>
      <c r="F48" s="103">
        <v>0</v>
      </c>
      <c r="G48" s="103">
        <v>0</v>
      </c>
      <c r="H48" s="103">
        <f t="shared" si="14"/>
        <v>0</v>
      </c>
      <c r="I48" s="103">
        <v>0</v>
      </c>
      <c r="J48" s="103">
        <v>0</v>
      </c>
      <c r="K48" s="103">
        <f t="shared" si="15"/>
        <v>3818</v>
      </c>
      <c r="L48" s="103">
        <v>525</v>
      </c>
      <c r="M48" s="103">
        <v>3293</v>
      </c>
      <c r="N48" s="103">
        <f t="shared" si="16"/>
        <v>3818</v>
      </c>
      <c r="O48" s="103">
        <f t="shared" si="17"/>
        <v>525</v>
      </c>
      <c r="P48" s="103">
        <v>525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18"/>
        <v>3293</v>
      </c>
      <c r="W48" s="103">
        <v>3293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19"/>
        <v>0</v>
      </c>
      <c r="AD48" s="103">
        <v>0</v>
      </c>
      <c r="AE48" s="103">
        <v>0</v>
      </c>
      <c r="AF48" s="103">
        <f t="shared" si="20"/>
        <v>127</v>
      </c>
      <c r="AG48" s="103">
        <v>127</v>
      </c>
      <c r="AH48" s="103">
        <v>0</v>
      </c>
      <c r="AI48" s="103">
        <v>0</v>
      </c>
      <c r="AJ48" s="103">
        <f t="shared" si="21"/>
        <v>127</v>
      </c>
      <c r="AK48" s="103">
        <v>0</v>
      </c>
      <c r="AL48" s="103">
        <v>0</v>
      </c>
      <c r="AM48" s="103">
        <v>12</v>
      </c>
      <c r="AN48" s="103">
        <v>10</v>
      </c>
      <c r="AO48" s="103">
        <v>0</v>
      </c>
      <c r="AP48" s="103">
        <v>0</v>
      </c>
      <c r="AQ48" s="103">
        <v>0</v>
      </c>
      <c r="AR48" s="103">
        <v>0</v>
      </c>
      <c r="AS48" s="103">
        <v>105</v>
      </c>
      <c r="AT48" s="103">
        <f t="shared" si="22"/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23"/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31</v>
      </c>
      <c r="B49" s="106" t="s">
        <v>286</v>
      </c>
      <c r="C49" s="101" t="s">
        <v>287</v>
      </c>
      <c r="D49" s="103">
        <f t="shared" si="12"/>
        <v>12769</v>
      </c>
      <c r="E49" s="103">
        <f t="shared" si="13"/>
        <v>0</v>
      </c>
      <c r="F49" s="103">
        <v>0</v>
      </c>
      <c r="G49" s="103">
        <v>0</v>
      </c>
      <c r="H49" s="103">
        <f t="shared" si="14"/>
        <v>1083</v>
      </c>
      <c r="I49" s="103">
        <v>1083</v>
      </c>
      <c r="J49" s="103">
        <v>0</v>
      </c>
      <c r="K49" s="103">
        <f t="shared" si="15"/>
        <v>11686</v>
      </c>
      <c r="L49" s="103">
        <v>0</v>
      </c>
      <c r="M49" s="103">
        <v>11686</v>
      </c>
      <c r="N49" s="103">
        <f t="shared" si="16"/>
        <v>12769</v>
      </c>
      <c r="O49" s="103">
        <f t="shared" si="17"/>
        <v>1083</v>
      </c>
      <c r="P49" s="103">
        <v>1083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18"/>
        <v>11686</v>
      </c>
      <c r="W49" s="103">
        <v>11686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19"/>
        <v>0</v>
      </c>
      <c r="AD49" s="103">
        <v>0</v>
      </c>
      <c r="AE49" s="103">
        <v>0</v>
      </c>
      <c r="AF49" s="103">
        <f t="shared" si="20"/>
        <v>425</v>
      </c>
      <c r="AG49" s="103">
        <v>425</v>
      </c>
      <c r="AH49" s="103">
        <v>0</v>
      </c>
      <c r="AI49" s="103">
        <v>0</v>
      </c>
      <c r="AJ49" s="103">
        <f t="shared" si="21"/>
        <v>425</v>
      </c>
      <c r="AK49" s="103">
        <v>0</v>
      </c>
      <c r="AL49" s="103">
        <v>0</v>
      </c>
      <c r="AM49" s="103">
        <v>0</v>
      </c>
      <c r="AN49" s="103">
        <v>40</v>
      </c>
      <c r="AO49" s="103">
        <v>33</v>
      </c>
      <c r="AP49" s="103">
        <v>0</v>
      </c>
      <c r="AQ49" s="103">
        <v>0</v>
      </c>
      <c r="AR49" s="103">
        <v>0</v>
      </c>
      <c r="AS49" s="103">
        <v>352</v>
      </c>
      <c r="AT49" s="103">
        <f t="shared" si="22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23"/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31</v>
      </c>
      <c r="B50" s="106" t="s">
        <v>320</v>
      </c>
      <c r="C50" s="101" t="s">
        <v>321</v>
      </c>
      <c r="D50" s="103">
        <f t="shared" si="12"/>
        <v>13082</v>
      </c>
      <c r="E50" s="103">
        <f t="shared" si="13"/>
        <v>0</v>
      </c>
      <c r="F50" s="103">
        <v>0</v>
      </c>
      <c r="G50" s="103">
        <v>0</v>
      </c>
      <c r="H50" s="103">
        <f t="shared" si="14"/>
        <v>0</v>
      </c>
      <c r="I50" s="103">
        <v>0</v>
      </c>
      <c r="J50" s="103">
        <v>0</v>
      </c>
      <c r="K50" s="103">
        <f t="shared" si="15"/>
        <v>13082</v>
      </c>
      <c r="L50" s="103">
        <v>574</v>
      </c>
      <c r="M50" s="103">
        <v>12508</v>
      </c>
      <c r="N50" s="103">
        <f t="shared" si="16"/>
        <v>13082</v>
      </c>
      <c r="O50" s="103">
        <f t="shared" si="17"/>
        <v>574</v>
      </c>
      <c r="P50" s="103">
        <v>574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18"/>
        <v>12508</v>
      </c>
      <c r="W50" s="103">
        <v>12508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19"/>
        <v>0</v>
      </c>
      <c r="AD50" s="103">
        <v>0</v>
      </c>
      <c r="AE50" s="103">
        <v>0</v>
      </c>
      <c r="AF50" s="103">
        <f t="shared" si="20"/>
        <v>436</v>
      </c>
      <c r="AG50" s="103">
        <v>436</v>
      </c>
      <c r="AH50" s="103">
        <v>0</v>
      </c>
      <c r="AI50" s="103">
        <v>0</v>
      </c>
      <c r="AJ50" s="103">
        <f t="shared" si="21"/>
        <v>400</v>
      </c>
      <c r="AK50" s="103">
        <v>0</v>
      </c>
      <c r="AL50" s="103">
        <v>0</v>
      </c>
      <c r="AM50" s="103">
        <v>400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22"/>
        <v>112</v>
      </c>
      <c r="AU50" s="103">
        <v>36</v>
      </c>
      <c r="AV50" s="103">
        <v>0</v>
      </c>
      <c r="AW50" s="103">
        <v>76</v>
      </c>
      <c r="AX50" s="103">
        <v>0</v>
      </c>
      <c r="AY50" s="103">
        <v>0</v>
      </c>
      <c r="AZ50" s="103">
        <f t="shared" si="23"/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31</v>
      </c>
      <c r="B51" s="106" t="s">
        <v>312</v>
      </c>
      <c r="C51" s="101" t="s">
        <v>313</v>
      </c>
      <c r="D51" s="103">
        <f t="shared" si="12"/>
        <v>18717</v>
      </c>
      <c r="E51" s="103">
        <f t="shared" si="13"/>
        <v>0</v>
      </c>
      <c r="F51" s="103">
        <v>0</v>
      </c>
      <c r="G51" s="103">
        <v>0</v>
      </c>
      <c r="H51" s="103">
        <f t="shared" si="14"/>
        <v>0</v>
      </c>
      <c r="I51" s="103">
        <v>0</v>
      </c>
      <c r="J51" s="103">
        <v>0</v>
      </c>
      <c r="K51" s="103">
        <f t="shared" si="15"/>
        <v>18717</v>
      </c>
      <c r="L51" s="103">
        <v>688</v>
      </c>
      <c r="M51" s="103">
        <v>18029</v>
      </c>
      <c r="N51" s="103">
        <f t="shared" si="16"/>
        <v>18717</v>
      </c>
      <c r="O51" s="103">
        <f t="shared" si="17"/>
        <v>688</v>
      </c>
      <c r="P51" s="103">
        <v>688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18"/>
        <v>18029</v>
      </c>
      <c r="W51" s="103">
        <v>18029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19"/>
        <v>0</v>
      </c>
      <c r="AD51" s="103">
        <v>0</v>
      </c>
      <c r="AE51" s="103">
        <v>0</v>
      </c>
      <c r="AF51" s="103">
        <f t="shared" si="20"/>
        <v>652</v>
      </c>
      <c r="AG51" s="103">
        <v>652</v>
      </c>
      <c r="AH51" s="103">
        <v>0</v>
      </c>
      <c r="AI51" s="103">
        <v>0</v>
      </c>
      <c r="AJ51" s="103">
        <f t="shared" si="21"/>
        <v>652</v>
      </c>
      <c r="AK51" s="103">
        <v>0</v>
      </c>
      <c r="AL51" s="103">
        <v>0</v>
      </c>
      <c r="AM51" s="103">
        <v>652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 t="shared" si="22"/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23"/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31</v>
      </c>
      <c r="B52" s="106" t="s">
        <v>318</v>
      </c>
      <c r="C52" s="101" t="s">
        <v>319</v>
      </c>
      <c r="D52" s="103">
        <f t="shared" si="12"/>
        <v>7278</v>
      </c>
      <c r="E52" s="103">
        <f t="shared" si="13"/>
        <v>0</v>
      </c>
      <c r="F52" s="103">
        <v>0</v>
      </c>
      <c r="G52" s="103">
        <v>0</v>
      </c>
      <c r="H52" s="103">
        <f t="shared" si="14"/>
        <v>0</v>
      </c>
      <c r="I52" s="103">
        <v>0</v>
      </c>
      <c r="J52" s="103">
        <v>0</v>
      </c>
      <c r="K52" s="103">
        <f t="shared" si="15"/>
        <v>7278</v>
      </c>
      <c r="L52" s="103">
        <v>466</v>
      </c>
      <c r="M52" s="103">
        <v>6812</v>
      </c>
      <c r="N52" s="103">
        <f t="shared" si="16"/>
        <v>7278</v>
      </c>
      <c r="O52" s="103">
        <f t="shared" si="17"/>
        <v>466</v>
      </c>
      <c r="P52" s="103">
        <v>466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 t="shared" si="18"/>
        <v>6812</v>
      </c>
      <c r="W52" s="103">
        <v>6812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 t="shared" si="19"/>
        <v>0</v>
      </c>
      <c r="AD52" s="103">
        <v>0</v>
      </c>
      <c r="AE52" s="103">
        <v>0</v>
      </c>
      <c r="AF52" s="103">
        <f t="shared" si="20"/>
        <v>211</v>
      </c>
      <c r="AG52" s="103">
        <v>211</v>
      </c>
      <c r="AH52" s="103">
        <v>0</v>
      </c>
      <c r="AI52" s="103">
        <v>0</v>
      </c>
      <c r="AJ52" s="103">
        <f t="shared" si="21"/>
        <v>222</v>
      </c>
      <c r="AK52" s="103">
        <v>0</v>
      </c>
      <c r="AL52" s="103">
        <v>11</v>
      </c>
      <c r="AM52" s="103">
        <v>211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 t="shared" si="22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23"/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31</v>
      </c>
      <c r="B53" s="106" t="s">
        <v>300</v>
      </c>
      <c r="C53" s="101" t="s">
        <v>301</v>
      </c>
      <c r="D53" s="103">
        <f t="shared" si="12"/>
        <v>7365</v>
      </c>
      <c r="E53" s="103">
        <f t="shared" si="13"/>
        <v>0</v>
      </c>
      <c r="F53" s="103">
        <v>0</v>
      </c>
      <c r="G53" s="103">
        <v>0</v>
      </c>
      <c r="H53" s="103">
        <f t="shared" si="14"/>
        <v>684</v>
      </c>
      <c r="I53" s="103">
        <v>684</v>
      </c>
      <c r="J53" s="103">
        <v>0</v>
      </c>
      <c r="K53" s="103">
        <f t="shared" si="15"/>
        <v>6681</v>
      </c>
      <c r="L53" s="103">
        <v>0</v>
      </c>
      <c r="M53" s="103">
        <v>6681</v>
      </c>
      <c r="N53" s="103">
        <f t="shared" si="16"/>
        <v>7365</v>
      </c>
      <c r="O53" s="103">
        <f t="shared" si="17"/>
        <v>684</v>
      </c>
      <c r="P53" s="103">
        <v>684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 t="shared" si="18"/>
        <v>6681</v>
      </c>
      <c r="W53" s="103">
        <v>6681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 t="shared" si="19"/>
        <v>0</v>
      </c>
      <c r="AD53" s="103">
        <v>0</v>
      </c>
      <c r="AE53" s="103">
        <v>0</v>
      </c>
      <c r="AF53" s="103">
        <f t="shared" si="20"/>
        <v>150</v>
      </c>
      <c r="AG53" s="103">
        <v>150</v>
      </c>
      <c r="AH53" s="103">
        <v>0</v>
      </c>
      <c r="AI53" s="103">
        <v>0</v>
      </c>
      <c r="AJ53" s="103">
        <f t="shared" si="21"/>
        <v>150</v>
      </c>
      <c r="AK53" s="103">
        <v>0</v>
      </c>
      <c r="AL53" s="103">
        <v>0</v>
      </c>
      <c r="AM53" s="103">
        <v>150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 t="shared" si="22"/>
        <v>14</v>
      </c>
      <c r="AU53" s="103">
        <v>0</v>
      </c>
      <c r="AV53" s="103">
        <v>0</v>
      </c>
      <c r="AW53" s="103">
        <v>14</v>
      </c>
      <c r="AX53" s="103">
        <v>0</v>
      </c>
      <c r="AY53" s="103">
        <v>0</v>
      </c>
      <c r="AZ53" s="103">
        <f t="shared" si="23"/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31</v>
      </c>
      <c r="B54" s="106" t="s">
        <v>332</v>
      </c>
      <c r="C54" s="101" t="s">
        <v>333</v>
      </c>
      <c r="D54" s="103">
        <f t="shared" si="12"/>
        <v>12201</v>
      </c>
      <c r="E54" s="103">
        <f t="shared" si="13"/>
        <v>0</v>
      </c>
      <c r="F54" s="103">
        <v>0</v>
      </c>
      <c r="G54" s="103">
        <v>0</v>
      </c>
      <c r="H54" s="103">
        <f t="shared" si="14"/>
        <v>1387</v>
      </c>
      <c r="I54" s="103">
        <v>1387</v>
      </c>
      <c r="J54" s="103">
        <v>0</v>
      </c>
      <c r="K54" s="103">
        <f t="shared" si="15"/>
        <v>10814</v>
      </c>
      <c r="L54" s="103">
        <v>0</v>
      </c>
      <c r="M54" s="103">
        <v>10814</v>
      </c>
      <c r="N54" s="103">
        <f t="shared" si="16"/>
        <v>12201</v>
      </c>
      <c r="O54" s="103">
        <f t="shared" si="17"/>
        <v>1387</v>
      </c>
      <c r="P54" s="103">
        <v>1387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 t="shared" si="18"/>
        <v>10814</v>
      </c>
      <c r="W54" s="103">
        <v>10814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 t="shared" si="19"/>
        <v>0</v>
      </c>
      <c r="AD54" s="103">
        <v>0</v>
      </c>
      <c r="AE54" s="103">
        <v>0</v>
      </c>
      <c r="AF54" s="103">
        <f t="shared" si="20"/>
        <v>249</v>
      </c>
      <c r="AG54" s="103">
        <v>249</v>
      </c>
      <c r="AH54" s="103">
        <v>0</v>
      </c>
      <c r="AI54" s="103">
        <v>0</v>
      </c>
      <c r="AJ54" s="103">
        <f t="shared" si="21"/>
        <v>249</v>
      </c>
      <c r="AK54" s="103">
        <v>0</v>
      </c>
      <c r="AL54" s="103">
        <v>0</v>
      </c>
      <c r="AM54" s="103">
        <v>249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 t="shared" si="22"/>
        <v>23</v>
      </c>
      <c r="AU54" s="103">
        <v>0</v>
      </c>
      <c r="AV54" s="103">
        <v>0</v>
      </c>
      <c r="AW54" s="103">
        <v>23</v>
      </c>
      <c r="AX54" s="103">
        <v>0</v>
      </c>
      <c r="AY54" s="103">
        <v>0</v>
      </c>
      <c r="AZ54" s="103">
        <f t="shared" si="23"/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31</v>
      </c>
      <c r="B55" s="106" t="s">
        <v>296</v>
      </c>
      <c r="C55" s="101" t="s">
        <v>297</v>
      </c>
      <c r="D55" s="103">
        <f t="shared" si="12"/>
        <v>13738</v>
      </c>
      <c r="E55" s="103">
        <f t="shared" si="13"/>
        <v>0</v>
      </c>
      <c r="F55" s="103">
        <v>0</v>
      </c>
      <c r="G55" s="103">
        <v>0</v>
      </c>
      <c r="H55" s="103">
        <f t="shared" si="14"/>
        <v>1614</v>
      </c>
      <c r="I55" s="103">
        <v>141</v>
      </c>
      <c r="J55" s="103">
        <v>1473</v>
      </c>
      <c r="K55" s="103">
        <f t="shared" si="15"/>
        <v>12124</v>
      </c>
      <c r="L55" s="103">
        <v>1391</v>
      </c>
      <c r="M55" s="103">
        <v>10733</v>
      </c>
      <c r="N55" s="103">
        <f t="shared" si="16"/>
        <v>13738</v>
      </c>
      <c r="O55" s="103">
        <f t="shared" si="17"/>
        <v>1532</v>
      </c>
      <c r="P55" s="103">
        <v>1532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 t="shared" si="18"/>
        <v>12206</v>
      </c>
      <c r="W55" s="103">
        <v>11932</v>
      </c>
      <c r="X55" s="103">
        <v>0</v>
      </c>
      <c r="Y55" s="103">
        <v>0</v>
      </c>
      <c r="Z55" s="103">
        <v>0</v>
      </c>
      <c r="AA55" s="103">
        <v>0</v>
      </c>
      <c r="AB55" s="103">
        <v>274</v>
      </c>
      <c r="AC55" s="103">
        <f t="shared" si="19"/>
        <v>0</v>
      </c>
      <c r="AD55" s="103">
        <v>0</v>
      </c>
      <c r="AE55" s="103">
        <v>0</v>
      </c>
      <c r="AF55" s="103">
        <f t="shared" si="20"/>
        <v>72</v>
      </c>
      <c r="AG55" s="103">
        <v>72</v>
      </c>
      <c r="AH55" s="103">
        <v>0</v>
      </c>
      <c r="AI55" s="103">
        <v>0</v>
      </c>
      <c r="AJ55" s="103">
        <f t="shared" si="21"/>
        <v>52</v>
      </c>
      <c r="AK55" s="103">
        <v>0</v>
      </c>
      <c r="AL55" s="103">
        <v>0</v>
      </c>
      <c r="AM55" s="103">
        <v>52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 t="shared" si="22"/>
        <v>20</v>
      </c>
      <c r="AU55" s="103">
        <v>20</v>
      </c>
      <c r="AV55" s="103">
        <v>0</v>
      </c>
      <c r="AW55" s="103">
        <v>0</v>
      </c>
      <c r="AX55" s="103">
        <v>0</v>
      </c>
      <c r="AY55" s="103">
        <v>0</v>
      </c>
      <c r="AZ55" s="103">
        <f t="shared" si="23"/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31</v>
      </c>
      <c r="B56" s="106" t="s">
        <v>264</v>
      </c>
      <c r="C56" s="101" t="s">
        <v>265</v>
      </c>
      <c r="D56" s="103">
        <f t="shared" si="12"/>
        <v>14288</v>
      </c>
      <c r="E56" s="103">
        <f t="shared" si="13"/>
        <v>0</v>
      </c>
      <c r="F56" s="103">
        <v>0</v>
      </c>
      <c r="G56" s="103">
        <v>0</v>
      </c>
      <c r="H56" s="103">
        <f t="shared" si="14"/>
        <v>0</v>
      </c>
      <c r="I56" s="103">
        <v>0</v>
      </c>
      <c r="J56" s="103">
        <v>0</v>
      </c>
      <c r="K56" s="103">
        <f t="shared" si="15"/>
        <v>14288</v>
      </c>
      <c r="L56" s="103">
        <v>1602</v>
      </c>
      <c r="M56" s="103">
        <v>12686</v>
      </c>
      <c r="N56" s="103">
        <f t="shared" si="16"/>
        <v>14303</v>
      </c>
      <c r="O56" s="103">
        <f t="shared" si="17"/>
        <v>1602</v>
      </c>
      <c r="P56" s="103">
        <v>1602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 t="shared" si="18"/>
        <v>12686</v>
      </c>
      <c r="W56" s="103">
        <v>12686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 t="shared" si="19"/>
        <v>15</v>
      </c>
      <c r="AD56" s="103">
        <v>15</v>
      </c>
      <c r="AE56" s="103">
        <v>0</v>
      </c>
      <c r="AF56" s="103">
        <f t="shared" si="20"/>
        <v>76</v>
      </c>
      <c r="AG56" s="103">
        <v>76</v>
      </c>
      <c r="AH56" s="103">
        <v>0</v>
      </c>
      <c r="AI56" s="103">
        <v>0</v>
      </c>
      <c r="AJ56" s="103">
        <f t="shared" si="21"/>
        <v>687</v>
      </c>
      <c r="AK56" s="103">
        <v>687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 t="shared" si="22"/>
        <v>76</v>
      </c>
      <c r="AU56" s="103">
        <v>76</v>
      </c>
      <c r="AV56" s="103">
        <v>0</v>
      </c>
      <c r="AW56" s="103">
        <v>0</v>
      </c>
      <c r="AX56" s="103">
        <v>0</v>
      </c>
      <c r="AY56" s="103">
        <v>0</v>
      </c>
      <c r="AZ56" s="103">
        <f t="shared" si="23"/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31</v>
      </c>
      <c r="B57" s="106" t="s">
        <v>284</v>
      </c>
      <c r="C57" s="101" t="s">
        <v>285</v>
      </c>
      <c r="D57" s="103">
        <f t="shared" si="12"/>
        <v>11948</v>
      </c>
      <c r="E57" s="103">
        <f t="shared" si="13"/>
        <v>0</v>
      </c>
      <c r="F57" s="103">
        <v>0</v>
      </c>
      <c r="G57" s="103">
        <v>0</v>
      </c>
      <c r="H57" s="103">
        <f t="shared" si="14"/>
        <v>1518</v>
      </c>
      <c r="I57" s="103">
        <v>1518</v>
      </c>
      <c r="J57" s="103">
        <v>0</v>
      </c>
      <c r="K57" s="103">
        <f t="shared" si="15"/>
        <v>10430</v>
      </c>
      <c r="L57" s="103">
        <v>0</v>
      </c>
      <c r="M57" s="103">
        <v>10430</v>
      </c>
      <c r="N57" s="103">
        <f t="shared" si="16"/>
        <v>11948</v>
      </c>
      <c r="O57" s="103">
        <f t="shared" si="17"/>
        <v>1518</v>
      </c>
      <c r="P57" s="103">
        <v>1518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 t="shared" si="18"/>
        <v>10430</v>
      </c>
      <c r="W57" s="103">
        <v>10430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 t="shared" si="19"/>
        <v>0</v>
      </c>
      <c r="AD57" s="103">
        <v>0</v>
      </c>
      <c r="AE57" s="103">
        <v>0</v>
      </c>
      <c r="AF57" s="103">
        <f t="shared" si="20"/>
        <v>39</v>
      </c>
      <c r="AG57" s="103">
        <v>39</v>
      </c>
      <c r="AH57" s="103">
        <v>0</v>
      </c>
      <c r="AI57" s="103">
        <v>0</v>
      </c>
      <c r="AJ57" s="103">
        <f t="shared" si="21"/>
        <v>39</v>
      </c>
      <c r="AK57" s="103">
        <v>39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 t="shared" si="22"/>
        <v>39</v>
      </c>
      <c r="AU57" s="103">
        <v>39</v>
      </c>
      <c r="AV57" s="103">
        <v>0</v>
      </c>
      <c r="AW57" s="103">
        <v>0</v>
      </c>
      <c r="AX57" s="103">
        <v>0</v>
      </c>
      <c r="AY57" s="103">
        <v>0</v>
      </c>
      <c r="AZ57" s="103">
        <f t="shared" si="23"/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31</v>
      </c>
      <c r="B58" s="106" t="s">
        <v>258</v>
      </c>
      <c r="C58" s="101" t="s">
        <v>259</v>
      </c>
      <c r="D58" s="103">
        <f t="shared" si="12"/>
        <v>8956</v>
      </c>
      <c r="E58" s="103">
        <f t="shared" si="13"/>
        <v>0</v>
      </c>
      <c r="F58" s="103">
        <v>0</v>
      </c>
      <c r="G58" s="103">
        <v>0</v>
      </c>
      <c r="H58" s="103">
        <f t="shared" si="14"/>
        <v>0</v>
      </c>
      <c r="I58" s="103">
        <v>0</v>
      </c>
      <c r="J58" s="103">
        <v>0</v>
      </c>
      <c r="K58" s="103">
        <f t="shared" si="15"/>
        <v>8956</v>
      </c>
      <c r="L58" s="103">
        <v>845</v>
      </c>
      <c r="M58" s="103">
        <v>8111</v>
      </c>
      <c r="N58" s="103">
        <f t="shared" si="16"/>
        <v>8956</v>
      </c>
      <c r="O58" s="103">
        <f t="shared" si="17"/>
        <v>845</v>
      </c>
      <c r="P58" s="103">
        <v>0</v>
      </c>
      <c r="Q58" s="103">
        <v>0</v>
      </c>
      <c r="R58" s="103">
        <v>0</v>
      </c>
      <c r="S58" s="103">
        <v>845</v>
      </c>
      <c r="T58" s="103">
        <v>0</v>
      </c>
      <c r="U58" s="103">
        <v>0</v>
      </c>
      <c r="V58" s="103">
        <f t="shared" si="18"/>
        <v>8111</v>
      </c>
      <c r="W58" s="103">
        <v>0</v>
      </c>
      <c r="X58" s="103">
        <v>0</v>
      </c>
      <c r="Y58" s="103">
        <v>0</v>
      </c>
      <c r="Z58" s="103">
        <v>8111</v>
      </c>
      <c r="AA58" s="103">
        <v>0</v>
      </c>
      <c r="AB58" s="103">
        <v>0</v>
      </c>
      <c r="AC58" s="103">
        <f t="shared" si="19"/>
        <v>0</v>
      </c>
      <c r="AD58" s="103">
        <v>0</v>
      </c>
      <c r="AE58" s="103">
        <v>0</v>
      </c>
      <c r="AF58" s="103">
        <f t="shared" si="20"/>
        <v>0</v>
      </c>
      <c r="AG58" s="103">
        <v>0</v>
      </c>
      <c r="AH58" s="103">
        <v>0</v>
      </c>
      <c r="AI58" s="103">
        <v>0</v>
      </c>
      <c r="AJ58" s="103">
        <f t="shared" si="21"/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 t="shared" si="22"/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 t="shared" si="23"/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31</v>
      </c>
      <c r="B59" s="106" t="s">
        <v>282</v>
      </c>
      <c r="C59" s="101" t="s">
        <v>283</v>
      </c>
      <c r="D59" s="103">
        <f t="shared" si="12"/>
        <v>3865</v>
      </c>
      <c r="E59" s="103">
        <f t="shared" si="13"/>
        <v>0</v>
      </c>
      <c r="F59" s="103">
        <v>0</v>
      </c>
      <c r="G59" s="103">
        <v>0</v>
      </c>
      <c r="H59" s="103">
        <f t="shared" si="14"/>
        <v>0</v>
      </c>
      <c r="I59" s="103">
        <v>0</v>
      </c>
      <c r="J59" s="103">
        <v>0</v>
      </c>
      <c r="K59" s="103">
        <f t="shared" si="15"/>
        <v>3865</v>
      </c>
      <c r="L59" s="103">
        <v>455</v>
      </c>
      <c r="M59" s="103">
        <v>3410</v>
      </c>
      <c r="N59" s="103">
        <f t="shared" si="16"/>
        <v>3865</v>
      </c>
      <c r="O59" s="103">
        <f t="shared" si="17"/>
        <v>455</v>
      </c>
      <c r="P59" s="103">
        <v>455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 t="shared" si="18"/>
        <v>3410</v>
      </c>
      <c r="W59" s="103">
        <v>3410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 t="shared" si="19"/>
        <v>0</v>
      </c>
      <c r="AD59" s="103">
        <v>0</v>
      </c>
      <c r="AE59" s="103">
        <v>0</v>
      </c>
      <c r="AF59" s="103">
        <f t="shared" si="20"/>
        <v>2</v>
      </c>
      <c r="AG59" s="103">
        <v>2</v>
      </c>
      <c r="AH59" s="103">
        <v>0</v>
      </c>
      <c r="AI59" s="103">
        <v>0</v>
      </c>
      <c r="AJ59" s="103">
        <f t="shared" si="21"/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 t="shared" si="22"/>
        <v>2</v>
      </c>
      <c r="AU59" s="103">
        <v>2</v>
      </c>
      <c r="AV59" s="103">
        <v>0</v>
      </c>
      <c r="AW59" s="103">
        <v>0</v>
      </c>
      <c r="AX59" s="103">
        <v>0</v>
      </c>
      <c r="AY59" s="103">
        <v>0</v>
      </c>
      <c r="AZ59" s="103">
        <f t="shared" si="23"/>
        <v>18</v>
      </c>
      <c r="BA59" s="103">
        <v>18</v>
      </c>
      <c r="BB59" s="103">
        <v>0</v>
      </c>
      <c r="BC59" s="103">
        <v>0</v>
      </c>
    </row>
    <row r="60" spans="1:55" s="107" customFormat="1" ht="13.5" customHeight="1">
      <c r="A60" s="105" t="s">
        <v>31</v>
      </c>
      <c r="B60" s="106" t="s">
        <v>253</v>
      </c>
      <c r="C60" s="101" t="s">
        <v>254</v>
      </c>
      <c r="D60" s="103">
        <f t="shared" si="12"/>
        <v>787</v>
      </c>
      <c r="E60" s="103">
        <f t="shared" si="13"/>
        <v>0</v>
      </c>
      <c r="F60" s="103">
        <v>0</v>
      </c>
      <c r="G60" s="103">
        <v>0</v>
      </c>
      <c r="H60" s="103">
        <f t="shared" si="14"/>
        <v>0</v>
      </c>
      <c r="I60" s="103">
        <v>0</v>
      </c>
      <c r="J60" s="103">
        <v>0</v>
      </c>
      <c r="K60" s="103">
        <f t="shared" si="15"/>
        <v>787</v>
      </c>
      <c r="L60" s="103">
        <v>147</v>
      </c>
      <c r="M60" s="103">
        <v>640</v>
      </c>
      <c r="N60" s="103">
        <f t="shared" si="16"/>
        <v>787</v>
      </c>
      <c r="O60" s="103">
        <f t="shared" si="17"/>
        <v>147</v>
      </c>
      <c r="P60" s="103">
        <v>147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 t="shared" si="18"/>
        <v>640</v>
      </c>
      <c r="W60" s="103">
        <v>640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 t="shared" si="19"/>
        <v>0</v>
      </c>
      <c r="AD60" s="103">
        <v>0</v>
      </c>
      <c r="AE60" s="103">
        <v>0</v>
      </c>
      <c r="AF60" s="103">
        <f t="shared" si="20"/>
        <v>0</v>
      </c>
      <c r="AG60" s="103">
        <v>0</v>
      </c>
      <c r="AH60" s="103">
        <v>0</v>
      </c>
      <c r="AI60" s="103">
        <v>0</v>
      </c>
      <c r="AJ60" s="103">
        <f t="shared" si="21"/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 t="shared" si="22"/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 t="shared" si="23"/>
        <v>4</v>
      </c>
      <c r="BA60" s="103">
        <v>4</v>
      </c>
      <c r="BB60" s="103">
        <v>0</v>
      </c>
      <c r="BC60" s="103">
        <v>0</v>
      </c>
    </row>
    <row r="61" spans="1:55" s="107" customFormat="1" ht="13.5" customHeight="1">
      <c r="A61" s="105" t="s">
        <v>31</v>
      </c>
      <c r="B61" s="106" t="s">
        <v>290</v>
      </c>
      <c r="C61" s="101" t="s">
        <v>291</v>
      </c>
      <c r="D61" s="103">
        <f t="shared" si="12"/>
        <v>1222</v>
      </c>
      <c r="E61" s="103">
        <f t="shared" si="13"/>
        <v>0</v>
      </c>
      <c r="F61" s="103">
        <v>0</v>
      </c>
      <c r="G61" s="103">
        <v>0</v>
      </c>
      <c r="H61" s="103">
        <f t="shared" si="14"/>
        <v>0</v>
      </c>
      <c r="I61" s="103">
        <v>0</v>
      </c>
      <c r="J61" s="103">
        <v>0</v>
      </c>
      <c r="K61" s="103">
        <f t="shared" si="15"/>
        <v>1222</v>
      </c>
      <c r="L61" s="103">
        <v>139</v>
      </c>
      <c r="M61" s="103">
        <v>1083</v>
      </c>
      <c r="N61" s="103">
        <f t="shared" si="16"/>
        <v>1222</v>
      </c>
      <c r="O61" s="103">
        <f t="shared" si="17"/>
        <v>139</v>
      </c>
      <c r="P61" s="103">
        <v>139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 t="shared" si="18"/>
        <v>1083</v>
      </c>
      <c r="W61" s="103">
        <v>1083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 t="shared" si="19"/>
        <v>0</v>
      </c>
      <c r="AD61" s="103">
        <v>0</v>
      </c>
      <c r="AE61" s="103">
        <v>0</v>
      </c>
      <c r="AF61" s="103">
        <f t="shared" si="20"/>
        <v>1</v>
      </c>
      <c r="AG61" s="103">
        <v>1</v>
      </c>
      <c r="AH61" s="103">
        <v>0</v>
      </c>
      <c r="AI61" s="103">
        <v>0</v>
      </c>
      <c r="AJ61" s="103">
        <f t="shared" si="21"/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 t="shared" si="22"/>
        <v>1</v>
      </c>
      <c r="AU61" s="103">
        <v>1</v>
      </c>
      <c r="AV61" s="103">
        <v>0</v>
      </c>
      <c r="AW61" s="103">
        <v>0</v>
      </c>
      <c r="AX61" s="103">
        <v>0</v>
      </c>
      <c r="AY61" s="103">
        <v>0</v>
      </c>
      <c r="AZ61" s="103">
        <f t="shared" si="23"/>
        <v>5</v>
      </c>
      <c r="BA61" s="103">
        <v>5</v>
      </c>
      <c r="BB61" s="103">
        <v>0</v>
      </c>
      <c r="BC61" s="103">
        <v>0</v>
      </c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C3" sqref="C3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 t="s">
        <v>362</v>
      </c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>23</v>
      </c>
      <c r="M2" s="2" t="str">
        <f>IF(L2&lt;&gt;"",VLOOKUP(L2,$AI$6:$AJ$52,2,FALSE),"-")</f>
        <v>愛知県</v>
      </c>
      <c r="AA2" s="1">
        <f>IF(VALUE(C2)=0,0,1)</f>
        <v>1</v>
      </c>
      <c r="AB2" s="59" t="str">
        <f>IF(AA2=0,"",VLOOKUP(C2,'水洗化人口等'!B7:C51,2,FALSE))</f>
        <v>合計</v>
      </c>
      <c r="AC2" s="11"/>
      <c r="AD2" s="49">
        <f>IF(AA2=0,1,IF(ISERROR(AB2),1,0))</f>
        <v>0</v>
      </c>
      <c r="AF2" s="58" t="s">
        <v>65</v>
      </c>
      <c r="AG2" s="59">
        <f>IF(AA2=0,0,VLOOKUP(C2,AF5:AG250,2,FALSE))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150048</v>
      </c>
      <c r="F7" s="175" t="s">
        <v>76</v>
      </c>
      <c r="G7" s="6" t="s">
        <v>57</v>
      </c>
      <c r="H7" s="19">
        <f aca="true" t="shared" si="0" ref="H7:H12">AD14</f>
        <v>90958</v>
      </c>
      <c r="I7" s="19">
        <f aca="true" t="shared" si="1" ref="I7:I12">AD24</f>
        <v>951315</v>
      </c>
      <c r="J7" s="19">
        <f aca="true" t="shared" si="2" ref="J7:J12">SUM(H7:I7)</f>
        <v>1042273</v>
      </c>
      <c r="K7" s="20">
        <f aca="true" t="shared" si="3" ref="K7:K12">IF(J$13&gt;0,J7/J$13,0)</f>
        <v>0.8729890703929013</v>
      </c>
      <c r="L7" s="21">
        <f>AD34</f>
        <v>25370</v>
      </c>
      <c r="M7" s="22">
        <f>AD37</f>
        <v>732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150048</v>
      </c>
      <c r="AF7" s="45" t="str">
        <f>+'水洗化人口等'!B7</f>
        <v>23000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95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95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150143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5388421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5388421</v>
      </c>
      <c r="F10" s="176"/>
      <c r="G10" s="6" t="s">
        <v>60</v>
      </c>
      <c r="H10" s="19">
        <f t="shared" si="0"/>
        <v>25826</v>
      </c>
      <c r="I10" s="19">
        <f t="shared" si="1"/>
        <v>125540</v>
      </c>
      <c r="J10" s="19">
        <f t="shared" si="2"/>
        <v>151366</v>
      </c>
      <c r="K10" s="20">
        <f t="shared" si="3"/>
        <v>0.12678143214790358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10869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10869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1953413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1953413</v>
      </c>
      <c r="F12" s="176"/>
      <c r="G12" s="6" t="s">
        <v>62</v>
      </c>
      <c r="H12" s="19">
        <f t="shared" si="0"/>
        <v>0</v>
      </c>
      <c r="I12" s="19">
        <f t="shared" si="1"/>
        <v>274</v>
      </c>
      <c r="J12" s="19">
        <f t="shared" si="2"/>
        <v>274</v>
      </c>
      <c r="K12" s="20">
        <f t="shared" si="3"/>
        <v>0.00022949745919510048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976523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7352703</v>
      </c>
      <c r="F13" s="177"/>
      <c r="G13" s="6" t="s">
        <v>82</v>
      </c>
      <c r="H13" s="19">
        <f>SUM(H7:H12)</f>
        <v>116784</v>
      </c>
      <c r="I13" s="19">
        <f>SUM(I7:I12)</f>
        <v>1077129</v>
      </c>
      <c r="J13" s="19">
        <f>SUM(J7:J12)</f>
        <v>1193913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198343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7502846</v>
      </c>
      <c r="F14" s="158" t="s">
        <v>100</v>
      </c>
      <c r="G14" s="159"/>
      <c r="H14" s="19">
        <f>AD20</f>
        <v>56</v>
      </c>
      <c r="I14" s="19">
        <f>AD30</f>
        <v>0</v>
      </c>
      <c r="J14" s="19">
        <f>SUM(H14:I14)</f>
        <v>56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90958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198343</v>
      </c>
      <c r="F15" s="160" t="s">
        <v>54</v>
      </c>
      <c r="G15" s="161"/>
      <c r="H15" s="29">
        <f>SUM(H13:H14)</f>
        <v>116840</v>
      </c>
      <c r="I15" s="29">
        <f>SUM(I13:I14)</f>
        <v>1077129</v>
      </c>
      <c r="J15" s="29">
        <f>SUM(J13:J14)</f>
        <v>1193969</v>
      </c>
      <c r="K15" s="30" t="s">
        <v>87</v>
      </c>
      <c r="L15" s="31">
        <f>SUM(L7:L9)</f>
        <v>25370</v>
      </c>
      <c r="M15" s="32">
        <f>SUM(M7:M9)</f>
        <v>732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976523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25826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0.97998852702028</v>
      </c>
      <c r="F19" s="158" t="s">
        <v>114</v>
      </c>
      <c r="G19" s="159"/>
      <c r="H19" s="19">
        <f>AD21</f>
        <v>17775</v>
      </c>
      <c r="I19" s="19">
        <f>AD31</f>
        <v>0</v>
      </c>
      <c r="J19" s="23">
        <f>SUM(H19:I19)</f>
        <v>17775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0.020011472979719964</v>
      </c>
      <c r="F20" s="158" t="s">
        <v>118</v>
      </c>
      <c r="G20" s="159"/>
      <c r="H20" s="19">
        <f>AD22</f>
        <v>47427</v>
      </c>
      <c r="I20" s="19">
        <f>AD32</f>
        <v>5275</v>
      </c>
      <c r="J20" s="23">
        <f>SUM(H20:I20)</f>
        <v>52702</v>
      </c>
      <c r="AA20" s="3" t="s">
        <v>100</v>
      </c>
      <c r="AB20" s="48" t="s">
        <v>101</v>
      </c>
      <c r="AC20" s="48" t="s">
        <v>119</v>
      </c>
      <c r="AD20" s="11">
        <f ca="1" t="shared" si="4"/>
        <v>56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0.7181836065940844</v>
      </c>
      <c r="F21" s="158" t="s">
        <v>122</v>
      </c>
      <c r="G21" s="159"/>
      <c r="H21" s="19">
        <f>AD23</f>
        <v>51582</v>
      </c>
      <c r="I21" s="19">
        <f>AD33</f>
        <v>1071854</v>
      </c>
      <c r="J21" s="23">
        <f>SUM(H21:I21)</f>
        <v>1123436</v>
      </c>
      <c r="AA21" s="3" t="s">
        <v>114</v>
      </c>
      <c r="AB21" s="48" t="s">
        <v>101</v>
      </c>
      <c r="AC21" s="48" t="s">
        <v>123</v>
      </c>
      <c r="AD21" s="11">
        <f ca="1" t="shared" si="4"/>
        <v>17775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0.2603562701406906</v>
      </c>
      <c r="F22" s="160" t="s">
        <v>54</v>
      </c>
      <c r="G22" s="161"/>
      <c r="H22" s="29">
        <f>SUM(H19:H21)</f>
        <v>116784</v>
      </c>
      <c r="I22" s="29">
        <f>SUM(I19:I21)</f>
        <v>1077129</v>
      </c>
      <c r="J22" s="34">
        <f>SUM(J19:J21)</f>
        <v>1193913</v>
      </c>
      <c r="AA22" s="3" t="s">
        <v>118</v>
      </c>
      <c r="AB22" s="48" t="s">
        <v>101</v>
      </c>
      <c r="AC22" s="48" t="s">
        <v>126</v>
      </c>
      <c r="AD22" s="11">
        <f ca="1" t="shared" si="4"/>
        <v>47427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0.13015367768444133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51582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0.9993672698693912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951315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0.0006327301306088196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18602</v>
      </c>
      <c r="J27" s="37">
        <f>AD49</f>
        <v>1036</v>
      </c>
      <c r="AA27" s="3" t="s">
        <v>60</v>
      </c>
      <c r="AB27" s="48" t="s">
        <v>101</v>
      </c>
      <c r="AC27" s="48" t="s">
        <v>142</v>
      </c>
      <c r="AD27" s="11">
        <f ca="1" t="shared" si="4"/>
        <v>125540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516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18730</v>
      </c>
      <c r="J29" s="37">
        <f>AD51</f>
        <v>1523</v>
      </c>
      <c r="AA29" s="3" t="s">
        <v>62</v>
      </c>
      <c r="AB29" s="48" t="s">
        <v>101</v>
      </c>
      <c r="AC29" s="48" t="s">
        <v>147</v>
      </c>
      <c r="AD29" s="11">
        <f ca="1" t="shared" si="4"/>
        <v>274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957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33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5275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1361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1071854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35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25370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3218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43452</v>
      </c>
      <c r="J36" s="39">
        <f>SUM(J27:J31)</f>
        <v>2559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732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18602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516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18730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957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33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1361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35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3218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1036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1523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23100</v>
      </c>
      <c r="AG207" s="11">
        <v>207</v>
      </c>
    </row>
    <row r="208" spans="32:33" ht="13.5">
      <c r="AF208" s="45" t="str">
        <f>+'水洗化人口等'!B9</f>
        <v>23201</v>
      </c>
      <c r="AG208" s="11">
        <v>208</v>
      </c>
    </row>
    <row r="209" spans="32:33" ht="13.5">
      <c r="AF209" s="45" t="str">
        <f>+'水洗化人口等'!B10</f>
        <v>23202</v>
      </c>
      <c r="AG209" s="11">
        <v>209</v>
      </c>
    </row>
    <row r="210" spans="32:33" ht="13.5">
      <c r="AF210" s="45" t="str">
        <f>+'水洗化人口等'!B11</f>
        <v>23203</v>
      </c>
      <c r="AG210" s="11">
        <v>210</v>
      </c>
    </row>
    <row r="211" spans="32:33" ht="13.5">
      <c r="AF211" s="45" t="str">
        <f>+'水洗化人口等'!B12</f>
        <v>23204</v>
      </c>
      <c r="AG211" s="11">
        <v>211</v>
      </c>
    </row>
    <row r="212" spans="32:33" ht="13.5">
      <c r="AF212" s="45" t="str">
        <f>+'水洗化人口等'!B13</f>
        <v>23205</v>
      </c>
      <c r="AG212" s="11">
        <v>212</v>
      </c>
    </row>
    <row r="213" spans="32:33" ht="13.5">
      <c r="AF213" s="45" t="str">
        <f>+'水洗化人口等'!B14</f>
        <v>23206</v>
      </c>
      <c r="AG213" s="11">
        <v>213</v>
      </c>
    </row>
    <row r="214" spans="32:33" ht="13.5">
      <c r="AF214" s="45" t="str">
        <f>+'水洗化人口等'!B15</f>
        <v>23207</v>
      </c>
      <c r="AG214" s="11">
        <v>214</v>
      </c>
    </row>
    <row r="215" spans="32:33" ht="13.5">
      <c r="AF215" s="45" t="str">
        <f>+'水洗化人口等'!B16</f>
        <v>23208</v>
      </c>
      <c r="AG215" s="11">
        <v>215</v>
      </c>
    </row>
    <row r="216" spans="32:33" ht="13.5">
      <c r="AF216" s="45" t="str">
        <f>+'水洗化人口等'!B17</f>
        <v>23209</v>
      </c>
      <c r="AG216" s="11">
        <v>216</v>
      </c>
    </row>
    <row r="217" spans="32:33" ht="13.5">
      <c r="AF217" s="45" t="str">
        <f>+'水洗化人口等'!B18</f>
        <v>23210</v>
      </c>
      <c r="AG217" s="11">
        <v>217</v>
      </c>
    </row>
    <row r="218" spans="32:33" ht="13.5">
      <c r="AF218" s="45" t="str">
        <f>+'水洗化人口等'!B19</f>
        <v>23211</v>
      </c>
      <c r="AG218" s="11">
        <v>218</v>
      </c>
    </row>
    <row r="219" spans="32:33" ht="13.5">
      <c r="AF219" s="45" t="str">
        <f>+'水洗化人口等'!B20</f>
        <v>23212</v>
      </c>
      <c r="AG219" s="11">
        <v>219</v>
      </c>
    </row>
    <row r="220" spans="32:33" ht="13.5">
      <c r="AF220" s="45" t="str">
        <f>+'水洗化人口等'!B21</f>
        <v>23213</v>
      </c>
      <c r="AG220" s="11">
        <v>220</v>
      </c>
    </row>
    <row r="221" spans="32:33" ht="13.5">
      <c r="AF221" s="45" t="str">
        <f>+'水洗化人口等'!B22</f>
        <v>23214</v>
      </c>
      <c r="AG221" s="11">
        <v>221</v>
      </c>
    </row>
    <row r="222" spans="32:33" ht="13.5">
      <c r="AF222" s="45" t="str">
        <f>+'水洗化人口等'!B23</f>
        <v>23215</v>
      </c>
      <c r="AG222" s="11">
        <v>222</v>
      </c>
    </row>
    <row r="223" spans="32:33" ht="13.5">
      <c r="AF223" s="45" t="str">
        <f>+'水洗化人口等'!B24</f>
        <v>23216</v>
      </c>
      <c r="AG223" s="11">
        <v>223</v>
      </c>
    </row>
    <row r="224" spans="32:33" ht="13.5">
      <c r="AF224" s="45" t="str">
        <f>+'水洗化人口等'!B25</f>
        <v>23217</v>
      </c>
      <c r="AG224" s="11">
        <v>224</v>
      </c>
    </row>
    <row r="225" spans="32:33" ht="13.5">
      <c r="AF225" s="45" t="str">
        <f>+'水洗化人口等'!B26</f>
        <v>23219</v>
      </c>
      <c r="AG225" s="11">
        <v>225</v>
      </c>
    </row>
    <row r="226" spans="32:33" ht="13.5">
      <c r="AF226" s="45" t="str">
        <f>+'水洗化人口等'!B27</f>
        <v>23220</v>
      </c>
      <c r="AG226" s="11">
        <v>226</v>
      </c>
    </row>
    <row r="227" spans="32:33" ht="13.5">
      <c r="AF227" s="45" t="str">
        <f>+'水洗化人口等'!B28</f>
        <v>23221</v>
      </c>
      <c r="AG227" s="11">
        <v>227</v>
      </c>
    </row>
    <row r="228" spans="32:33" ht="13.5">
      <c r="AF228" s="45" t="str">
        <f>+'水洗化人口等'!B29</f>
        <v>23222</v>
      </c>
      <c r="AG228" s="11">
        <v>228</v>
      </c>
    </row>
    <row r="229" spans="32:33" ht="13.5">
      <c r="AF229" s="45" t="str">
        <f>+'水洗化人口等'!B30</f>
        <v>23223</v>
      </c>
      <c r="AG229" s="11">
        <v>229</v>
      </c>
    </row>
    <row r="230" spans="32:33" ht="13.5">
      <c r="AF230" s="45" t="str">
        <f>+'水洗化人口等'!B31</f>
        <v>23224</v>
      </c>
      <c r="AG230" s="11">
        <v>230</v>
      </c>
    </row>
    <row r="231" spans="32:33" ht="13.5">
      <c r="AF231" s="45" t="str">
        <f>+'水洗化人口等'!B32</f>
        <v>23225</v>
      </c>
      <c r="AG231" s="11">
        <v>231</v>
      </c>
    </row>
    <row r="232" spans="32:33" ht="13.5">
      <c r="AF232" s="45" t="str">
        <f>+'水洗化人口等'!B33</f>
        <v>23226</v>
      </c>
      <c r="AG232" s="11">
        <v>232</v>
      </c>
    </row>
    <row r="233" spans="32:33" ht="13.5">
      <c r="AF233" s="45" t="str">
        <f>+'水洗化人口等'!B34</f>
        <v>23227</v>
      </c>
      <c r="AG233" s="11">
        <v>233</v>
      </c>
    </row>
    <row r="234" spans="32:33" ht="13.5">
      <c r="AF234" s="45" t="str">
        <f>+'水洗化人口等'!B35</f>
        <v>23228</v>
      </c>
      <c r="AG234" s="11">
        <v>234</v>
      </c>
    </row>
    <row r="235" spans="32:33" ht="13.5">
      <c r="AF235" s="45" t="str">
        <f>+'水洗化人口等'!B36</f>
        <v>23229</v>
      </c>
      <c r="AG235" s="11">
        <v>235</v>
      </c>
    </row>
    <row r="236" spans="32:33" ht="13.5">
      <c r="AF236" s="45" t="str">
        <f>+'水洗化人口等'!B37</f>
        <v>23230</v>
      </c>
      <c r="AG236" s="11">
        <v>236</v>
      </c>
    </row>
    <row r="237" spans="32:33" ht="13.5">
      <c r="AF237" s="45" t="str">
        <f>+'水洗化人口等'!B38</f>
        <v>23231</v>
      </c>
      <c r="AG237" s="11">
        <v>237</v>
      </c>
    </row>
    <row r="238" spans="32:33" ht="13.5">
      <c r="AF238" s="45" t="str">
        <f>+'水洗化人口等'!B39</f>
        <v>23232</v>
      </c>
      <c r="AG238" s="11">
        <v>238</v>
      </c>
    </row>
    <row r="239" spans="32:33" ht="13.5">
      <c r="AF239" s="45" t="str">
        <f>+'水洗化人口等'!B40</f>
        <v>23233</v>
      </c>
      <c r="AG239" s="11">
        <v>239</v>
      </c>
    </row>
    <row r="240" spans="32:33" ht="13.5">
      <c r="AF240" s="45" t="str">
        <f>+'水洗化人口等'!B41</f>
        <v>23234</v>
      </c>
      <c r="AG240" s="11">
        <v>240</v>
      </c>
    </row>
    <row r="241" spans="32:33" ht="13.5">
      <c r="AF241" s="45" t="str">
        <f>+'水洗化人口等'!B42</f>
        <v>23235</v>
      </c>
      <c r="AG241" s="11">
        <v>241</v>
      </c>
    </row>
    <row r="242" spans="32:33" ht="13.5">
      <c r="AF242" s="45" t="str">
        <f>+'水洗化人口等'!B43</f>
        <v>23236</v>
      </c>
      <c r="AG242" s="11">
        <v>242</v>
      </c>
    </row>
    <row r="243" spans="32:33" ht="13.5">
      <c r="AF243" s="45" t="str">
        <f>+'水洗化人口等'!B44</f>
        <v>23237</v>
      </c>
      <c r="AG243" s="11">
        <v>243</v>
      </c>
    </row>
    <row r="244" spans="32:33" ht="13.5">
      <c r="AF244" s="45" t="str">
        <f>+'水洗化人口等'!B45</f>
        <v>23238</v>
      </c>
      <c r="AG244" s="11">
        <v>244</v>
      </c>
    </row>
    <row r="245" spans="32:33" ht="13.5">
      <c r="AF245" s="45" t="str">
        <f>+'水洗化人口等'!B46</f>
        <v>23302</v>
      </c>
      <c r="AG245" s="11">
        <v>245</v>
      </c>
    </row>
    <row r="246" spans="32:33" ht="13.5">
      <c r="AF246" s="45" t="str">
        <f>+'水洗化人口等'!B47</f>
        <v>23342</v>
      </c>
      <c r="AG246" s="11">
        <v>246</v>
      </c>
    </row>
    <row r="247" spans="32:33" ht="13.5">
      <c r="AF247" s="45" t="str">
        <f>+'水洗化人口等'!B48</f>
        <v>23361</v>
      </c>
      <c r="AG247" s="11">
        <v>247</v>
      </c>
    </row>
    <row r="248" spans="32:33" ht="13.5">
      <c r="AF248" s="45" t="str">
        <f>+'水洗化人口等'!B49</f>
        <v>23362</v>
      </c>
      <c r="AG248" s="11">
        <v>248</v>
      </c>
    </row>
    <row r="249" spans="32:33" ht="13.5">
      <c r="AF249" s="45" t="str">
        <f>+'水洗化人口等'!B50</f>
        <v>23424</v>
      </c>
      <c r="AG249" s="11">
        <v>249</v>
      </c>
    </row>
    <row r="250" spans="32:33" ht="13.5">
      <c r="AF250" s="45" t="str">
        <f>+'水洗化人口等'!B51</f>
        <v>23425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2017-02-14T11:58:30Z</dcterms:modified>
  <cp:category/>
  <cp:version/>
  <cp:contentType/>
  <cp:contentStatus/>
</cp:coreProperties>
</file>