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857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'し尿処理状況'!$2:$34</definedName>
    <definedName name="_xlnm.Print_Area" localSheetId="0">'水洗化人口等'!$2:$34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<sst xmlns="http://schemas.openxmlformats.org/spreadsheetml/2006/main" count="700" uniqueCount="308">
  <si>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</si>
  <si>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</si>
  <si>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</si>
  <si>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</si>
  <si>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</si>
  <si>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</si>
  <si>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</si>
  <si>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</si>
  <si>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</si>
  <si>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</si>
  <si>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</si>
  <si>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</si>
  <si>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</si>
  <si>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</si>
  <si>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</si>
  <si>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</si>
  <si>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</si>
  <si>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</si>
  <si>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</si>
  <si>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</si>
  <si>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</si>
  <si>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</si>
  <si>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</si>
  <si>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</si>
  <si>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</si>
  <si>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</si>
  <si>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</si>
  <si>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</si>
  <si>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</si>
  <si>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</si>
  <si>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</si>
  <si>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</si>
  <si>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</si>
  <si>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</si>
  <si>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</si>
  <si>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</si>
  <si>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</si>
  <si>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</si>
  <si>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</si>
  <si>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</si>
  <si>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</si>
  <si>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</si>
  <si>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</si>
  <si>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</si>
  <si>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</si>
  <si>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</si>
  <si>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</si>
  <si>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</si>
  <si>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</si>
  <si>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</si>
  <si>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</si>
  <si>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</si>
  <si>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</si>
  <si>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</si>
  <si>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</si>
  <si>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</si>
  <si>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</si>
  <si>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</si>
  <si>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</si>
  <si>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</si>
  <si>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</si>
  <si>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</si>
  <si>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</si>
  <si>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</si>
  <si>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</si>
  <si>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</si>
  <si>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</si>
  <si>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</si>
  <si>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</si>
  <si>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</si>
  <si>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</si>
  <si>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</si>
  <si>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</si>
  <si>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</si>
  <si>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</si>
  <si>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</si>
  <si>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</si>
  <si>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</si>
  <si>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</si>
  <si>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</si>
  <si>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</si>
  <si>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</si>
  <si>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</si>
  <si>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</si>
  <si>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</si>
  <si>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</si>
  <si>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</si>
  <si>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</si>
  <si>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</si>
  <si>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</si>
  <si>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</si>
  <si>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</si>
  <si>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</si>
  <si>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</si>
  <si>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</si>
  <si>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</si>
  <si>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</si>
  <si>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</si>
  <si>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</si>
  <si>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</si>
  <si>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</si>
  <si>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</si>
  <si>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</si>
  <si>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</si>
  <si>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</si>
  <si>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</si>
  <si>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</si>
  <si>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</si>
  <si>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</si>
  <si>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</si>
  <si>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</si>
  <si>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</si>
  <si>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</si>
  <si>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</si>
  <si>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</si>
  <si>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</si>
  <si>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</si>
  <si>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</si>
  <si>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</si>
  <si>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</si>
  <si>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</si>
  <si>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</si>
  <si>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</si>
  <si>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</si>
  <si>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</si>
  <si>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</si>
  <si>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</si>
  <si>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</si>
  <si>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</si>
  <si>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</si>
  <si>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</si>
  <si>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</si>
  <si>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</si>
  <si>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</si>
  <si>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</si>
  <si>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</si>
  <si>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</si>
  <si>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</si>
  <si>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</si>
  <si>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</si>
  <si>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</si>
  <si>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</si>
  <si>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</si>
  <si>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</si>
  <si>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</si>
  <si>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</si>
  <si>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</si>
  <si>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</si>
  <si>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</si>
  <si>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</si>
  <si>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</si>
  <si>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</si>
  <si>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</si>
  <si>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</si>
  <si>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</si>
  <si>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</si>
  <si>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</si>
  <si>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</si>
  <si>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</si>
  <si>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</si>
  <si>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</si>
  <si>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</si>
  <si>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</si>
  <si>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</si>
  <si>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</si>
  <si>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</si>
  <si>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</si>
  <si>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</si>
  <si>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</si>
  <si>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</si>
  <si>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</si>
  <si>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</si>
  <si>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</si>
  <si>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</si>
  <si>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</si>
  <si>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</si>
  <si>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</si>
  <si>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</si>
  <si>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</si>
  <si>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</si>
  <si>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</si>
  <si>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</si>
  <si>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</si>
  <si>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</si>
  <si>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</si>
  <si>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</si>
  <si>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</si>
  <si>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</si>
  <si>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</si>
  <si>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</si>
  <si>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</si>
  <si>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</si>
  <si>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</si>
  <si>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</si>
  <si>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</si>
  <si>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</si>
  <si>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</si>
  <si>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</si>
  <si>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</si>
  <si>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</si>
  <si>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</si>
  <si>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</si>
  <si>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</si>
  <si>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</si>
  <si>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</si>
  <si>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</si>
  <si>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</si>
  <si>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</si>
  <si>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</si>
  <si>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</si>
  <si>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</si>
  <si>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</si>
  <si>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</si>
  <si>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</si>
  <si>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</si>
  <si>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</si>
  <si>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</si>
  <si>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</si>
  <si>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</si>
  <si>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</si>
  <si>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</si>
  <si>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</si>
  <si>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</si>
  <si>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</si>
  <si>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</si>
  <si>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</si>
  <si>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</si>
  <si>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</si>
  <si>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</si>
  <si>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</si>
  <si>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</si>
  <si>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</si>
  <si>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</si>
  <si>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</si>
  <si>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</si>
  <si>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</si>
  <si>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</si>
  <si>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</si>
  <si>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</si>
  <si>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</si>
  <si>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</si>
  <si>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</si>
  <si>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</si>
  <si>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</si>
  <si>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</si>
  <si>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</si>
  <si>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</si>
  <si>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</si>
  <si>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</si>
  <si>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</si>
  <si>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19000</t>
  </si>
  <si>
    <t>水洗化人口等（平成27年度実績）</t>
  </si>
  <si>
    <t>し尿処理の状況（平成27年度実績）</t>
  </si>
  <si>
    <t>19201</t>
  </si>
  <si>
    <t>甲府市</t>
  </si>
  <si>
    <t>○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</si>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</sst>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34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35</v>
      </c>
      <c r="B7" s="115" t="s">
        <v>250</v>
      </c>
      <c r="C7" s="111" t="s">
        <v>201</v>
      </c>
      <c r="D7" s="112">
        <f>+SUM(E7,+I7)</f>
        <v>850764</v>
      </c>
      <c r="E7" s="112">
        <f>+SUM(G7,+H7)</f>
        <v>50943</v>
      </c>
      <c r="F7" s="113">
        <f>IF(D7&gt;0,E7/D7*100,"-")</f>
        <v>5.98791204141219</v>
      </c>
      <c r="G7" s="110">
        <f>SUM(G$8:G$1000)</f>
        <v>50937</v>
      </c>
      <c r="H7" s="110">
        <f>SUM(H$8:H$1000)</f>
        <v>6</v>
      </c>
      <c r="I7" s="112">
        <f>+SUM(K7,+M7,+O7)</f>
        <v>799821</v>
      </c>
      <c r="J7" s="113">
        <f>IF(D7&gt;0,I7/D7*100,"-")</f>
        <v>94.01208795858781</v>
      </c>
      <c r="K7" s="110">
        <f>SUM(K$8:K$1000)</f>
        <v>503219</v>
      </c>
      <c r="L7" s="113">
        <f>IF(D7&gt;0,K7/D7*100,"-")</f>
        <v>59.14907071761382</v>
      </c>
      <c r="M7" s="110">
        <f>SUM(M$8:M$1000)</f>
        <v>6166</v>
      </c>
      <c r="N7" s="113">
        <f>IF(D7&gt;0,M7/D7*100,"-")</f>
        <v>0.7247603330653389</v>
      </c>
      <c r="O7" s="110">
        <f>SUM(O$8:O$1000)</f>
        <v>290436</v>
      </c>
      <c r="P7" s="110">
        <f>SUM(P$8:P$1000)</f>
        <v>123777</v>
      </c>
      <c r="Q7" s="113">
        <f>IF(D7&gt;0,O7/D7*100,"-")</f>
        <v>34.138256907908655</v>
      </c>
      <c r="R7" s="110">
        <f>SUM(R$8:R$1000)</f>
        <v>13666</v>
      </c>
      <c r="S7" s="114">
        <f aca="true" t="shared" si="0" ref="S7:Z7">COUNTIF(S$8:S$1000,"○")</f>
        <v>14</v>
      </c>
      <c r="T7" s="114">
        <f t="shared" si="0"/>
        <v>1</v>
      </c>
      <c r="U7" s="114">
        <f t="shared" si="0"/>
        <v>0</v>
      </c>
      <c r="V7" s="114">
        <f t="shared" si="0"/>
        <v>12</v>
      </c>
      <c r="W7" s="114">
        <f t="shared" si="0"/>
        <v>14</v>
      </c>
      <c r="X7" s="114">
        <f t="shared" si="0"/>
        <v>1</v>
      </c>
      <c r="Y7" s="114">
        <f t="shared" si="0"/>
        <v>1</v>
      </c>
      <c r="Z7" s="114">
        <f t="shared" si="0"/>
        <v>11</v>
      </c>
    </row>
    <row r="8" spans="1:26" s="107" customFormat="1" ht="13.5" customHeight="1">
      <c r="A8" s="101" t="s">
        <v>35</v>
      </c>
      <c r="B8" s="102" t="s">
        <v>253</v>
      </c>
      <c r="C8" s="101" t="s">
        <v>254</v>
      </c>
      <c r="D8" s="103">
        <f>+SUM(E8,+I8)</f>
        <v>192608</v>
      </c>
      <c r="E8" s="103">
        <f>+SUM(G8,+H8)</f>
        <v>1324</v>
      </c>
      <c r="F8" s="104">
        <f>IF(D8&gt;0,E8/D8*100,"-")</f>
        <v>0.6874065459378634</v>
      </c>
      <c r="G8" s="103">
        <v>1324</v>
      </c>
      <c r="H8" s="103">
        <v>0</v>
      </c>
      <c r="I8" s="103">
        <f>+SUM(K8,+M8,+O8)</f>
        <v>191284</v>
      </c>
      <c r="J8" s="104">
        <f>IF(D8&gt;0,I8/D8*100,"-")</f>
        <v>99.31259345406214</v>
      </c>
      <c r="K8" s="103">
        <v>181006</v>
      </c>
      <c r="L8" s="104">
        <f>IF(D8&gt;0,K8/D8*100,"-")</f>
        <v>93.97636650606414</v>
      </c>
      <c r="M8" s="103">
        <v>0</v>
      </c>
      <c r="N8" s="104">
        <f>IF(D8&gt;0,M8/D8*100,"-")</f>
        <v>0</v>
      </c>
      <c r="O8" s="103">
        <v>10278</v>
      </c>
      <c r="P8" s="103">
        <v>5838</v>
      </c>
      <c r="Q8" s="104">
        <f>IF(D8&gt;0,O8/D8*100,"-")</f>
        <v>5.336226947998006</v>
      </c>
      <c r="R8" s="103">
        <v>4916</v>
      </c>
      <c r="S8" s="101"/>
      <c r="T8" s="101"/>
      <c r="U8" s="101"/>
      <c r="V8" s="101" t="s">
        <v>255</v>
      </c>
      <c r="W8" s="101" t="s">
        <v>255</v>
      </c>
      <c r="X8" s="101"/>
      <c r="Y8" s="101"/>
      <c r="Z8" s="101"/>
    </row>
    <row r="9" spans="1:26" s="107" customFormat="1" ht="13.5" customHeight="1">
      <c r="A9" s="101" t="s">
        <v>35</v>
      </c>
      <c r="B9" s="102" t="s">
        <v>256</v>
      </c>
      <c r="C9" s="101" t="s">
        <v>257</v>
      </c>
      <c r="D9" s="103">
        <f>+SUM(E9,+I9)</f>
        <v>50479</v>
      </c>
      <c r="E9" s="103">
        <f>+SUM(G9,+H9)</f>
        <v>8498</v>
      </c>
      <c r="F9" s="104">
        <f>IF(D9&gt;0,E9/D9*100,"-")</f>
        <v>16.83472335030409</v>
      </c>
      <c r="G9" s="103">
        <v>8498</v>
      </c>
      <c r="H9" s="103">
        <v>0</v>
      </c>
      <c r="I9" s="103">
        <f>+SUM(K9,+M9,+O9)</f>
        <v>41981</v>
      </c>
      <c r="J9" s="104">
        <f>IF(D9&gt;0,I9/D9*100,"-")</f>
        <v>83.16527664969591</v>
      </c>
      <c r="K9" s="103">
        <v>20277</v>
      </c>
      <c r="L9" s="104">
        <f>IF(D9&gt;0,K9/D9*100,"-")</f>
        <v>40.16917926266368</v>
      </c>
      <c r="M9" s="103">
        <v>0</v>
      </c>
      <c r="N9" s="104">
        <f>IF(D9&gt;0,M9/D9*100,"-")</f>
        <v>0</v>
      </c>
      <c r="O9" s="103">
        <v>21704</v>
      </c>
      <c r="P9" s="103">
        <v>12055</v>
      </c>
      <c r="Q9" s="104">
        <f>IF(D9&gt;0,O9/D9*100,"-")</f>
        <v>42.996097387032236</v>
      </c>
      <c r="R9" s="103">
        <v>537</v>
      </c>
      <c r="S9" s="101" t="s">
        <v>255</v>
      </c>
      <c r="T9" s="101"/>
      <c r="U9" s="101"/>
      <c r="V9" s="101"/>
      <c r="W9" s="101" t="s">
        <v>255</v>
      </c>
      <c r="X9" s="101"/>
      <c r="Y9" s="101"/>
      <c r="Z9" s="101"/>
    </row>
    <row r="10" spans="1:26" s="107" customFormat="1" ht="13.5" customHeight="1">
      <c r="A10" s="101" t="s">
        <v>35</v>
      </c>
      <c r="B10" s="102" t="s">
        <v>258</v>
      </c>
      <c r="C10" s="101" t="s">
        <v>259</v>
      </c>
      <c r="D10" s="103">
        <f>+SUM(E10,+I10)</f>
        <v>31541</v>
      </c>
      <c r="E10" s="103">
        <f>+SUM(G10,+H10)</f>
        <v>1125</v>
      </c>
      <c r="F10" s="104">
        <f>IF(D10&gt;0,E10/D10*100,"-")</f>
        <v>3.5667860879490183</v>
      </c>
      <c r="G10" s="103">
        <v>1125</v>
      </c>
      <c r="H10" s="103">
        <v>0</v>
      </c>
      <c r="I10" s="103">
        <f>+SUM(K10,+M10,+O10)</f>
        <v>30416</v>
      </c>
      <c r="J10" s="104">
        <f>IF(D10&gt;0,I10/D10*100,"-")</f>
        <v>96.43321391205099</v>
      </c>
      <c r="K10" s="103">
        <v>5567</v>
      </c>
      <c r="L10" s="104">
        <f>IF(D10&gt;0,K10/D10*100,"-")</f>
        <v>17.650042801433056</v>
      </c>
      <c r="M10" s="103">
        <v>0</v>
      </c>
      <c r="N10" s="104">
        <f>IF(D10&gt;0,M10/D10*100,"-")</f>
        <v>0</v>
      </c>
      <c r="O10" s="103">
        <v>24849</v>
      </c>
      <c r="P10" s="103">
        <v>6569</v>
      </c>
      <c r="Q10" s="104">
        <f>IF(D10&gt;0,O10/D10*100,"-")</f>
        <v>78.78317111061793</v>
      </c>
      <c r="R10" s="103">
        <v>508</v>
      </c>
      <c r="S10" s="101" t="s">
        <v>255</v>
      </c>
      <c r="T10" s="101"/>
      <c r="U10" s="101"/>
      <c r="V10" s="101"/>
      <c r="W10" s="101" t="s">
        <v>255</v>
      </c>
      <c r="X10" s="101"/>
      <c r="Y10" s="101"/>
      <c r="Z10" s="101"/>
    </row>
    <row r="11" spans="1:26" s="107" customFormat="1" ht="13.5" customHeight="1">
      <c r="A11" s="101" t="s">
        <v>35</v>
      </c>
      <c r="B11" s="102" t="s">
        <v>260</v>
      </c>
      <c r="C11" s="101" t="s">
        <v>261</v>
      </c>
      <c r="D11" s="103">
        <f>+SUM(E11,+I11)</f>
        <v>36588</v>
      </c>
      <c r="E11" s="103">
        <f>+SUM(G11,+H11)</f>
        <v>4148</v>
      </c>
      <c r="F11" s="104">
        <f>IF(D11&gt;0,E11/D11*100,"-")</f>
        <v>11.337050399037937</v>
      </c>
      <c r="G11" s="103">
        <v>4148</v>
      </c>
      <c r="H11" s="103">
        <v>0</v>
      </c>
      <c r="I11" s="103">
        <f>+SUM(K11,+M11,+O11)</f>
        <v>32440</v>
      </c>
      <c r="J11" s="104">
        <f>IF(D11&gt;0,I11/D11*100,"-")</f>
        <v>88.66294960096207</v>
      </c>
      <c r="K11" s="103">
        <v>13633</v>
      </c>
      <c r="L11" s="104">
        <f>IF(D11&gt;0,K11/D11*100,"-")</f>
        <v>37.260850552093586</v>
      </c>
      <c r="M11" s="103">
        <v>0</v>
      </c>
      <c r="N11" s="104">
        <f>IF(D11&gt;0,M11/D11*100,"-")</f>
        <v>0</v>
      </c>
      <c r="O11" s="103">
        <v>18807</v>
      </c>
      <c r="P11" s="103">
        <v>5352</v>
      </c>
      <c r="Q11" s="104">
        <f>IF(D11&gt;0,O11/D11*100,"-")</f>
        <v>51.40209904886848</v>
      </c>
      <c r="R11" s="103">
        <v>175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35</v>
      </c>
      <c r="B12" s="102" t="s">
        <v>262</v>
      </c>
      <c r="C12" s="101" t="s">
        <v>263</v>
      </c>
      <c r="D12" s="103">
        <f>+SUM(E12,+I12)</f>
        <v>26130</v>
      </c>
      <c r="E12" s="103">
        <f>+SUM(G12,+H12)</f>
        <v>1124</v>
      </c>
      <c r="F12" s="104">
        <f>IF(D12&gt;0,E12/D12*100,"-")</f>
        <v>4.301569077688481</v>
      </c>
      <c r="G12" s="103">
        <v>1124</v>
      </c>
      <c r="H12" s="103">
        <v>0</v>
      </c>
      <c r="I12" s="103">
        <f>+SUM(K12,+M12,+O12)</f>
        <v>25006</v>
      </c>
      <c r="J12" s="104">
        <f>IF(D12&gt;0,I12/D12*100,"-")</f>
        <v>95.69843092231152</v>
      </c>
      <c r="K12" s="103">
        <v>4641</v>
      </c>
      <c r="L12" s="104">
        <f>IF(D12&gt;0,K12/D12*100,"-")</f>
        <v>17.761194029850746</v>
      </c>
      <c r="M12" s="103">
        <v>0</v>
      </c>
      <c r="N12" s="104">
        <f>IF(D12&gt;0,M12/D12*100,"-")</f>
        <v>0</v>
      </c>
      <c r="O12" s="103">
        <v>20365</v>
      </c>
      <c r="P12" s="103">
        <v>6444</v>
      </c>
      <c r="Q12" s="104">
        <f>IF(D12&gt;0,O12/D12*100,"-")</f>
        <v>77.93723689246077</v>
      </c>
      <c r="R12" s="103">
        <v>142</v>
      </c>
      <c r="S12" s="101" t="s">
        <v>255</v>
      </c>
      <c r="T12" s="101"/>
      <c r="U12" s="101"/>
      <c r="V12" s="101"/>
      <c r="W12" s="101" t="s">
        <v>255</v>
      </c>
      <c r="X12" s="101"/>
      <c r="Y12" s="101"/>
      <c r="Z12" s="101"/>
    </row>
    <row r="13" spans="1:26" s="107" customFormat="1" ht="13.5" customHeight="1">
      <c r="A13" s="101" t="s">
        <v>35</v>
      </c>
      <c r="B13" s="102" t="s">
        <v>264</v>
      </c>
      <c r="C13" s="101" t="s">
        <v>265</v>
      </c>
      <c r="D13" s="103">
        <f>+SUM(E13,+I13)</f>
        <v>30576</v>
      </c>
      <c r="E13" s="103">
        <f>+SUM(G13,+H13)</f>
        <v>563</v>
      </c>
      <c r="F13" s="104">
        <f>IF(D13&gt;0,E13/D13*100,"-")</f>
        <v>1.8413134484563058</v>
      </c>
      <c r="G13" s="103">
        <v>563</v>
      </c>
      <c r="H13" s="103">
        <v>0</v>
      </c>
      <c r="I13" s="103">
        <f>+SUM(K13,+M13,+O13)</f>
        <v>30013</v>
      </c>
      <c r="J13" s="104">
        <f>IF(D13&gt;0,I13/D13*100,"-")</f>
        <v>98.1586865515437</v>
      </c>
      <c r="K13" s="103">
        <v>19397</v>
      </c>
      <c r="L13" s="104">
        <f>IF(D13&gt;0,K13/D13*100,"-")</f>
        <v>63.438644688644686</v>
      </c>
      <c r="M13" s="103">
        <v>0</v>
      </c>
      <c r="N13" s="104">
        <f>IF(D13&gt;0,M13/D13*100,"-")</f>
        <v>0</v>
      </c>
      <c r="O13" s="103">
        <v>10616</v>
      </c>
      <c r="P13" s="103">
        <v>6064</v>
      </c>
      <c r="Q13" s="104">
        <f>IF(D13&gt;0,O13/D13*100,"-")</f>
        <v>34.720041862899</v>
      </c>
      <c r="R13" s="103">
        <v>432</v>
      </c>
      <c r="S13" s="101"/>
      <c r="T13" s="101"/>
      <c r="U13" s="101"/>
      <c r="V13" s="101" t="s">
        <v>255</v>
      </c>
      <c r="W13" s="101"/>
      <c r="X13" s="101"/>
      <c r="Y13" s="101"/>
      <c r="Z13" s="101" t="s">
        <v>255</v>
      </c>
    </row>
    <row r="14" spans="1:26" s="107" customFormat="1" ht="13.5" customHeight="1">
      <c r="A14" s="101" t="s">
        <v>35</v>
      </c>
      <c r="B14" s="102" t="s">
        <v>266</v>
      </c>
      <c r="C14" s="101" t="s">
        <v>267</v>
      </c>
      <c r="D14" s="103">
        <f>+SUM(E14,+I14)</f>
        <v>72275</v>
      </c>
      <c r="E14" s="103">
        <f>+SUM(G14,+H14)</f>
        <v>1440</v>
      </c>
      <c r="F14" s="104">
        <f>IF(D14&gt;0,E14/D14*100,"-")</f>
        <v>1.9923901764095469</v>
      </c>
      <c r="G14" s="103">
        <v>1440</v>
      </c>
      <c r="H14" s="103">
        <v>0</v>
      </c>
      <c r="I14" s="103">
        <f>+SUM(K14,+M14,+O14)</f>
        <v>70835</v>
      </c>
      <c r="J14" s="104">
        <f>IF(D14&gt;0,I14/D14*100,"-")</f>
        <v>98.00760982359046</v>
      </c>
      <c r="K14" s="103">
        <v>28428</v>
      </c>
      <c r="L14" s="104">
        <f>IF(D14&gt;0,K14/D14*100,"-")</f>
        <v>39.33310273261847</v>
      </c>
      <c r="M14" s="103">
        <v>590</v>
      </c>
      <c r="N14" s="104">
        <f>IF(D14&gt;0,M14/D14*100,"-")</f>
        <v>0.8163265306122449</v>
      </c>
      <c r="O14" s="103">
        <v>41817</v>
      </c>
      <c r="P14" s="103">
        <v>18339</v>
      </c>
      <c r="Q14" s="104">
        <f>IF(D14&gt;0,O14/D14*100,"-")</f>
        <v>57.85818056035974</v>
      </c>
      <c r="R14" s="103">
        <v>899</v>
      </c>
      <c r="S14" s="101"/>
      <c r="T14" s="101"/>
      <c r="U14" s="101"/>
      <c r="V14" s="101" t="s">
        <v>255</v>
      </c>
      <c r="W14" s="101"/>
      <c r="X14" s="101"/>
      <c r="Y14" s="101"/>
      <c r="Z14" s="101" t="s">
        <v>255</v>
      </c>
    </row>
    <row r="15" spans="1:26" s="107" customFormat="1" ht="13.5" customHeight="1">
      <c r="A15" s="101" t="s">
        <v>35</v>
      </c>
      <c r="B15" s="102" t="s">
        <v>268</v>
      </c>
      <c r="C15" s="101" t="s">
        <v>269</v>
      </c>
      <c r="D15" s="103">
        <f>+SUM(E15,+I15)</f>
        <v>48164</v>
      </c>
      <c r="E15" s="103">
        <f>+SUM(G15,+H15)</f>
        <v>9683</v>
      </c>
      <c r="F15" s="104">
        <f>IF(D15&gt;0,E15/D15*100,"-")</f>
        <v>20.104227223652522</v>
      </c>
      <c r="G15" s="103">
        <v>9683</v>
      </c>
      <c r="H15" s="103">
        <v>0</v>
      </c>
      <c r="I15" s="103">
        <f>+SUM(K15,+M15,+O15)</f>
        <v>38481</v>
      </c>
      <c r="J15" s="104">
        <f>IF(D15&gt;0,I15/D15*100,"-")</f>
        <v>79.89577277634748</v>
      </c>
      <c r="K15" s="103">
        <v>24837</v>
      </c>
      <c r="L15" s="104">
        <f>IF(D15&gt;0,K15/D15*100,"-")</f>
        <v>51.567560833817794</v>
      </c>
      <c r="M15" s="103">
        <v>0</v>
      </c>
      <c r="N15" s="104">
        <f>IF(D15&gt;0,M15/D15*100,"-")</f>
        <v>0</v>
      </c>
      <c r="O15" s="103">
        <v>13644</v>
      </c>
      <c r="P15" s="103">
        <v>4903</v>
      </c>
      <c r="Q15" s="104">
        <f>IF(D15&gt;0,O15/D15*100,"-")</f>
        <v>28.32821194252969</v>
      </c>
      <c r="R15" s="103">
        <v>517</v>
      </c>
      <c r="S15" s="101" t="s">
        <v>255</v>
      </c>
      <c r="T15" s="101"/>
      <c r="U15" s="101"/>
      <c r="V15" s="101"/>
      <c r="W15" s="101" t="s">
        <v>255</v>
      </c>
      <c r="X15" s="101"/>
      <c r="Y15" s="101"/>
      <c r="Z15" s="101"/>
    </row>
    <row r="16" spans="1:26" s="107" customFormat="1" ht="13.5" customHeight="1">
      <c r="A16" s="101" t="s">
        <v>35</v>
      </c>
      <c r="B16" s="102" t="s">
        <v>270</v>
      </c>
      <c r="C16" s="101" t="s">
        <v>271</v>
      </c>
      <c r="D16" s="103">
        <f>+SUM(E16,+I16)</f>
        <v>74874</v>
      </c>
      <c r="E16" s="103">
        <f>+SUM(G16,+H16)</f>
        <v>1253</v>
      </c>
      <c r="F16" s="104">
        <f>IF(D16&gt;0,E16/D16*100,"-")</f>
        <v>1.673478109891284</v>
      </c>
      <c r="G16" s="103">
        <v>1253</v>
      </c>
      <c r="H16" s="103">
        <v>0</v>
      </c>
      <c r="I16" s="103">
        <f>+SUM(K16,+M16,+O16)</f>
        <v>73621</v>
      </c>
      <c r="J16" s="104">
        <f>IF(D16&gt;0,I16/D16*100,"-")</f>
        <v>98.32652189010872</v>
      </c>
      <c r="K16" s="103">
        <v>45971</v>
      </c>
      <c r="L16" s="104">
        <f>IF(D16&gt;0,K16/D16*100,"-")</f>
        <v>61.39781499585971</v>
      </c>
      <c r="M16" s="103">
        <v>1877</v>
      </c>
      <c r="N16" s="104">
        <f>IF(D16&gt;0,M16/D16*100,"-")</f>
        <v>2.5068782220797607</v>
      </c>
      <c r="O16" s="103">
        <v>25773</v>
      </c>
      <c r="P16" s="103">
        <v>7727</v>
      </c>
      <c r="Q16" s="104">
        <f>IF(D16&gt;0,O16/D16*100,"-")</f>
        <v>34.42182867216925</v>
      </c>
      <c r="R16" s="103">
        <v>994</v>
      </c>
      <c r="S16" s="101"/>
      <c r="T16" s="101"/>
      <c r="U16" s="101"/>
      <c r="V16" s="101" t="s">
        <v>255</v>
      </c>
      <c r="W16" s="101"/>
      <c r="X16" s="101"/>
      <c r="Y16" s="101"/>
      <c r="Z16" s="101" t="s">
        <v>255</v>
      </c>
    </row>
    <row r="17" spans="1:26" s="107" customFormat="1" ht="13.5" customHeight="1">
      <c r="A17" s="101" t="s">
        <v>35</v>
      </c>
      <c r="B17" s="102" t="s">
        <v>272</v>
      </c>
      <c r="C17" s="101" t="s">
        <v>273</v>
      </c>
      <c r="D17" s="103">
        <f>+SUM(E17,+I17)</f>
        <v>70754</v>
      </c>
      <c r="E17" s="103">
        <f>+SUM(G17,+H17)</f>
        <v>9754</v>
      </c>
      <c r="F17" s="104">
        <f>IF(D17&gt;0,E17/D17*100,"-")</f>
        <v>13.785793029369364</v>
      </c>
      <c r="G17" s="103">
        <v>9754</v>
      </c>
      <c r="H17" s="103">
        <v>0</v>
      </c>
      <c r="I17" s="103">
        <f>+SUM(K17,+M17,+O17)</f>
        <v>61000</v>
      </c>
      <c r="J17" s="104">
        <f>IF(D17&gt;0,I17/D17*100,"-")</f>
        <v>86.21420697063064</v>
      </c>
      <c r="K17" s="103">
        <v>44627</v>
      </c>
      <c r="L17" s="104">
        <f>IF(D17&gt;0,K17/D17*100,"-")</f>
        <v>63.07346581112022</v>
      </c>
      <c r="M17" s="103">
        <v>0</v>
      </c>
      <c r="N17" s="104">
        <f>IF(D17&gt;0,M17/D17*100,"-")</f>
        <v>0</v>
      </c>
      <c r="O17" s="103">
        <v>16373</v>
      </c>
      <c r="P17" s="103">
        <v>7516</v>
      </c>
      <c r="Q17" s="104">
        <f>IF(D17&gt;0,O17/D17*100,"-")</f>
        <v>23.140741159510416</v>
      </c>
      <c r="R17" s="103">
        <v>885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35</v>
      </c>
      <c r="B18" s="102" t="s">
        <v>274</v>
      </c>
      <c r="C18" s="101" t="s">
        <v>275</v>
      </c>
      <c r="D18" s="103">
        <f>+SUM(E18,+I18)</f>
        <v>24815</v>
      </c>
      <c r="E18" s="103">
        <f>+SUM(G18,+H18)</f>
        <v>1758</v>
      </c>
      <c r="F18" s="104">
        <f>IF(D18&gt;0,E18/D18*100,"-")</f>
        <v>7.084424743098933</v>
      </c>
      <c r="G18" s="103">
        <v>1758</v>
      </c>
      <c r="H18" s="103">
        <v>0</v>
      </c>
      <c r="I18" s="103">
        <f>+SUM(K18,+M18,+O18)</f>
        <v>23057</v>
      </c>
      <c r="J18" s="104">
        <f>IF(D18&gt;0,I18/D18*100,"-")</f>
        <v>92.91557525690108</v>
      </c>
      <c r="K18" s="103">
        <v>10102</v>
      </c>
      <c r="L18" s="104">
        <f>IF(D18&gt;0,K18/D18*100,"-")</f>
        <v>40.70924843844449</v>
      </c>
      <c r="M18" s="103">
        <v>0</v>
      </c>
      <c r="N18" s="104">
        <f>IF(D18&gt;0,M18/D18*100,"-")</f>
        <v>0</v>
      </c>
      <c r="O18" s="103">
        <v>12955</v>
      </c>
      <c r="P18" s="103">
        <v>4245</v>
      </c>
      <c r="Q18" s="104">
        <f>IF(D18&gt;0,O18/D18*100,"-")</f>
        <v>52.20632681845658</v>
      </c>
      <c r="R18" s="103">
        <v>209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35</v>
      </c>
      <c r="B19" s="102" t="s">
        <v>276</v>
      </c>
      <c r="C19" s="101" t="s">
        <v>277</v>
      </c>
      <c r="D19" s="103">
        <f>+SUM(E19,+I19)</f>
        <v>33346</v>
      </c>
      <c r="E19" s="103">
        <f>+SUM(G19,+H19)</f>
        <v>2386</v>
      </c>
      <c r="F19" s="104">
        <f>IF(D19&gt;0,E19/D19*100,"-")</f>
        <v>7.155280993222575</v>
      </c>
      <c r="G19" s="103">
        <v>2386</v>
      </c>
      <c r="H19" s="103">
        <v>0</v>
      </c>
      <c r="I19" s="103">
        <f>+SUM(K19,+M19,+O19)</f>
        <v>30960</v>
      </c>
      <c r="J19" s="104">
        <f>IF(D19&gt;0,I19/D19*100,"-")</f>
        <v>92.84471900677742</v>
      </c>
      <c r="K19" s="103">
        <v>14745</v>
      </c>
      <c r="L19" s="104">
        <f>IF(D19&gt;0,K19/D19*100,"-")</f>
        <v>44.21819708510766</v>
      </c>
      <c r="M19" s="103">
        <v>0</v>
      </c>
      <c r="N19" s="104">
        <f>IF(D19&gt;0,M19/D19*100,"-")</f>
        <v>0</v>
      </c>
      <c r="O19" s="103">
        <v>16215</v>
      </c>
      <c r="P19" s="103">
        <v>4916</v>
      </c>
      <c r="Q19" s="104">
        <f>IF(D19&gt;0,O19/D19*100,"-")</f>
        <v>48.62652192166976</v>
      </c>
      <c r="R19" s="103">
        <v>162</v>
      </c>
      <c r="S19" s="101"/>
      <c r="T19" s="101"/>
      <c r="U19" s="101"/>
      <c r="V19" s="101" t="s">
        <v>255</v>
      </c>
      <c r="W19" s="101"/>
      <c r="X19" s="101"/>
      <c r="Y19" s="101"/>
      <c r="Z19" s="101" t="s">
        <v>255</v>
      </c>
    </row>
    <row r="20" spans="1:26" s="107" customFormat="1" ht="13.5" customHeight="1">
      <c r="A20" s="101" t="s">
        <v>35</v>
      </c>
      <c r="B20" s="102" t="s">
        <v>278</v>
      </c>
      <c r="C20" s="101" t="s">
        <v>279</v>
      </c>
      <c r="D20" s="103">
        <f>+SUM(E20,+I20)</f>
        <v>30990</v>
      </c>
      <c r="E20" s="103">
        <f>+SUM(G20,+H20)</f>
        <v>338</v>
      </c>
      <c r="F20" s="104">
        <f>IF(D20&gt;0,E20/D20*100,"-")</f>
        <v>1.090674411100355</v>
      </c>
      <c r="G20" s="103">
        <v>338</v>
      </c>
      <c r="H20" s="103">
        <v>0</v>
      </c>
      <c r="I20" s="103">
        <f>+SUM(K20,+M20,+O20)</f>
        <v>30652</v>
      </c>
      <c r="J20" s="104">
        <f>IF(D20&gt;0,I20/D20*100,"-")</f>
        <v>98.90932558889965</v>
      </c>
      <c r="K20" s="103">
        <v>19239</v>
      </c>
      <c r="L20" s="104">
        <f>IF(D20&gt;0,K20/D20*100,"-")</f>
        <v>62.08131655372701</v>
      </c>
      <c r="M20" s="103">
        <v>3599</v>
      </c>
      <c r="N20" s="104">
        <f>IF(D20&gt;0,M20/D20*100,"-")</f>
        <v>11.613423685059697</v>
      </c>
      <c r="O20" s="103">
        <v>7814</v>
      </c>
      <c r="P20" s="103">
        <v>5040</v>
      </c>
      <c r="Q20" s="104">
        <f>IF(D20&gt;0,O20/D20*100,"-")</f>
        <v>25.21458535011294</v>
      </c>
      <c r="R20" s="103">
        <v>1339</v>
      </c>
      <c r="S20" s="101"/>
      <c r="T20" s="101"/>
      <c r="U20" s="101"/>
      <c r="V20" s="101" t="s">
        <v>255</v>
      </c>
      <c r="W20" s="101"/>
      <c r="X20" s="101"/>
      <c r="Y20" s="101"/>
      <c r="Z20" s="101" t="s">
        <v>255</v>
      </c>
    </row>
    <row r="21" spans="1:26" s="107" customFormat="1" ht="13.5" customHeight="1">
      <c r="A21" s="101" t="s">
        <v>35</v>
      </c>
      <c r="B21" s="102" t="s">
        <v>280</v>
      </c>
      <c r="C21" s="101" t="s">
        <v>281</v>
      </c>
      <c r="D21" s="103">
        <f>+SUM(E21,+I21)</f>
        <v>16661</v>
      </c>
      <c r="E21" s="103">
        <f>+SUM(G21,+H21)</f>
        <v>905</v>
      </c>
      <c r="F21" s="104">
        <f>IF(D21&gt;0,E21/D21*100,"-")</f>
        <v>5.431846827921493</v>
      </c>
      <c r="G21" s="103">
        <v>905</v>
      </c>
      <c r="H21" s="103">
        <v>0</v>
      </c>
      <c r="I21" s="103">
        <f>+SUM(K21,+M21,+O21)</f>
        <v>15756</v>
      </c>
      <c r="J21" s="104">
        <f>IF(D21&gt;0,I21/D21*100,"-")</f>
        <v>94.56815317207851</v>
      </c>
      <c r="K21" s="103">
        <v>11273</v>
      </c>
      <c r="L21" s="104">
        <f>IF(D21&gt;0,K21/D21*100,"-")</f>
        <v>67.66100474161215</v>
      </c>
      <c r="M21" s="103">
        <v>0</v>
      </c>
      <c r="N21" s="104">
        <f>IF(D21&gt;0,M21/D21*100,"-")</f>
        <v>0</v>
      </c>
      <c r="O21" s="103">
        <v>4483</v>
      </c>
      <c r="P21" s="103">
        <v>1057</v>
      </c>
      <c r="Q21" s="104">
        <f>IF(D21&gt;0,O21/D21*100,"-")</f>
        <v>26.90714843046636</v>
      </c>
      <c r="R21" s="103">
        <v>206</v>
      </c>
      <c r="S21" s="101" t="s">
        <v>255</v>
      </c>
      <c r="T21" s="101"/>
      <c r="U21" s="101"/>
      <c r="V21" s="101"/>
      <c r="W21" s="101" t="s">
        <v>255</v>
      </c>
      <c r="X21" s="101"/>
      <c r="Y21" s="101"/>
      <c r="Z21" s="101"/>
    </row>
    <row r="22" spans="1:26" s="107" customFormat="1" ht="13.5" customHeight="1">
      <c r="A22" s="101" t="s">
        <v>35</v>
      </c>
      <c r="B22" s="102" t="s">
        <v>282</v>
      </c>
      <c r="C22" s="101" t="s">
        <v>283</v>
      </c>
      <c r="D22" s="103">
        <f>+SUM(E22,+I22)</f>
        <v>1122</v>
      </c>
      <c r="E22" s="103">
        <f>+SUM(G22,+H22)</f>
        <v>459</v>
      </c>
      <c r="F22" s="104">
        <f>IF(D22&gt;0,E22/D22*100,"-")</f>
        <v>40.909090909090914</v>
      </c>
      <c r="G22" s="103">
        <v>459</v>
      </c>
      <c r="H22" s="103">
        <v>0</v>
      </c>
      <c r="I22" s="103">
        <f>+SUM(K22,+M22,+O22)</f>
        <v>663</v>
      </c>
      <c r="J22" s="104">
        <f>IF(D22&gt;0,I22/D22*100,"-")</f>
        <v>59.09090909090909</v>
      </c>
      <c r="K22" s="103">
        <v>55</v>
      </c>
      <c r="L22" s="104">
        <f>IF(D22&gt;0,K22/D22*100,"-")</f>
        <v>4.901960784313726</v>
      </c>
      <c r="M22" s="103">
        <v>0</v>
      </c>
      <c r="N22" s="104">
        <f>IF(D22&gt;0,M22/D22*100,"-")</f>
        <v>0</v>
      </c>
      <c r="O22" s="103">
        <v>608</v>
      </c>
      <c r="P22" s="103">
        <v>535</v>
      </c>
      <c r="Q22" s="104">
        <f>IF(D22&gt;0,O22/D22*100,"-")</f>
        <v>54.188948306595364</v>
      </c>
      <c r="R22" s="103">
        <v>1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35</v>
      </c>
      <c r="B23" s="102" t="s">
        <v>284</v>
      </c>
      <c r="C23" s="101" t="s">
        <v>285</v>
      </c>
      <c r="D23" s="103">
        <f>+SUM(E23,+I23)</f>
        <v>13432</v>
      </c>
      <c r="E23" s="103">
        <f>+SUM(G23,+H23)</f>
        <v>1176</v>
      </c>
      <c r="F23" s="104">
        <f>IF(D23&gt;0,E23/D23*100,"-")</f>
        <v>8.755211435378202</v>
      </c>
      <c r="G23" s="103">
        <v>1176</v>
      </c>
      <c r="H23" s="103">
        <v>0</v>
      </c>
      <c r="I23" s="103">
        <f>+SUM(K23,+M23,+O23)</f>
        <v>12256</v>
      </c>
      <c r="J23" s="104">
        <f>IF(D23&gt;0,I23/D23*100,"-")</f>
        <v>91.2447885646218</v>
      </c>
      <c r="K23" s="103">
        <v>6506</v>
      </c>
      <c r="L23" s="104">
        <f>IF(D23&gt;0,K23/D23*100,"-")</f>
        <v>48.43656938653961</v>
      </c>
      <c r="M23" s="103">
        <v>0</v>
      </c>
      <c r="N23" s="104">
        <f>IF(D23&gt;0,M23/D23*100,"-")</f>
        <v>0</v>
      </c>
      <c r="O23" s="103">
        <v>5750</v>
      </c>
      <c r="P23" s="103">
        <v>3387</v>
      </c>
      <c r="Q23" s="104">
        <f>IF(D23&gt;0,O23/D23*100,"-")</f>
        <v>42.80821917808219</v>
      </c>
      <c r="R23" s="103">
        <v>130</v>
      </c>
      <c r="S23" s="101"/>
      <c r="T23" s="101"/>
      <c r="U23" s="101"/>
      <c r="V23" s="101" t="s">
        <v>255</v>
      </c>
      <c r="W23" s="101"/>
      <c r="X23" s="101"/>
      <c r="Y23" s="101"/>
      <c r="Z23" s="101" t="s">
        <v>255</v>
      </c>
    </row>
    <row r="24" spans="1:26" s="107" customFormat="1" ht="13.5" customHeight="1">
      <c r="A24" s="101" t="s">
        <v>35</v>
      </c>
      <c r="B24" s="102" t="s">
        <v>286</v>
      </c>
      <c r="C24" s="101" t="s">
        <v>287</v>
      </c>
      <c r="D24" s="103">
        <f>+SUM(E24,+I24)</f>
        <v>8411</v>
      </c>
      <c r="E24" s="103">
        <f>+SUM(G24,+H24)</f>
        <v>168</v>
      </c>
      <c r="F24" s="104">
        <f>IF(D24&gt;0,E24/D24*100,"-")</f>
        <v>1.9973843776007612</v>
      </c>
      <c r="G24" s="103">
        <v>168</v>
      </c>
      <c r="H24" s="103">
        <v>0</v>
      </c>
      <c r="I24" s="103">
        <f>+SUM(K24,+M24,+O24)</f>
        <v>8243</v>
      </c>
      <c r="J24" s="104">
        <f>IF(D24&gt;0,I24/D24*100,"-")</f>
        <v>98.00261562239923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8243</v>
      </c>
      <c r="P24" s="103">
        <v>7688</v>
      </c>
      <c r="Q24" s="104">
        <f>IF(D24&gt;0,O24/D24*100,"-")</f>
        <v>98.00261562239923</v>
      </c>
      <c r="R24" s="103">
        <v>39</v>
      </c>
      <c r="S24" s="101"/>
      <c r="T24" s="101"/>
      <c r="U24" s="101"/>
      <c r="V24" s="101" t="s">
        <v>255</v>
      </c>
      <c r="W24" s="101"/>
      <c r="X24" s="101"/>
      <c r="Y24" s="101"/>
      <c r="Z24" s="101" t="s">
        <v>255</v>
      </c>
    </row>
    <row r="25" spans="1:26" s="107" customFormat="1" ht="13.5" customHeight="1">
      <c r="A25" s="101" t="s">
        <v>35</v>
      </c>
      <c r="B25" s="102" t="s">
        <v>288</v>
      </c>
      <c r="C25" s="101" t="s">
        <v>289</v>
      </c>
      <c r="D25" s="103">
        <f>+SUM(E25,+I25)</f>
        <v>15946</v>
      </c>
      <c r="E25" s="103">
        <f>+SUM(G25,+H25)</f>
        <v>2990</v>
      </c>
      <c r="F25" s="104">
        <f>IF(D25&gt;0,E25/D25*100,"-")</f>
        <v>18.75078389564781</v>
      </c>
      <c r="G25" s="103">
        <v>2990</v>
      </c>
      <c r="H25" s="103">
        <v>0</v>
      </c>
      <c r="I25" s="103">
        <f>+SUM(K25,+M25,+O25)</f>
        <v>12956</v>
      </c>
      <c r="J25" s="104">
        <f>IF(D25&gt;0,I25/D25*100,"-")</f>
        <v>81.24921610435219</v>
      </c>
      <c r="K25" s="103">
        <v>10652</v>
      </c>
      <c r="L25" s="104">
        <f>IF(D25&gt;0,K25/D25*100,"-")</f>
        <v>66.80045152389313</v>
      </c>
      <c r="M25" s="103">
        <v>0</v>
      </c>
      <c r="N25" s="104">
        <f>IF(D25&gt;0,M25/D25*100,"-")</f>
        <v>0</v>
      </c>
      <c r="O25" s="103">
        <v>2304</v>
      </c>
      <c r="P25" s="103">
        <v>1455</v>
      </c>
      <c r="Q25" s="104">
        <f>IF(D25&gt;0,O25/D25*100,"-")</f>
        <v>14.44876458045905</v>
      </c>
      <c r="R25" s="103">
        <v>176</v>
      </c>
      <c r="S25" s="101"/>
      <c r="T25" s="101"/>
      <c r="U25" s="101"/>
      <c r="V25" s="101" t="s">
        <v>255</v>
      </c>
      <c r="W25" s="101"/>
      <c r="X25" s="101"/>
      <c r="Y25" s="101"/>
      <c r="Z25" s="101" t="s">
        <v>255</v>
      </c>
    </row>
    <row r="26" spans="1:26" s="107" customFormat="1" ht="13.5" customHeight="1">
      <c r="A26" s="101" t="s">
        <v>35</v>
      </c>
      <c r="B26" s="102" t="s">
        <v>290</v>
      </c>
      <c r="C26" s="101" t="s">
        <v>291</v>
      </c>
      <c r="D26" s="103">
        <f>+SUM(E26,+I26)</f>
        <v>19405</v>
      </c>
      <c r="E26" s="103">
        <f>+SUM(G26,+H26)</f>
        <v>138</v>
      </c>
      <c r="F26" s="104">
        <f>IF(D26&gt;0,E26/D26*100,"-")</f>
        <v>0.7111569183200206</v>
      </c>
      <c r="G26" s="103">
        <v>138</v>
      </c>
      <c r="H26" s="103">
        <v>0</v>
      </c>
      <c r="I26" s="103">
        <f>+SUM(K26,+M26,+O26)</f>
        <v>19267</v>
      </c>
      <c r="J26" s="104">
        <f>IF(D26&gt;0,I26/D26*100,"-")</f>
        <v>99.28884308167997</v>
      </c>
      <c r="K26" s="103">
        <v>14512</v>
      </c>
      <c r="L26" s="104">
        <f>IF(D26&gt;0,K26/D26*100,"-")</f>
        <v>74.78484926565318</v>
      </c>
      <c r="M26" s="103">
        <v>0</v>
      </c>
      <c r="N26" s="104">
        <f>IF(D26&gt;0,M26/D26*100,"-")</f>
        <v>0</v>
      </c>
      <c r="O26" s="103">
        <v>4755</v>
      </c>
      <c r="P26" s="103">
        <v>1287</v>
      </c>
      <c r="Q26" s="104">
        <f>IF(D26&gt;0,O26/D26*100,"-")</f>
        <v>24.5039938160268</v>
      </c>
      <c r="R26" s="103">
        <v>699</v>
      </c>
      <c r="S26" s="101" t="s">
        <v>255</v>
      </c>
      <c r="T26" s="101"/>
      <c r="U26" s="101"/>
      <c r="V26" s="101"/>
      <c r="W26" s="101" t="s">
        <v>255</v>
      </c>
      <c r="X26" s="101"/>
      <c r="Y26" s="101"/>
      <c r="Z26" s="101"/>
    </row>
    <row r="27" spans="1:26" s="107" customFormat="1" ht="13.5" customHeight="1">
      <c r="A27" s="101" t="s">
        <v>35</v>
      </c>
      <c r="B27" s="102" t="s">
        <v>292</v>
      </c>
      <c r="C27" s="101" t="s">
        <v>293</v>
      </c>
      <c r="D27" s="103">
        <f>+SUM(E27,+I27)</f>
        <v>1801</v>
      </c>
      <c r="E27" s="103">
        <f>+SUM(G27,+H27)</f>
        <v>68</v>
      </c>
      <c r="F27" s="104">
        <f>IF(D27&gt;0,E27/D27*100,"-")</f>
        <v>3.7756801776790674</v>
      </c>
      <c r="G27" s="103">
        <v>68</v>
      </c>
      <c r="H27" s="103">
        <v>0</v>
      </c>
      <c r="I27" s="103">
        <f>+SUM(K27,+M27,+O27)</f>
        <v>1733</v>
      </c>
      <c r="J27" s="104">
        <f>IF(D27&gt;0,I27/D27*100,"-")</f>
        <v>96.22431982232094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1733</v>
      </c>
      <c r="P27" s="103">
        <v>1433</v>
      </c>
      <c r="Q27" s="104">
        <f>IF(D27&gt;0,O27/D27*100,"-")</f>
        <v>96.22431982232094</v>
      </c>
      <c r="R27" s="103">
        <v>6</v>
      </c>
      <c r="S27" s="101"/>
      <c r="T27" s="101" t="s">
        <v>255</v>
      </c>
      <c r="U27" s="101"/>
      <c r="V27" s="101"/>
      <c r="W27" s="101"/>
      <c r="X27" s="101" t="s">
        <v>255</v>
      </c>
      <c r="Y27" s="101"/>
      <c r="Z27" s="101"/>
    </row>
    <row r="28" spans="1:26" s="107" customFormat="1" ht="13.5" customHeight="1">
      <c r="A28" s="101" t="s">
        <v>35</v>
      </c>
      <c r="B28" s="102" t="s">
        <v>294</v>
      </c>
      <c r="C28" s="101" t="s">
        <v>295</v>
      </c>
      <c r="D28" s="103">
        <f>+SUM(E28,+I28)</f>
        <v>4524</v>
      </c>
      <c r="E28" s="103">
        <f>+SUM(G28,+H28)</f>
        <v>328</v>
      </c>
      <c r="F28" s="104">
        <f>IF(D28&gt;0,E28/D28*100,"-")</f>
        <v>7.250221043324491</v>
      </c>
      <c r="G28" s="103">
        <v>328</v>
      </c>
      <c r="H28" s="103">
        <v>0</v>
      </c>
      <c r="I28" s="103">
        <f>+SUM(K28,+M28,+O28)</f>
        <v>4196</v>
      </c>
      <c r="J28" s="104">
        <f>IF(D28&gt;0,I28/D28*100,"-")</f>
        <v>92.74977895667551</v>
      </c>
      <c r="K28" s="103">
        <v>1688</v>
      </c>
      <c r="L28" s="104">
        <f>IF(D28&gt;0,K28/D28*100,"-")</f>
        <v>37.31211317418214</v>
      </c>
      <c r="M28" s="103">
        <v>0</v>
      </c>
      <c r="N28" s="104">
        <f>IF(D28&gt;0,M28/D28*100,"-")</f>
        <v>0</v>
      </c>
      <c r="O28" s="103">
        <v>2508</v>
      </c>
      <c r="P28" s="103">
        <v>985</v>
      </c>
      <c r="Q28" s="104">
        <f>IF(D28&gt;0,O28/D28*100,"-")</f>
        <v>55.437665782493376</v>
      </c>
      <c r="R28" s="103">
        <v>33</v>
      </c>
      <c r="S28" s="101" t="s">
        <v>255</v>
      </c>
      <c r="T28" s="101"/>
      <c r="U28" s="101"/>
      <c r="V28" s="101"/>
      <c r="W28" s="101" t="s">
        <v>255</v>
      </c>
      <c r="X28" s="101"/>
      <c r="Y28" s="101"/>
      <c r="Z28" s="101"/>
    </row>
    <row r="29" spans="1:26" s="107" customFormat="1" ht="13.5" customHeight="1">
      <c r="A29" s="101" t="s">
        <v>35</v>
      </c>
      <c r="B29" s="102" t="s">
        <v>296</v>
      </c>
      <c r="C29" s="101" t="s">
        <v>297</v>
      </c>
      <c r="D29" s="103">
        <f>+SUM(E29,+I29)</f>
        <v>9395</v>
      </c>
      <c r="E29" s="103">
        <f>+SUM(G29,+H29)</f>
        <v>230</v>
      </c>
      <c r="F29" s="104">
        <f>IF(D29&gt;0,E29/D29*100,"-")</f>
        <v>2.4481106971793505</v>
      </c>
      <c r="G29" s="103">
        <v>230</v>
      </c>
      <c r="H29" s="103">
        <v>0</v>
      </c>
      <c r="I29" s="103">
        <f>+SUM(K29,+M29,+O29)</f>
        <v>9165</v>
      </c>
      <c r="J29" s="104">
        <f>IF(D29&gt;0,I29/D29*100,"-")</f>
        <v>97.55188930282065</v>
      </c>
      <c r="K29" s="103">
        <v>4641</v>
      </c>
      <c r="L29" s="104">
        <f>IF(D29&gt;0,K29/D29*100,"-")</f>
        <v>49.398616285258115</v>
      </c>
      <c r="M29" s="103">
        <v>0</v>
      </c>
      <c r="N29" s="104">
        <f>IF(D29&gt;0,M29/D29*100,"-")</f>
        <v>0</v>
      </c>
      <c r="O29" s="103">
        <v>4524</v>
      </c>
      <c r="P29" s="103">
        <v>3708</v>
      </c>
      <c r="Q29" s="104">
        <f>IF(D29&gt;0,O29/D29*100,"-")</f>
        <v>48.15327301756253</v>
      </c>
      <c r="R29" s="103">
        <v>220</v>
      </c>
      <c r="S29" s="101"/>
      <c r="T29" s="101"/>
      <c r="U29" s="101"/>
      <c r="V29" s="101" t="s">
        <v>255</v>
      </c>
      <c r="W29" s="101"/>
      <c r="X29" s="101"/>
      <c r="Y29" s="101"/>
      <c r="Z29" s="101" t="s">
        <v>255</v>
      </c>
    </row>
    <row r="30" spans="1:26" s="107" customFormat="1" ht="13.5" customHeight="1">
      <c r="A30" s="101" t="s">
        <v>35</v>
      </c>
      <c r="B30" s="102" t="s">
        <v>298</v>
      </c>
      <c r="C30" s="101" t="s">
        <v>299</v>
      </c>
      <c r="D30" s="103">
        <f>+SUM(E30,+I30)</f>
        <v>5871</v>
      </c>
      <c r="E30" s="103">
        <f>+SUM(G30,+H30)</f>
        <v>0</v>
      </c>
      <c r="F30" s="104">
        <f>IF(D30&gt;0,E30/D30*100,"-")</f>
        <v>0</v>
      </c>
      <c r="G30" s="103">
        <v>0</v>
      </c>
      <c r="H30" s="103">
        <v>0</v>
      </c>
      <c r="I30" s="103">
        <f>+SUM(K30,+M30,+O30)</f>
        <v>5871</v>
      </c>
      <c r="J30" s="104">
        <f>IF(D30&gt;0,I30/D30*100,"-")</f>
        <v>100</v>
      </c>
      <c r="K30" s="103">
        <v>4223</v>
      </c>
      <c r="L30" s="104">
        <f>IF(D30&gt;0,K30/D30*100,"-")</f>
        <v>71.9298245614035</v>
      </c>
      <c r="M30" s="103">
        <v>0</v>
      </c>
      <c r="N30" s="104">
        <f>IF(D30&gt;0,M30/D30*100,"-")</f>
        <v>0</v>
      </c>
      <c r="O30" s="103">
        <v>1648</v>
      </c>
      <c r="P30" s="103">
        <v>947</v>
      </c>
      <c r="Q30" s="104">
        <f>IF(D30&gt;0,O30/D30*100,"-")</f>
        <v>28.07017543859649</v>
      </c>
      <c r="R30" s="103">
        <v>148</v>
      </c>
      <c r="S30" s="101"/>
      <c r="T30" s="101"/>
      <c r="U30" s="101"/>
      <c r="V30" s="101" t="s">
        <v>255</v>
      </c>
      <c r="W30" s="101"/>
      <c r="X30" s="101"/>
      <c r="Y30" s="101"/>
      <c r="Z30" s="101" t="s">
        <v>255</v>
      </c>
    </row>
    <row r="31" spans="1:26" s="107" customFormat="1" ht="13.5" customHeight="1">
      <c r="A31" s="101" t="s">
        <v>35</v>
      </c>
      <c r="B31" s="102" t="s">
        <v>300</v>
      </c>
      <c r="C31" s="101" t="s">
        <v>301</v>
      </c>
      <c r="D31" s="103">
        <f>+SUM(E31,+I31)</f>
        <v>3165</v>
      </c>
      <c r="E31" s="103">
        <f>+SUM(G31,+H31)</f>
        <v>75</v>
      </c>
      <c r="F31" s="104">
        <f>IF(D31&gt;0,E31/D31*100,"-")</f>
        <v>2.3696682464454977</v>
      </c>
      <c r="G31" s="103">
        <v>75</v>
      </c>
      <c r="H31" s="103">
        <v>0</v>
      </c>
      <c r="I31" s="103">
        <f>+SUM(K31,+M31,+O31)</f>
        <v>3090</v>
      </c>
      <c r="J31" s="104">
        <f>IF(D31&gt;0,I31/D31*100,"-")</f>
        <v>97.6303317535545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3090</v>
      </c>
      <c r="P31" s="103">
        <v>1699</v>
      </c>
      <c r="Q31" s="104">
        <f>IF(D31&gt;0,O31/D31*100,"-")</f>
        <v>97.6303317535545</v>
      </c>
      <c r="R31" s="103">
        <v>23</v>
      </c>
      <c r="S31" s="101" t="s">
        <v>255</v>
      </c>
      <c r="T31" s="101"/>
      <c r="U31" s="101"/>
      <c r="V31" s="101"/>
      <c r="W31" s="101" t="s">
        <v>255</v>
      </c>
      <c r="X31" s="101"/>
      <c r="Y31" s="101"/>
      <c r="Z31" s="101"/>
    </row>
    <row r="32" spans="1:26" s="107" customFormat="1" ht="13.5" customHeight="1">
      <c r="A32" s="101" t="s">
        <v>35</v>
      </c>
      <c r="B32" s="102" t="s">
        <v>302</v>
      </c>
      <c r="C32" s="101" t="s">
        <v>303</v>
      </c>
      <c r="D32" s="103">
        <f>+SUM(E32,+I32)</f>
        <v>26552</v>
      </c>
      <c r="E32" s="103">
        <f>+SUM(G32,+H32)</f>
        <v>1006</v>
      </c>
      <c r="F32" s="104">
        <f>IF(D32&gt;0,E32/D32*100,"-")</f>
        <v>3.7887918047604696</v>
      </c>
      <c r="G32" s="103">
        <v>1006</v>
      </c>
      <c r="H32" s="103">
        <v>0</v>
      </c>
      <c r="I32" s="103">
        <f>+SUM(K32,+M32,+O32)</f>
        <v>25546</v>
      </c>
      <c r="J32" s="104">
        <f>IF(D32&gt;0,I32/D32*100,"-")</f>
        <v>96.21120819523952</v>
      </c>
      <c r="K32" s="103">
        <v>15889</v>
      </c>
      <c r="L32" s="104">
        <f>IF(D32&gt;0,K32/D32*100,"-")</f>
        <v>59.841066586321176</v>
      </c>
      <c r="M32" s="103">
        <v>100</v>
      </c>
      <c r="N32" s="104">
        <f>IF(D32&gt;0,M32/D32*100,"-")</f>
        <v>0.37661946369388366</v>
      </c>
      <c r="O32" s="103">
        <v>9557</v>
      </c>
      <c r="P32" s="103">
        <v>4565</v>
      </c>
      <c r="Q32" s="104">
        <f>IF(D32&gt;0,O32/D32*100,"-")</f>
        <v>35.99352214522447</v>
      </c>
      <c r="R32" s="103">
        <v>262</v>
      </c>
      <c r="S32" s="101" t="s">
        <v>255</v>
      </c>
      <c r="T32" s="101"/>
      <c r="U32" s="101"/>
      <c r="V32" s="101"/>
      <c r="W32" s="101" t="s">
        <v>255</v>
      </c>
      <c r="X32" s="101"/>
      <c r="Y32" s="101"/>
      <c r="Z32" s="101"/>
    </row>
    <row r="33" spans="1:26" s="107" customFormat="1" ht="13.5" customHeight="1">
      <c r="A33" s="101" t="s">
        <v>35</v>
      </c>
      <c r="B33" s="102" t="s">
        <v>304</v>
      </c>
      <c r="C33" s="101" t="s">
        <v>305</v>
      </c>
      <c r="D33" s="103">
        <f>+SUM(E33,+I33)</f>
        <v>735</v>
      </c>
      <c r="E33" s="103">
        <f>+SUM(G33,+H33)</f>
        <v>0</v>
      </c>
      <c r="F33" s="104">
        <f>IF(D33&gt;0,E33/D33*100,"-")</f>
        <v>0</v>
      </c>
      <c r="G33" s="103">
        <v>0</v>
      </c>
      <c r="H33" s="103">
        <v>0</v>
      </c>
      <c r="I33" s="103">
        <f>+SUM(K33,+M33,+O33)</f>
        <v>735</v>
      </c>
      <c r="J33" s="104">
        <f>IF(D33&gt;0,I33/D33*100,"-")</f>
        <v>100</v>
      </c>
      <c r="K33" s="103">
        <v>735</v>
      </c>
      <c r="L33" s="104">
        <f>IF(D33&gt;0,K33/D33*100,"-")</f>
        <v>100</v>
      </c>
      <c r="M33" s="103">
        <v>0</v>
      </c>
      <c r="N33" s="104">
        <f>IF(D33&gt;0,M33/D33*100,"-")</f>
        <v>0</v>
      </c>
      <c r="O33" s="103">
        <v>0</v>
      </c>
      <c r="P33" s="103">
        <v>0</v>
      </c>
      <c r="Q33" s="104">
        <f>IF(D33&gt;0,O33/D33*100,"-")</f>
        <v>0</v>
      </c>
      <c r="R33" s="103">
        <v>3</v>
      </c>
      <c r="S33" s="101"/>
      <c r="T33" s="101"/>
      <c r="U33" s="101"/>
      <c r="V33" s="101" t="s">
        <v>255</v>
      </c>
      <c r="W33" s="101"/>
      <c r="X33" s="101"/>
      <c r="Y33" s="101"/>
      <c r="Z33" s="101" t="s">
        <v>255</v>
      </c>
    </row>
    <row r="34" spans="1:26" s="107" customFormat="1" ht="13.5" customHeight="1">
      <c r="A34" s="101" t="s">
        <v>35</v>
      </c>
      <c r="B34" s="102" t="s">
        <v>306</v>
      </c>
      <c r="C34" s="101" t="s">
        <v>307</v>
      </c>
      <c r="D34" s="103">
        <f>+SUM(E34,+I34)</f>
        <v>604</v>
      </c>
      <c r="E34" s="103">
        <f>+SUM(G34,+H34)</f>
        <v>6</v>
      </c>
      <c r="F34" s="104">
        <f>IF(D34&gt;0,E34/D34*100,"-")</f>
        <v>0.9933774834437087</v>
      </c>
      <c r="G34" s="103">
        <v>0</v>
      </c>
      <c r="H34" s="103">
        <v>6</v>
      </c>
      <c r="I34" s="103">
        <f>+SUM(K34,+M34,+O34)</f>
        <v>598</v>
      </c>
      <c r="J34" s="104">
        <f>IF(D34&gt;0,I34/D34*100,"-")</f>
        <v>99.00662251655629</v>
      </c>
      <c r="K34" s="103">
        <v>575</v>
      </c>
      <c r="L34" s="104">
        <f>IF(D34&gt;0,K34/D34*100,"-")</f>
        <v>95.19867549668875</v>
      </c>
      <c r="M34" s="103">
        <v>0</v>
      </c>
      <c r="N34" s="104">
        <f>IF(D34&gt;0,M34/D34*100,"-")</f>
        <v>0</v>
      </c>
      <c r="O34" s="103">
        <v>23</v>
      </c>
      <c r="P34" s="103">
        <v>23</v>
      </c>
      <c r="Q34" s="104">
        <f>IF(D34&gt;0,O34/D34*100,"-")</f>
        <v>3.80794701986755</v>
      </c>
      <c r="R34" s="103">
        <v>5</v>
      </c>
      <c r="S34" s="101" t="s">
        <v>255</v>
      </c>
      <c r="T34" s="101"/>
      <c r="U34" s="101"/>
      <c r="V34" s="101"/>
      <c r="W34" s="101"/>
      <c r="X34" s="101"/>
      <c r="Y34" s="101" t="s">
        <v>255</v>
      </c>
      <c r="Z34" s="101"/>
    </row>
    <row r="35" spans="1:26" s="107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</row>
    <row r="36" spans="1:26" s="107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</row>
    <row r="37" spans="1:26" s="107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</row>
    <row r="38" spans="1:26" s="107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</row>
    <row r="39" spans="1:26" s="107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</row>
    <row r="40" spans="1:26" s="107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</row>
    <row r="41" spans="1:26" s="107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34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山梨県</v>
      </c>
      <c r="B7" s="109" t="str">
        <f>'水洗化人口等'!B7</f>
        <v>19000</v>
      </c>
      <c r="C7" s="108" t="s">
        <v>201</v>
      </c>
      <c r="D7" s="110">
        <f>SUM(E7,+H7,+K7)</f>
        <v>142647</v>
      </c>
      <c r="E7" s="110">
        <f>SUM(F7:G7)</f>
        <v>3594</v>
      </c>
      <c r="F7" s="110">
        <f>SUM(F$8:F$1000)</f>
        <v>400</v>
      </c>
      <c r="G7" s="110">
        <f>SUM(G$8:G$1000)</f>
        <v>3194</v>
      </c>
      <c r="H7" s="110">
        <f>SUM(I7:J7)</f>
        <v>810</v>
      </c>
      <c r="I7" s="110">
        <f>SUM(I$8:I$1000)</f>
        <v>98</v>
      </c>
      <c r="J7" s="110">
        <f>SUM(J$8:J$1000)</f>
        <v>712</v>
      </c>
      <c r="K7" s="110">
        <f>SUM(L7:M7)</f>
        <v>138243</v>
      </c>
      <c r="L7" s="110">
        <f>SUM(L$8:L$1000)</f>
        <v>13115</v>
      </c>
      <c r="M7" s="110">
        <f>SUM(M$8:M$1000)</f>
        <v>125128</v>
      </c>
      <c r="N7" s="110">
        <f>SUM(O7,+V7,+AC7)</f>
        <v>142652</v>
      </c>
      <c r="O7" s="110">
        <f>SUM(P7:U7)</f>
        <v>13613</v>
      </c>
      <c r="P7" s="110">
        <f aca="true" t="shared" si="0" ref="P7:U7">SUM(P$8:P$1000)</f>
        <v>13613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>SUM(W7:AB7)</f>
        <v>129035</v>
      </c>
      <c r="W7" s="110">
        <f aca="true" t="shared" si="1" ref="W7:AB7">SUM(W$8:W$1000)</f>
        <v>126961</v>
      </c>
      <c r="X7" s="110">
        <f t="shared" si="1"/>
        <v>2066</v>
      </c>
      <c r="Y7" s="110">
        <f t="shared" si="1"/>
        <v>0</v>
      </c>
      <c r="Z7" s="110">
        <f t="shared" si="1"/>
        <v>8</v>
      </c>
      <c r="AA7" s="110">
        <f t="shared" si="1"/>
        <v>0</v>
      </c>
      <c r="AB7" s="110">
        <f t="shared" si="1"/>
        <v>0</v>
      </c>
      <c r="AC7" s="110">
        <f>SUM(AD7:AE7)</f>
        <v>4</v>
      </c>
      <c r="AD7" s="110">
        <f>SUM(AD$8:AD$1000)</f>
        <v>3</v>
      </c>
      <c r="AE7" s="110">
        <f>SUM(AE$8:AE$1000)</f>
        <v>1</v>
      </c>
      <c r="AF7" s="110">
        <f>SUM(AG7:AI7)</f>
        <v>4799</v>
      </c>
      <c r="AG7" s="110">
        <f>SUM(AG$8:AG$1000)</f>
        <v>4799</v>
      </c>
      <c r="AH7" s="110">
        <f>SUM(AH$8:AH$1000)</f>
        <v>0</v>
      </c>
      <c r="AI7" s="110">
        <f>SUM(AI$8:AI$1000)</f>
        <v>0</v>
      </c>
      <c r="AJ7" s="110">
        <f>SUM(AK7:AS7)</f>
        <v>6226</v>
      </c>
      <c r="AK7" s="110">
        <f aca="true" t="shared" si="2" ref="AK7:AS7">SUM(AK$8:AK$1000)</f>
        <v>1358</v>
      </c>
      <c r="AL7" s="110">
        <f t="shared" si="2"/>
        <v>249</v>
      </c>
      <c r="AM7" s="110">
        <f t="shared" si="2"/>
        <v>1500</v>
      </c>
      <c r="AN7" s="110">
        <f t="shared" si="2"/>
        <v>1370</v>
      </c>
      <c r="AO7" s="110">
        <f t="shared" si="2"/>
        <v>0</v>
      </c>
      <c r="AP7" s="110">
        <f t="shared" si="2"/>
        <v>0</v>
      </c>
      <c r="AQ7" s="110">
        <f t="shared" si="2"/>
        <v>421</v>
      </c>
      <c r="AR7" s="110">
        <f t="shared" si="2"/>
        <v>17</v>
      </c>
      <c r="AS7" s="110">
        <f t="shared" si="2"/>
        <v>1311</v>
      </c>
      <c r="AT7" s="110">
        <f>SUM(AU7:AY7)</f>
        <v>276</v>
      </c>
      <c r="AU7" s="110">
        <f>SUM(AU$8:AU$1000)</f>
        <v>180</v>
      </c>
      <c r="AV7" s="110">
        <f>SUM(AV$8:AV$1000)</f>
        <v>0</v>
      </c>
      <c r="AW7" s="110">
        <f>SUM(AW$8:AW$1000)</f>
        <v>92</v>
      </c>
      <c r="AX7" s="110">
        <f>SUM(AX$8:AX$1000)</f>
        <v>4</v>
      </c>
      <c r="AY7" s="110">
        <f>SUM(AY$8:AY$1000)</f>
        <v>0</v>
      </c>
      <c r="AZ7" s="110">
        <f>SUM(BA7:BC7)</f>
        <v>113</v>
      </c>
      <c r="BA7" s="110">
        <f>SUM(BA$8:BA$1000)</f>
        <v>55</v>
      </c>
      <c r="BB7" s="110">
        <f>SUM(BB$8:BB$1000)</f>
        <v>58</v>
      </c>
      <c r="BC7" s="110">
        <f>SUM(BC$8:BC$1000)</f>
        <v>0</v>
      </c>
    </row>
    <row r="8" spans="1:55" s="107" customFormat="1" ht="13.5" customHeight="1">
      <c r="A8" s="105" t="s">
        <v>35</v>
      </c>
      <c r="B8" s="106" t="s">
        <v>253</v>
      </c>
      <c r="C8" s="101" t="s">
        <v>254</v>
      </c>
      <c r="D8" s="103">
        <f>SUM(E8,+H8,+K8)</f>
        <v>5459</v>
      </c>
      <c r="E8" s="103">
        <f>SUM(F8:G8)</f>
        <v>20</v>
      </c>
      <c r="F8" s="103">
        <v>0</v>
      </c>
      <c r="G8" s="103">
        <v>20</v>
      </c>
      <c r="H8" s="103">
        <f>SUM(I8:J8)</f>
        <v>0</v>
      </c>
      <c r="I8" s="103">
        <v>0</v>
      </c>
      <c r="J8" s="103">
        <v>0</v>
      </c>
      <c r="K8" s="103">
        <f>SUM(L8:M8)</f>
        <v>5439</v>
      </c>
      <c r="L8" s="103">
        <v>819</v>
      </c>
      <c r="M8" s="103">
        <v>4620</v>
      </c>
      <c r="N8" s="103">
        <f>SUM(O8,+V8,+AC8)</f>
        <v>5459</v>
      </c>
      <c r="O8" s="103">
        <f>SUM(P8:U8)</f>
        <v>819</v>
      </c>
      <c r="P8" s="103">
        <v>819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4640</v>
      </c>
      <c r="W8" s="103">
        <v>4640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308</v>
      </c>
      <c r="AG8" s="103">
        <v>308</v>
      </c>
      <c r="AH8" s="103">
        <v>0</v>
      </c>
      <c r="AI8" s="103">
        <v>0</v>
      </c>
      <c r="AJ8" s="103">
        <f>SUM(AK8:AS8)</f>
        <v>308</v>
      </c>
      <c r="AK8" s="103">
        <v>0</v>
      </c>
      <c r="AL8" s="103">
        <v>0</v>
      </c>
      <c r="AM8" s="103">
        <v>308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35</v>
      </c>
      <c r="AU8" s="103">
        <v>0</v>
      </c>
      <c r="AV8" s="103">
        <v>0</v>
      </c>
      <c r="AW8" s="103">
        <v>35</v>
      </c>
      <c r="AX8" s="103">
        <v>0</v>
      </c>
      <c r="AY8" s="103">
        <v>0</v>
      </c>
      <c r="AZ8" s="103">
        <f>SUM(BA8:BC8)</f>
        <v>29</v>
      </c>
      <c r="BA8" s="103">
        <v>29</v>
      </c>
      <c r="BB8" s="103">
        <v>0</v>
      </c>
      <c r="BC8" s="103">
        <v>0</v>
      </c>
    </row>
    <row r="9" spans="1:55" s="107" customFormat="1" ht="13.5" customHeight="1">
      <c r="A9" s="105" t="s">
        <v>35</v>
      </c>
      <c r="B9" s="106" t="s">
        <v>256</v>
      </c>
      <c r="C9" s="101" t="s">
        <v>257</v>
      </c>
      <c r="D9" s="103">
        <f>SUM(E9,+H9,+K9)</f>
        <v>13681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13681</v>
      </c>
      <c r="L9" s="103">
        <v>453</v>
      </c>
      <c r="M9" s="103">
        <v>13228</v>
      </c>
      <c r="N9" s="103">
        <f>SUM(O9,+V9,+AC9)</f>
        <v>13681</v>
      </c>
      <c r="O9" s="103">
        <f>SUM(P9:U9)</f>
        <v>453</v>
      </c>
      <c r="P9" s="103">
        <v>453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13228</v>
      </c>
      <c r="W9" s="103">
        <v>13228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40</v>
      </c>
      <c r="AG9" s="103">
        <v>40</v>
      </c>
      <c r="AH9" s="103">
        <v>0</v>
      </c>
      <c r="AI9" s="103">
        <v>0</v>
      </c>
      <c r="AJ9" s="103">
        <f>SUM(AK9:AS9)</f>
        <v>615</v>
      </c>
      <c r="AK9" s="103">
        <v>615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40</v>
      </c>
      <c r="AU9" s="103">
        <v>40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35</v>
      </c>
      <c r="B10" s="106" t="s">
        <v>258</v>
      </c>
      <c r="C10" s="101" t="s">
        <v>259</v>
      </c>
      <c r="D10" s="103">
        <f>SUM(E10,+H10,+K10)</f>
        <v>5723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5723</v>
      </c>
      <c r="L10" s="103">
        <v>369</v>
      </c>
      <c r="M10" s="103">
        <v>5354</v>
      </c>
      <c r="N10" s="103">
        <f>SUM(O10,+V10,+AC10)</f>
        <v>5723</v>
      </c>
      <c r="O10" s="103">
        <f>SUM(P10:U10)</f>
        <v>369</v>
      </c>
      <c r="P10" s="103">
        <v>369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5354</v>
      </c>
      <c r="W10" s="103">
        <v>5354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339</v>
      </c>
      <c r="AG10" s="103">
        <v>339</v>
      </c>
      <c r="AH10" s="103">
        <v>0</v>
      </c>
      <c r="AI10" s="103">
        <v>0</v>
      </c>
      <c r="AJ10" s="103">
        <f>SUM(AK10:AS10)</f>
        <v>339</v>
      </c>
      <c r="AK10" s="103">
        <v>0</v>
      </c>
      <c r="AL10" s="103">
        <v>0</v>
      </c>
      <c r="AM10" s="103">
        <v>0</v>
      </c>
      <c r="AN10" s="103">
        <v>339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2</v>
      </c>
      <c r="AU10" s="103">
        <v>0</v>
      </c>
      <c r="AV10" s="103">
        <v>0</v>
      </c>
      <c r="AW10" s="103">
        <v>0</v>
      </c>
      <c r="AX10" s="103">
        <v>2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35</v>
      </c>
      <c r="B11" s="106" t="s">
        <v>260</v>
      </c>
      <c r="C11" s="101" t="s">
        <v>261</v>
      </c>
      <c r="D11" s="103">
        <f>SUM(E11,+H11,+K11)</f>
        <v>9452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9452</v>
      </c>
      <c r="L11" s="103">
        <v>809</v>
      </c>
      <c r="M11" s="103">
        <v>8643</v>
      </c>
      <c r="N11" s="103">
        <f>SUM(O11,+V11,+AC11)</f>
        <v>9452</v>
      </c>
      <c r="O11" s="103">
        <f>SUM(P11:U11)</f>
        <v>809</v>
      </c>
      <c r="P11" s="103">
        <v>809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8643</v>
      </c>
      <c r="W11" s="103">
        <v>8643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548</v>
      </c>
      <c r="AG11" s="103">
        <v>548</v>
      </c>
      <c r="AH11" s="103">
        <v>0</v>
      </c>
      <c r="AI11" s="103">
        <v>0</v>
      </c>
      <c r="AJ11" s="103">
        <f>SUM(AK11:AS11)</f>
        <v>548</v>
      </c>
      <c r="AK11" s="103">
        <v>0</v>
      </c>
      <c r="AL11" s="103">
        <v>0</v>
      </c>
      <c r="AM11" s="103">
        <v>548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15</v>
      </c>
      <c r="AU11" s="103">
        <v>0</v>
      </c>
      <c r="AV11" s="103">
        <v>0</v>
      </c>
      <c r="AW11" s="103">
        <v>15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35</v>
      </c>
      <c r="B12" s="106" t="s">
        <v>262</v>
      </c>
      <c r="C12" s="101" t="s">
        <v>263</v>
      </c>
      <c r="D12" s="103">
        <f>SUM(E12,+H12,+K12)</f>
        <v>7384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7384</v>
      </c>
      <c r="L12" s="103">
        <v>702</v>
      </c>
      <c r="M12" s="103">
        <v>6682</v>
      </c>
      <c r="N12" s="103">
        <f>SUM(O12,+V12,+AC12)</f>
        <v>7384</v>
      </c>
      <c r="O12" s="103">
        <f>SUM(P12:U12)</f>
        <v>702</v>
      </c>
      <c r="P12" s="103">
        <v>702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6682</v>
      </c>
      <c r="W12" s="103">
        <v>6682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436</v>
      </c>
      <c r="AG12" s="103">
        <v>436</v>
      </c>
      <c r="AH12" s="103">
        <v>0</v>
      </c>
      <c r="AI12" s="103">
        <v>0</v>
      </c>
      <c r="AJ12" s="103">
        <f>SUM(AK12:AS12)</f>
        <v>436</v>
      </c>
      <c r="AK12" s="103">
        <v>0</v>
      </c>
      <c r="AL12" s="103">
        <v>0</v>
      </c>
      <c r="AM12" s="103">
        <v>0</v>
      </c>
      <c r="AN12" s="103">
        <v>436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2</v>
      </c>
      <c r="AU12" s="103">
        <v>0</v>
      </c>
      <c r="AV12" s="103">
        <v>0</v>
      </c>
      <c r="AW12" s="103">
        <v>0</v>
      </c>
      <c r="AX12" s="103">
        <v>2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35</v>
      </c>
      <c r="B13" s="106" t="s">
        <v>264</v>
      </c>
      <c r="C13" s="101" t="s">
        <v>265</v>
      </c>
      <c r="D13" s="103">
        <f>SUM(E13,+H13,+K13)</f>
        <v>6213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6213</v>
      </c>
      <c r="L13" s="103">
        <v>601</v>
      </c>
      <c r="M13" s="103">
        <v>5612</v>
      </c>
      <c r="N13" s="103">
        <f>SUM(O13,+V13,+AC13)</f>
        <v>6213</v>
      </c>
      <c r="O13" s="103">
        <f>SUM(P13:U13)</f>
        <v>601</v>
      </c>
      <c r="P13" s="103">
        <v>601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5612</v>
      </c>
      <c r="W13" s="103">
        <v>5612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409</v>
      </c>
      <c r="AG13" s="103">
        <v>409</v>
      </c>
      <c r="AH13" s="103">
        <v>0</v>
      </c>
      <c r="AI13" s="103">
        <v>0</v>
      </c>
      <c r="AJ13" s="103">
        <f>SUM(AK13:AS13)</f>
        <v>409</v>
      </c>
      <c r="AK13" s="103">
        <v>0</v>
      </c>
      <c r="AL13" s="103">
        <v>0</v>
      </c>
      <c r="AM13" s="103">
        <v>14</v>
      </c>
      <c r="AN13" s="103">
        <v>395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35</v>
      </c>
      <c r="B14" s="106" t="s">
        <v>266</v>
      </c>
      <c r="C14" s="101" t="s">
        <v>267</v>
      </c>
      <c r="D14" s="103">
        <f>SUM(E14,+H14,+K14)</f>
        <v>16623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16623</v>
      </c>
      <c r="L14" s="103">
        <v>369</v>
      </c>
      <c r="M14" s="103">
        <v>16254</v>
      </c>
      <c r="N14" s="103">
        <f>SUM(O14,+V14,+AC14)</f>
        <v>16623</v>
      </c>
      <c r="O14" s="103">
        <f>SUM(P14:U14)</f>
        <v>369</v>
      </c>
      <c r="P14" s="103">
        <v>369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16254</v>
      </c>
      <c r="W14" s="103">
        <v>16254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470</v>
      </c>
      <c r="AG14" s="103">
        <v>470</v>
      </c>
      <c r="AH14" s="103">
        <v>0</v>
      </c>
      <c r="AI14" s="103">
        <v>0</v>
      </c>
      <c r="AJ14" s="103">
        <f>SUM(AK14:AS14)</f>
        <v>779</v>
      </c>
      <c r="AK14" s="103">
        <v>68</v>
      </c>
      <c r="AL14" s="103">
        <v>249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462</v>
      </c>
      <c r="AT14" s="103">
        <f>SUM(AU14:AY14)</f>
        <v>8</v>
      </c>
      <c r="AU14" s="103">
        <v>8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35</v>
      </c>
      <c r="B15" s="106" t="s">
        <v>268</v>
      </c>
      <c r="C15" s="101" t="s">
        <v>269</v>
      </c>
      <c r="D15" s="103">
        <f>SUM(E15,+H15,+K15)</f>
        <v>10566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10566</v>
      </c>
      <c r="L15" s="103">
        <v>2858</v>
      </c>
      <c r="M15" s="103">
        <v>7708</v>
      </c>
      <c r="N15" s="103">
        <f>SUM(O15,+V15,+AC15)</f>
        <v>10566</v>
      </c>
      <c r="O15" s="103">
        <f>SUM(P15:U15)</f>
        <v>2858</v>
      </c>
      <c r="P15" s="103">
        <v>2858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7708</v>
      </c>
      <c r="W15" s="103">
        <v>7708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245</v>
      </c>
      <c r="AG15" s="103">
        <v>245</v>
      </c>
      <c r="AH15" s="103">
        <v>0</v>
      </c>
      <c r="AI15" s="103">
        <v>0</v>
      </c>
      <c r="AJ15" s="103">
        <f>SUM(AK15:AS15)</f>
        <v>680</v>
      </c>
      <c r="AK15" s="103">
        <v>463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189</v>
      </c>
      <c r="AR15" s="103">
        <v>0</v>
      </c>
      <c r="AS15" s="103">
        <v>28</v>
      </c>
      <c r="AT15" s="103">
        <f>SUM(AU15:AY15)</f>
        <v>28</v>
      </c>
      <c r="AU15" s="103">
        <v>28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35</v>
      </c>
      <c r="B16" s="106" t="s">
        <v>270</v>
      </c>
      <c r="C16" s="101" t="s">
        <v>271</v>
      </c>
      <c r="D16" s="103">
        <f>SUM(E16,+H16,+K16)</f>
        <v>8057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8057</v>
      </c>
      <c r="L16" s="103">
        <v>474</v>
      </c>
      <c r="M16" s="103">
        <v>7583</v>
      </c>
      <c r="N16" s="103">
        <f>SUM(O16,+V16,+AC16)</f>
        <v>8057</v>
      </c>
      <c r="O16" s="103">
        <f>SUM(P16:U16)</f>
        <v>474</v>
      </c>
      <c r="P16" s="103">
        <v>474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7583</v>
      </c>
      <c r="W16" s="103">
        <v>7583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315</v>
      </c>
      <c r="AG16" s="103">
        <v>315</v>
      </c>
      <c r="AH16" s="103">
        <v>0</v>
      </c>
      <c r="AI16" s="103">
        <v>0</v>
      </c>
      <c r="AJ16" s="103">
        <f>SUM(AK16:AS16)</f>
        <v>315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315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35</v>
      </c>
      <c r="B17" s="106" t="s">
        <v>272</v>
      </c>
      <c r="C17" s="101" t="s">
        <v>273</v>
      </c>
      <c r="D17" s="103">
        <f>SUM(E17,+H17,+K17)</f>
        <v>8457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8457</v>
      </c>
      <c r="L17" s="103">
        <v>823</v>
      </c>
      <c r="M17" s="103">
        <v>7634</v>
      </c>
      <c r="N17" s="103">
        <f>SUM(O17,+V17,+AC17)</f>
        <v>8457</v>
      </c>
      <c r="O17" s="103">
        <f>SUM(P17:U17)</f>
        <v>823</v>
      </c>
      <c r="P17" s="103">
        <v>823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7634</v>
      </c>
      <c r="W17" s="103">
        <v>7634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344</v>
      </c>
      <c r="AG17" s="103">
        <v>344</v>
      </c>
      <c r="AH17" s="103">
        <v>0</v>
      </c>
      <c r="AI17" s="103">
        <v>0</v>
      </c>
      <c r="AJ17" s="103">
        <f>SUM(AK17:AS17)</f>
        <v>328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328</v>
      </c>
      <c r="AT17" s="103">
        <f>SUM(AU17:AY17)</f>
        <v>16</v>
      </c>
      <c r="AU17" s="103">
        <v>16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35</v>
      </c>
      <c r="B18" s="106" t="s">
        <v>274</v>
      </c>
      <c r="C18" s="101" t="s">
        <v>275</v>
      </c>
      <c r="D18" s="103">
        <f>SUM(E18,+H18,+K18)</f>
        <v>8654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8654</v>
      </c>
      <c r="L18" s="103">
        <v>1368</v>
      </c>
      <c r="M18" s="103">
        <v>7286</v>
      </c>
      <c r="N18" s="103">
        <f>SUM(O18,+V18,+AC18)</f>
        <v>8654</v>
      </c>
      <c r="O18" s="103">
        <f>SUM(P18:U18)</f>
        <v>1368</v>
      </c>
      <c r="P18" s="103">
        <v>1368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7286</v>
      </c>
      <c r="W18" s="103">
        <v>7286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422</v>
      </c>
      <c r="AG18" s="103">
        <v>422</v>
      </c>
      <c r="AH18" s="103">
        <v>0</v>
      </c>
      <c r="AI18" s="103">
        <v>0</v>
      </c>
      <c r="AJ18" s="103">
        <f>SUM(AK18:AS18)</f>
        <v>422</v>
      </c>
      <c r="AK18" s="103">
        <v>0</v>
      </c>
      <c r="AL18" s="103">
        <v>0</v>
      </c>
      <c r="AM18" s="103">
        <v>422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42</v>
      </c>
      <c r="AU18" s="103">
        <v>0</v>
      </c>
      <c r="AV18" s="103">
        <v>0</v>
      </c>
      <c r="AW18" s="103">
        <v>42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35</v>
      </c>
      <c r="B19" s="106" t="s">
        <v>276</v>
      </c>
      <c r="C19" s="101" t="s">
        <v>277</v>
      </c>
      <c r="D19" s="103">
        <f>SUM(E19,+H19,+K19)</f>
        <v>7101</v>
      </c>
      <c r="E19" s="103">
        <f>SUM(F19:G19)</f>
        <v>0</v>
      </c>
      <c r="F19" s="103">
        <v>0</v>
      </c>
      <c r="G19" s="103">
        <v>0</v>
      </c>
      <c r="H19" s="103">
        <f>SUM(I19:J19)</f>
        <v>802</v>
      </c>
      <c r="I19" s="103">
        <v>98</v>
      </c>
      <c r="J19" s="103">
        <v>704</v>
      </c>
      <c r="K19" s="103">
        <f>SUM(L19:M19)</f>
        <v>6299</v>
      </c>
      <c r="L19" s="103">
        <v>706</v>
      </c>
      <c r="M19" s="103">
        <v>5593</v>
      </c>
      <c r="N19" s="103">
        <f>SUM(O19,+V19,+AC19)</f>
        <v>7101</v>
      </c>
      <c r="O19" s="103">
        <f>SUM(P19:U19)</f>
        <v>804</v>
      </c>
      <c r="P19" s="103">
        <v>804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6297</v>
      </c>
      <c r="W19" s="103">
        <v>6297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65</v>
      </c>
      <c r="AG19" s="103">
        <v>65</v>
      </c>
      <c r="AH19" s="103">
        <v>0</v>
      </c>
      <c r="AI19" s="103">
        <v>0</v>
      </c>
      <c r="AJ19" s="103">
        <f>SUM(AK19:AS19)</f>
        <v>65</v>
      </c>
      <c r="AK19" s="103">
        <v>0</v>
      </c>
      <c r="AL19" s="103">
        <v>0</v>
      </c>
      <c r="AM19" s="103">
        <v>15</v>
      </c>
      <c r="AN19" s="103">
        <v>0</v>
      </c>
      <c r="AO19" s="103">
        <v>0</v>
      </c>
      <c r="AP19" s="103">
        <v>0</v>
      </c>
      <c r="AQ19" s="103">
        <v>19</v>
      </c>
      <c r="AR19" s="103">
        <v>0</v>
      </c>
      <c r="AS19" s="103">
        <v>31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26</v>
      </c>
      <c r="BA19" s="103">
        <v>26</v>
      </c>
      <c r="BB19" s="103">
        <v>0</v>
      </c>
      <c r="BC19" s="103">
        <v>0</v>
      </c>
    </row>
    <row r="20" spans="1:55" s="107" customFormat="1" ht="13.5" customHeight="1">
      <c r="A20" s="105" t="s">
        <v>35</v>
      </c>
      <c r="B20" s="106" t="s">
        <v>278</v>
      </c>
      <c r="C20" s="101" t="s">
        <v>279</v>
      </c>
      <c r="D20" s="103">
        <f>SUM(E20,+H20,+K20)</f>
        <v>7314</v>
      </c>
      <c r="E20" s="103">
        <f>SUM(F20:G20)</f>
        <v>2066</v>
      </c>
      <c r="F20" s="103">
        <v>0</v>
      </c>
      <c r="G20" s="103">
        <v>2066</v>
      </c>
      <c r="H20" s="103">
        <f>SUM(I20:J20)</f>
        <v>0</v>
      </c>
      <c r="I20" s="103">
        <v>0</v>
      </c>
      <c r="J20" s="103">
        <v>0</v>
      </c>
      <c r="K20" s="103">
        <f>SUM(L20:M20)</f>
        <v>5248</v>
      </c>
      <c r="L20" s="103">
        <v>148</v>
      </c>
      <c r="M20" s="103">
        <v>5100</v>
      </c>
      <c r="N20" s="103">
        <f>SUM(O20,+V20,+AC20)</f>
        <v>7314</v>
      </c>
      <c r="O20" s="103">
        <f>SUM(P20:U20)</f>
        <v>148</v>
      </c>
      <c r="P20" s="103">
        <v>148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7166</v>
      </c>
      <c r="W20" s="103">
        <v>5100</v>
      </c>
      <c r="X20" s="103">
        <v>2066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86</v>
      </c>
      <c r="AG20" s="103">
        <v>86</v>
      </c>
      <c r="AH20" s="103">
        <v>0</v>
      </c>
      <c r="AI20" s="103">
        <v>0</v>
      </c>
      <c r="AJ20" s="103">
        <f>SUM(AK20:AS20)</f>
        <v>86</v>
      </c>
      <c r="AK20" s="103">
        <v>0</v>
      </c>
      <c r="AL20" s="103">
        <v>0</v>
      </c>
      <c r="AM20" s="103">
        <v>1</v>
      </c>
      <c r="AN20" s="103">
        <v>0</v>
      </c>
      <c r="AO20" s="103">
        <v>0</v>
      </c>
      <c r="AP20" s="103">
        <v>0</v>
      </c>
      <c r="AQ20" s="103">
        <v>3</v>
      </c>
      <c r="AR20" s="103">
        <v>0</v>
      </c>
      <c r="AS20" s="103">
        <v>82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58</v>
      </c>
      <c r="BA20" s="103">
        <v>0</v>
      </c>
      <c r="BB20" s="103">
        <v>58</v>
      </c>
      <c r="BC20" s="103">
        <v>0</v>
      </c>
    </row>
    <row r="21" spans="1:55" s="107" customFormat="1" ht="13.5" customHeight="1">
      <c r="A21" s="105" t="s">
        <v>35</v>
      </c>
      <c r="B21" s="106" t="s">
        <v>280</v>
      </c>
      <c r="C21" s="101" t="s">
        <v>281</v>
      </c>
      <c r="D21" s="103">
        <f>SUM(E21,+H21,+K21)</f>
        <v>1590</v>
      </c>
      <c r="E21" s="103">
        <f>SUM(F21:G21)</f>
        <v>1508</v>
      </c>
      <c r="F21" s="103">
        <v>400</v>
      </c>
      <c r="G21" s="103">
        <v>1108</v>
      </c>
      <c r="H21" s="103">
        <f>SUM(I21:J21)</f>
        <v>0</v>
      </c>
      <c r="I21" s="103">
        <v>0</v>
      </c>
      <c r="J21" s="103">
        <v>0</v>
      </c>
      <c r="K21" s="103">
        <f>SUM(L21:M21)</f>
        <v>82</v>
      </c>
      <c r="L21" s="103">
        <v>28</v>
      </c>
      <c r="M21" s="103">
        <v>54</v>
      </c>
      <c r="N21" s="103">
        <f>SUM(O21,+V21,+AC21)</f>
        <v>1590</v>
      </c>
      <c r="O21" s="103">
        <f>SUM(P21:U21)</f>
        <v>428</v>
      </c>
      <c r="P21" s="103">
        <v>428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1162</v>
      </c>
      <c r="W21" s="103">
        <v>1162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69</v>
      </c>
      <c r="AG21" s="103">
        <v>69</v>
      </c>
      <c r="AH21" s="103">
        <v>0</v>
      </c>
      <c r="AI21" s="103">
        <v>0</v>
      </c>
      <c r="AJ21" s="103">
        <f>SUM(AK21:AS21)</f>
        <v>83</v>
      </c>
      <c r="AK21" s="103">
        <v>16</v>
      </c>
      <c r="AL21" s="103">
        <v>0</v>
      </c>
      <c r="AM21" s="103">
        <v>8</v>
      </c>
      <c r="AN21" s="103">
        <v>59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2</v>
      </c>
      <c r="AU21" s="103">
        <v>2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35</v>
      </c>
      <c r="B22" s="106" t="s">
        <v>282</v>
      </c>
      <c r="C22" s="101" t="s">
        <v>283</v>
      </c>
      <c r="D22" s="103">
        <f>SUM(E22,+H22,+K22)</f>
        <v>464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464</v>
      </c>
      <c r="L22" s="103">
        <v>47</v>
      </c>
      <c r="M22" s="103">
        <v>417</v>
      </c>
      <c r="N22" s="103">
        <f>SUM(O22,+V22,+AC22)</f>
        <v>464</v>
      </c>
      <c r="O22" s="103">
        <f>SUM(P22:U22)</f>
        <v>47</v>
      </c>
      <c r="P22" s="103">
        <v>47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417</v>
      </c>
      <c r="W22" s="103">
        <v>417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14</v>
      </c>
      <c r="AG22" s="103">
        <v>14</v>
      </c>
      <c r="AH22" s="103">
        <v>0</v>
      </c>
      <c r="AI22" s="103">
        <v>0</v>
      </c>
      <c r="AJ22" s="103">
        <f>SUM(AK22:AS22)</f>
        <v>14</v>
      </c>
      <c r="AK22" s="103">
        <v>0</v>
      </c>
      <c r="AL22" s="103">
        <v>0</v>
      </c>
      <c r="AM22" s="103">
        <v>11</v>
      </c>
      <c r="AN22" s="103">
        <v>3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35</v>
      </c>
      <c r="B23" s="106" t="s">
        <v>284</v>
      </c>
      <c r="C23" s="101" t="s">
        <v>285</v>
      </c>
      <c r="D23" s="103">
        <f>SUM(E23,+H23,+K23)</f>
        <v>2645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2645</v>
      </c>
      <c r="L23" s="103">
        <v>567</v>
      </c>
      <c r="M23" s="103">
        <v>2078</v>
      </c>
      <c r="N23" s="103">
        <f>SUM(O23,+V23,+AC23)</f>
        <v>2645</v>
      </c>
      <c r="O23" s="103">
        <f>SUM(P23:U23)</f>
        <v>567</v>
      </c>
      <c r="P23" s="103">
        <v>567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2078</v>
      </c>
      <c r="W23" s="103">
        <v>2078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171</v>
      </c>
      <c r="AG23" s="103">
        <v>171</v>
      </c>
      <c r="AH23" s="103">
        <v>0</v>
      </c>
      <c r="AI23" s="103">
        <v>0</v>
      </c>
      <c r="AJ23" s="103">
        <f>SUM(AK23:AS23)</f>
        <v>171</v>
      </c>
      <c r="AK23" s="103">
        <v>0</v>
      </c>
      <c r="AL23" s="103">
        <v>0</v>
      </c>
      <c r="AM23" s="103">
        <v>138</v>
      </c>
      <c r="AN23" s="103">
        <v>33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35</v>
      </c>
      <c r="B24" s="106" t="s">
        <v>286</v>
      </c>
      <c r="C24" s="101" t="s">
        <v>287</v>
      </c>
      <c r="D24" s="103">
        <f>SUM(E24,+H24,+K24)</f>
        <v>5320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5320</v>
      </c>
      <c r="L24" s="103">
        <v>371</v>
      </c>
      <c r="M24" s="103">
        <v>4949</v>
      </c>
      <c r="N24" s="103">
        <f>SUM(O24,+V24,+AC24)</f>
        <v>5320</v>
      </c>
      <c r="O24" s="103">
        <f>SUM(P24:U24)</f>
        <v>371</v>
      </c>
      <c r="P24" s="103">
        <v>371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4949</v>
      </c>
      <c r="W24" s="103">
        <v>4949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50</v>
      </c>
      <c r="AG24" s="103">
        <v>50</v>
      </c>
      <c r="AH24" s="103">
        <v>0</v>
      </c>
      <c r="AI24" s="103">
        <v>0</v>
      </c>
      <c r="AJ24" s="103">
        <f>SUM(AK24:AS24)</f>
        <v>50</v>
      </c>
      <c r="AK24" s="103">
        <v>0</v>
      </c>
      <c r="AL24" s="103">
        <v>0</v>
      </c>
      <c r="AM24" s="103">
        <v>0</v>
      </c>
      <c r="AN24" s="103">
        <v>50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35</v>
      </c>
      <c r="B25" s="106" t="s">
        <v>288</v>
      </c>
      <c r="C25" s="101" t="s">
        <v>289</v>
      </c>
      <c r="D25" s="103">
        <f>SUM(E25,+H25,+K25)</f>
        <v>2049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2049</v>
      </c>
      <c r="L25" s="103">
        <v>357</v>
      </c>
      <c r="M25" s="103">
        <v>1692</v>
      </c>
      <c r="N25" s="103">
        <f>SUM(O25,+V25,+AC25)</f>
        <v>2049</v>
      </c>
      <c r="O25" s="103">
        <f>SUM(P25:U25)</f>
        <v>357</v>
      </c>
      <c r="P25" s="103">
        <v>357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1692</v>
      </c>
      <c r="W25" s="103">
        <v>1692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57</v>
      </c>
      <c r="AG25" s="103">
        <v>57</v>
      </c>
      <c r="AH25" s="103">
        <v>0</v>
      </c>
      <c r="AI25" s="103">
        <v>0</v>
      </c>
      <c r="AJ25" s="103">
        <f>SUM(AK25:AS25)</f>
        <v>70</v>
      </c>
      <c r="AK25" s="103">
        <v>15</v>
      </c>
      <c r="AL25" s="103">
        <v>0</v>
      </c>
      <c r="AM25" s="103">
        <v>0</v>
      </c>
      <c r="AN25" s="103">
        <v>55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2</v>
      </c>
      <c r="AU25" s="103">
        <v>2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35</v>
      </c>
      <c r="B26" s="106" t="s">
        <v>290</v>
      </c>
      <c r="C26" s="101" t="s">
        <v>291</v>
      </c>
      <c r="D26" s="103">
        <f>SUM(E26,+H26,+K26)</f>
        <v>1780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1780</v>
      </c>
      <c r="L26" s="103">
        <v>87</v>
      </c>
      <c r="M26" s="103">
        <v>1693</v>
      </c>
      <c r="N26" s="103">
        <f>SUM(O26,+V26,+AC26)</f>
        <v>1780</v>
      </c>
      <c r="O26" s="103">
        <f>SUM(P26:U26)</f>
        <v>87</v>
      </c>
      <c r="P26" s="103">
        <v>87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1693</v>
      </c>
      <c r="W26" s="103">
        <v>1693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21</v>
      </c>
      <c r="AG26" s="103">
        <v>21</v>
      </c>
      <c r="AH26" s="103">
        <v>0</v>
      </c>
      <c r="AI26" s="103">
        <v>0</v>
      </c>
      <c r="AJ26" s="103">
        <f>SUM(AK26:AS26)</f>
        <v>21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21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35</v>
      </c>
      <c r="B27" s="106" t="s">
        <v>292</v>
      </c>
      <c r="C27" s="101" t="s">
        <v>293</v>
      </c>
      <c r="D27" s="103">
        <f>SUM(E27,+H27,+K27)</f>
        <v>712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712</v>
      </c>
      <c r="L27" s="103">
        <v>42</v>
      </c>
      <c r="M27" s="103">
        <v>670</v>
      </c>
      <c r="N27" s="103">
        <f>SUM(O27,+V27,+AC27)</f>
        <v>712</v>
      </c>
      <c r="O27" s="103">
        <f>SUM(P27:U27)</f>
        <v>42</v>
      </c>
      <c r="P27" s="103">
        <v>42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670</v>
      </c>
      <c r="W27" s="103">
        <v>670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69</v>
      </c>
      <c r="AG27" s="103">
        <v>69</v>
      </c>
      <c r="AH27" s="103">
        <v>0</v>
      </c>
      <c r="AI27" s="103">
        <v>0</v>
      </c>
      <c r="AJ27" s="103">
        <f>SUM(AK27:AS27)</f>
        <v>69</v>
      </c>
      <c r="AK27" s="103">
        <v>0</v>
      </c>
      <c r="AL27" s="103">
        <v>0</v>
      </c>
      <c r="AM27" s="103">
        <v>8</v>
      </c>
      <c r="AN27" s="103">
        <v>0</v>
      </c>
      <c r="AO27" s="103">
        <v>0</v>
      </c>
      <c r="AP27" s="103">
        <v>0</v>
      </c>
      <c r="AQ27" s="103">
        <v>0</v>
      </c>
      <c r="AR27" s="103">
        <v>17</v>
      </c>
      <c r="AS27" s="103">
        <v>44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35</v>
      </c>
      <c r="B28" s="106" t="s">
        <v>294</v>
      </c>
      <c r="C28" s="101" t="s">
        <v>295</v>
      </c>
      <c r="D28" s="103">
        <f>SUM(E28,+H28,+K28)</f>
        <v>649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649</v>
      </c>
      <c r="L28" s="103">
        <v>68</v>
      </c>
      <c r="M28" s="103">
        <v>581</v>
      </c>
      <c r="N28" s="103">
        <f>SUM(O28,+V28,+AC28)</f>
        <v>650</v>
      </c>
      <c r="O28" s="103">
        <f>SUM(P28:U28)</f>
        <v>68</v>
      </c>
      <c r="P28" s="103">
        <v>68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582</v>
      </c>
      <c r="W28" s="103">
        <v>582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2</v>
      </c>
      <c r="AG28" s="103">
        <v>2</v>
      </c>
      <c r="AH28" s="103">
        <v>0</v>
      </c>
      <c r="AI28" s="103">
        <v>0</v>
      </c>
      <c r="AJ28" s="103">
        <f>SUM(AK28:AS28)</f>
        <v>2</v>
      </c>
      <c r="AK28" s="103">
        <v>2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2</v>
      </c>
      <c r="AU28" s="103">
        <v>2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7" customFormat="1" ht="13.5" customHeight="1">
      <c r="A29" s="105" t="s">
        <v>35</v>
      </c>
      <c r="B29" s="106" t="s">
        <v>296</v>
      </c>
      <c r="C29" s="101" t="s">
        <v>297</v>
      </c>
      <c r="D29" s="103">
        <f>SUM(E29,+H29,+K29)</f>
        <v>1034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1034</v>
      </c>
      <c r="L29" s="103">
        <v>7</v>
      </c>
      <c r="M29" s="103">
        <v>1027</v>
      </c>
      <c r="N29" s="103">
        <f>SUM(O29,+V29,+AC29)</f>
        <v>1034</v>
      </c>
      <c r="O29" s="103">
        <f>SUM(P29:U29)</f>
        <v>7</v>
      </c>
      <c r="P29" s="103">
        <v>7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1027</v>
      </c>
      <c r="W29" s="103">
        <v>1027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3</v>
      </c>
      <c r="AG29" s="103">
        <v>3</v>
      </c>
      <c r="AH29" s="103">
        <v>0</v>
      </c>
      <c r="AI29" s="103">
        <v>0</v>
      </c>
      <c r="AJ29" s="103">
        <f>SUM(AK29:AS29)</f>
        <v>46</v>
      </c>
      <c r="AK29" s="103">
        <v>46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3</v>
      </c>
      <c r="AU29" s="103">
        <v>3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35</v>
      </c>
      <c r="B30" s="106" t="s">
        <v>298</v>
      </c>
      <c r="C30" s="101" t="s">
        <v>299</v>
      </c>
      <c r="D30" s="103">
        <f>SUM(E30,+H30,+K30)</f>
        <v>2950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2950</v>
      </c>
      <c r="L30" s="103">
        <v>50</v>
      </c>
      <c r="M30" s="103">
        <v>2900</v>
      </c>
      <c r="N30" s="103">
        <f>SUM(O30,+V30,+AC30)</f>
        <v>2950</v>
      </c>
      <c r="O30" s="103">
        <f>SUM(P30:U30)</f>
        <v>50</v>
      </c>
      <c r="P30" s="103">
        <v>50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2900</v>
      </c>
      <c r="W30" s="103">
        <v>2900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9</v>
      </c>
      <c r="AG30" s="103">
        <v>9</v>
      </c>
      <c r="AH30" s="103">
        <v>0</v>
      </c>
      <c r="AI30" s="103">
        <v>0</v>
      </c>
      <c r="AJ30" s="103">
        <f>SUM(AK30:AS30)</f>
        <v>133</v>
      </c>
      <c r="AK30" s="103">
        <v>133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9</v>
      </c>
      <c r="AU30" s="103">
        <v>9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7" customFormat="1" ht="13.5" customHeight="1">
      <c r="A31" s="105" t="s">
        <v>35</v>
      </c>
      <c r="B31" s="106" t="s">
        <v>300</v>
      </c>
      <c r="C31" s="101" t="s">
        <v>301</v>
      </c>
      <c r="D31" s="103">
        <f>SUM(E31,+H31,+K31)</f>
        <v>2433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2433</v>
      </c>
      <c r="L31" s="103">
        <v>482</v>
      </c>
      <c r="M31" s="103">
        <v>1951</v>
      </c>
      <c r="N31" s="103">
        <f>SUM(O31,+V31,+AC31)</f>
        <v>2433</v>
      </c>
      <c r="O31" s="103">
        <f>SUM(P31:U31)</f>
        <v>482</v>
      </c>
      <c r="P31" s="103">
        <v>482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1951</v>
      </c>
      <c r="W31" s="103">
        <v>1951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85</v>
      </c>
      <c r="AG31" s="103">
        <v>85</v>
      </c>
      <c r="AH31" s="103">
        <v>0</v>
      </c>
      <c r="AI31" s="103">
        <v>0</v>
      </c>
      <c r="AJ31" s="103">
        <f>SUM(AK31:AS31)</f>
        <v>85</v>
      </c>
      <c r="AK31" s="103">
        <v>0</v>
      </c>
      <c r="AL31" s="103">
        <v>0</v>
      </c>
      <c r="AM31" s="103">
        <v>27</v>
      </c>
      <c r="AN31" s="103">
        <v>0</v>
      </c>
      <c r="AO31" s="103">
        <v>0</v>
      </c>
      <c r="AP31" s="103">
        <v>0</v>
      </c>
      <c r="AQ31" s="103">
        <v>58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7" customFormat="1" ht="13.5" customHeight="1">
      <c r="A32" s="105" t="s">
        <v>35</v>
      </c>
      <c r="B32" s="106" t="s">
        <v>302</v>
      </c>
      <c r="C32" s="101" t="s">
        <v>303</v>
      </c>
      <c r="D32" s="103">
        <f>SUM(E32,+H32,+K32)</f>
        <v>6329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6329</v>
      </c>
      <c r="L32" s="103">
        <v>510</v>
      </c>
      <c r="M32" s="103">
        <v>5819</v>
      </c>
      <c r="N32" s="103">
        <f>SUM(O32,+V32,+AC32)</f>
        <v>6329</v>
      </c>
      <c r="O32" s="103">
        <f>SUM(P32:U32)</f>
        <v>510</v>
      </c>
      <c r="P32" s="103">
        <v>510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5819</v>
      </c>
      <c r="W32" s="103">
        <v>5819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222</v>
      </c>
      <c r="AG32" s="103">
        <v>222</v>
      </c>
      <c r="AH32" s="103">
        <v>0</v>
      </c>
      <c r="AI32" s="103">
        <v>0</v>
      </c>
      <c r="AJ32" s="103">
        <f>SUM(AK32:AS32)</f>
        <v>152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152</v>
      </c>
      <c r="AR32" s="103">
        <v>0</v>
      </c>
      <c r="AS32" s="103">
        <v>0</v>
      </c>
      <c r="AT32" s="103">
        <f>SUM(AU32:AY32)</f>
        <v>70</v>
      </c>
      <c r="AU32" s="103">
        <v>70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7" customFormat="1" ht="13.5" customHeight="1">
      <c r="A33" s="105" t="s">
        <v>35</v>
      </c>
      <c r="B33" s="106" t="s">
        <v>304</v>
      </c>
      <c r="C33" s="101" t="s">
        <v>305</v>
      </c>
      <c r="D33" s="103">
        <f>SUM(E33,+H33,+K33)</f>
        <v>0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0</v>
      </c>
      <c r="L33" s="103">
        <v>0</v>
      </c>
      <c r="M33" s="103">
        <v>0</v>
      </c>
      <c r="N33" s="103">
        <f>SUM(O33,+V33,+AC33)</f>
        <v>0</v>
      </c>
      <c r="O33" s="103">
        <f>SUM(P33:U33)</f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0</v>
      </c>
      <c r="AG33" s="103">
        <v>0</v>
      </c>
      <c r="AH33" s="103">
        <v>0</v>
      </c>
      <c r="AI33" s="103">
        <v>0</v>
      </c>
      <c r="AJ33" s="103">
        <f>SUM(AK33:AS33)</f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7" customFormat="1" ht="13.5" customHeight="1">
      <c r="A34" s="105" t="s">
        <v>35</v>
      </c>
      <c r="B34" s="106" t="s">
        <v>306</v>
      </c>
      <c r="C34" s="101" t="s">
        <v>307</v>
      </c>
      <c r="D34" s="103">
        <f>SUM(E34,+H34,+K34)</f>
        <v>8</v>
      </c>
      <c r="E34" s="103">
        <f>SUM(F34:G34)</f>
        <v>0</v>
      </c>
      <c r="F34" s="103">
        <v>0</v>
      </c>
      <c r="G34" s="103">
        <v>0</v>
      </c>
      <c r="H34" s="103">
        <f>SUM(I34:J34)</f>
        <v>8</v>
      </c>
      <c r="I34" s="103">
        <v>0</v>
      </c>
      <c r="J34" s="103">
        <v>8</v>
      </c>
      <c r="K34" s="103">
        <f>SUM(L34:M34)</f>
        <v>0</v>
      </c>
      <c r="L34" s="103">
        <v>0</v>
      </c>
      <c r="M34" s="103">
        <v>0</v>
      </c>
      <c r="N34" s="103">
        <f>SUM(O34,+V34,+AC34)</f>
        <v>12</v>
      </c>
      <c r="O34" s="103">
        <f>SUM(P34:U34)</f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8</v>
      </c>
      <c r="W34" s="103">
        <v>0</v>
      </c>
      <c r="X34" s="103">
        <v>0</v>
      </c>
      <c r="Y34" s="103">
        <v>0</v>
      </c>
      <c r="Z34" s="103">
        <v>8</v>
      </c>
      <c r="AA34" s="103">
        <v>0</v>
      </c>
      <c r="AB34" s="103">
        <v>0</v>
      </c>
      <c r="AC34" s="103">
        <f>SUM(AD34:AE34)</f>
        <v>4</v>
      </c>
      <c r="AD34" s="103">
        <v>3</v>
      </c>
      <c r="AE34" s="103">
        <v>1</v>
      </c>
      <c r="AF34" s="103">
        <f>SUM(AG34:AI34)</f>
        <v>0</v>
      </c>
      <c r="AG34" s="103">
        <v>0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7" customFormat="1" ht="13.5" customHeight="1">
      <c r="A35" s="105"/>
      <c r="B35" s="106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7" customFormat="1" ht="13.5" customHeight="1">
      <c r="A36" s="105"/>
      <c r="B36" s="106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7" customFormat="1" ht="13.5" customHeight="1">
      <c r="A37" s="105"/>
      <c r="B37" s="106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7" customFormat="1" ht="13.5" customHeight="1">
      <c r="A38" s="105"/>
      <c r="B38" s="106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7" customFormat="1" ht="13.5" customHeight="1">
      <c r="A39" s="105"/>
      <c r="B39" s="106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7" customFormat="1" ht="13.5" customHeight="1">
      <c r="A40" s="105"/>
      <c r="B40" s="106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7" customFormat="1" ht="13.5" customHeight="1">
      <c r="A41" s="105"/>
      <c r="B41" s="106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33" man="1"/>
    <brk id="31" min="1" max="33" man="1"/>
    <brk id="45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19000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19201</v>
      </c>
      <c r="AG207" s="11">
        <v>207</v>
      </c>
    </row>
    <row r="208" spans="32:33" ht="13.5">
      <c r="AF208" s="45" t="str">
        <f>+'水洗化人口等'!B9</f>
        <v>19202</v>
      </c>
      <c r="AG208" s="11">
        <v>208</v>
      </c>
    </row>
    <row r="209" spans="32:33" ht="13.5">
      <c r="AF209" s="45" t="str">
        <f>+'水洗化人口等'!B10</f>
        <v>19204</v>
      </c>
      <c r="AG209" s="11">
        <v>209</v>
      </c>
    </row>
    <row r="210" spans="32:33" ht="13.5">
      <c r="AF210" s="45" t="str">
        <f>+'水洗化人口等'!B11</f>
        <v>19205</v>
      </c>
      <c r="AG210" s="11">
        <v>210</v>
      </c>
    </row>
    <row r="211" spans="32:33" ht="13.5">
      <c r="AF211" s="45" t="str">
        <f>+'水洗化人口等'!B12</f>
        <v>19206</v>
      </c>
      <c r="AG211" s="11">
        <v>211</v>
      </c>
    </row>
    <row r="212" spans="32:33" ht="13.5">
      <c r="AF212" s="45" t="str">
        <f>+'水洗化人口等'!B13</f>
        <v>19207</v>
      </c>
      <c r="AG212" s="11">
        <v>212</v>
      </c>
    </row>
    <row r="213" spans="32:33" ht="13.5">
      <c r="AF213" s="45" t="str">
        <f>+'水洗化人口等'!B14</f>
        <v>19208</v>
      </c>
      <c r="AG213" s="11">
        <v>213</v>
      </c>
    </row>
    <row r="214" spans="32:33" ht="13.5">
      <c r="AF214" s="45" t="str">
        <f>+'水洗化人口等'!B15</f>
        <v>19209</v>
      </c>
      <c r="AG214" s="11">
        <v>214</v>
      </c>
    </row>
    <row r="215" spans="32:33" ht="13.5">
      <c r="AF215" s="45" t="str">
        <f>+'水洗化人口等'!B16</f>
        <v>19210</v>
      </c>
      <c r="AG215" s="11">
        <v>215</v>
      </c>
    </row>
    <row r="216" spans="32:33" ht="13.5">
      <c r="AF216" s="45" t="str">
        <f>+'水洗化人口等'!B17</f>
        <v>19211</v>
      </c>
      <c r="AG216" s="11">
        <v>216</v>
      </c>
    </row>
    <row r="217" spans="32:33" ht="13.5">
      <c r="AF217" s="45" t="str">
        <f>+'水洗化人口等'!B18</f>
        <v>19212</v>
      </c>
      <c r="AG217" s="11">
        <v>217</v>
      </c>
    </row>
    <row r="218" spans="32:33" ht="13.5">
      <c r="AF218" s="45" t="str">
        <f>+'水洗化人口等'!B19</f>
        <v>19213</v>
      </c>
      <c r="AG218" s="11">
        <v>218</v>
      </c>
    </row>
    <row r="219" spans="32:33" ht="13.5">
      <c r="AF219" s="45" t="str">
        <f>+'水洗化人口等'!B20</f>
        <v>19214</v>
      </c>
      <c r="AG219" s="11">
        <v>219</v>
      </c>
    </row>
    <row r="220" spans="32:33" ht="13.5">
      <c r="AF220" s="45" t="str">
        <f>+'水洗化人口等'!B21</f>
        <v>19346</v>
      </c>
      <c r="AG220" s="11">
        <v>220</v>
      </c>
    </row>
    <row r="221" spans="32:33" ht="13.5">
      <c r="AF221" s="45" t="str">
        <f>+'水洗化人口等'!B22</f>
        <v>19364</v>
      </c>
      <c r="AG221" s="11">
        <v>221</v>
      </c>
    </row>
    <row r="222" spans="32:33" ht="13.5">
      <c r="AF222" s="45" t="str">
        <f>+'水洗化人口等'!B23</f>
        <v>19365</v>
      </c>
      <c r="AG222" s="11">
        <v>222</v>
      </c>
    </row>
    <row r="223" spans="32:33" ht="13.5">
      <c r="AF223" s="45" t="str">
        <f>+'水洗化人口等'!B24</f>
        <v>19366</v>
      </c>
      <c r="AG223" s="11">
        <v>223</v>
      </c>
    </row>
    <row r="224" spans="32:33" ht="13.5">
      <c r="AF224" s="45" t="str">
        <f>+'水洗化人口等'!B25</f>
        <v>19368</v>
      </c>
      <c r="AG224" s="11">
        <v>224</v>
      </c>
    </row>
    <row r="225" spans="32:33" ht="13.5">
      <c r="AF225" s="45" t="str">
        <f>+'水洗化人口等'!B26</f>
        <v>19384</v>
      </c>
      <c r="AG225" s="11">
        <v>225</v>
      </c>
    </row>
    <row r="226" spans="32:33" ht="13.5">
      <c r="AF226" s="45" t="str">
        <f>+'水洗化人口等'!B27</f>
        <v>19422</v>
      </c>
      <c r="AG226" s="11">
        <v>226</v>
      </c>
    </row>
    <row r="227" spans="32:33" ht="13.5">
      <c r="AF227" s="45" t="str">
        <f>+'水洗化人口等'!B28</f>
        <v>19423</v>
      </c>
      <c r="AG227" s="11">
        <v>227</v>
      </c>
    </row>
    <row r="228" spans="32:33" ht="13.5">
      <c r="AF228" s="45" t="str">
        <f>+'水洗化人口等'!B29</f>
        <v>19424</v>
      </c>
      <c r="AG228" s="11">
        <v>228</v>
      </c>
    </row>
    <row r="229" spans="32:33" ht="13.5">
      <c r="AF229" s="45" t="str">
        <f>+'水洗化人口等'!B30</f>
        <v>19425</v>
      </c>
      <c r="AG229" s="11">
        <v>229</v>
      </c>
    </row>
    <row r="230" spans="32:33" ht="13.5">
      <c r="AF230" s="45" t="str">
        <f>+'水洗化人口等'!B31</f>
        <v>19429</v>
      </c>
      <c r="AG230" s="11">
        <v>230</v>
      </c>
    </row>
    <row r="231" spans="32:33" ht="13.5">
      <c r="AF231" s="45" t="str">
        <f>+'水洗化人口等'!B32</f>
        <v>19430</v>
      </c>
      <c r="AG231" s="11">
        <v>231</v>
      </c>
    </row>
    <row r="232" spans="32:33" ht="13.5">
      <c r="AF232" s="45" t="str">
        <f>+'水洗化人口等'!B33</f>
        <v>19442</v>
      </c>
      <c r="AG232" s="11">
        <v>232</v>
      </c>
    </row>
    <row r="233" spans="32:33" ht="13.5">
      <c r="AF233" s="45" t="str">
        <f>+'水洗化人口等'!B34</f>
        <v>19443</v>
      </c>
      <c r="AG233" s="11">
        <v>233</v>
      </c>
    </row>
    <row r="234" spans="32:33" ht="13.5">
      <c r="AF234" s="45">
        <f>+'水洗化人口等'!B35</f>
        <v>0</v>
      </c>
      <c r="AG234" s="11">
        <v>234</v>
      </c>
    </row>
    <row r="235" spans="32:33" ht="13.5">
      <c r="AF235" s="45">
        <f>+'水洗化人口等'!B36</f>
        <v>0</v>
      </c>
      <c r="AG235" s="11">
        <v>235</v>
      </c>
    </row>
    <row r="236" spans="32:33" ht="13.5">
      <c r="AF236" s="45">
        <f>+'水洗化人口等'!B37</f>
        <v>0</v>
      </c>
      <c r="AG236" s="11">
        <v>236</v>
      </c>
    </row>
    <row r="237" spans="32:33" ht="13.5">
      <c r="AF237" s="45">
        <f>+'水洗化人口等'!B38</f>
        <v>0</v>
      </c>
      <c r="AG237" s="11">
        <v>237</v>
      </c>
    </row>
    <row r="238" spans="32:33" ht="13.5">
      <c r="AF238" s="45">
        <f>+'水洗化人口等'!B39</f>
        <v>0</v>
      </c>
      <c r="AG238" s="11">
        <v>238</v>
      </c>
    </row>
    <row r="239" spans="32:33" ht="13.5">
      <c r="AF239" s="45">
        <f>+'水洗化人口等'!B40</f>
        <v>0</v>
      </c>
      <c r="AG239" s="11">
        <v>239</v>
      </c>
    </row>
    <row r="240" spans="32:33" ht="13.5">
      <c r="AF240" s="45">
        <f>+'水洗化人口等'!B41</f>
        <v>0</v>
      </c>
      <c r="AG240" s="11">
        <v>240</v>
      </c>
    </row>
    <row r="241" spans="32:33" ht="13.5">
      <c r="AF241" s="45">
        <f>+'水洗化人口等'!B42</f>
        <v>0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/>
  <cp:lastPrinted>2016-10-24T05:42:31Z</cp:lastPrinted>
  <dcterms:created xsi:type="dcterms:W3CDTF">2008-01-06T09:25:24Z</dcterms:created>
  <dcterms:modified xsi:type="dcterms:W3CDTF">2017-02-27T09:07:57Z</dcterms:modified>
  <cp:category/>
  <cp:version/>
  <cp:contentType/>
  <cp:contentStatus/>
</cp:coreProperties>
</file>