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61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'し尿処理状況'!$2:$22</definedName>
    <definedName name="_xlnm.Print_Area" localSheetId="0">'水洗化人口等'!$2:$22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<sst xmlns="http://schemas.openxmlformats.org/spreadsheetml/2006/main" count="604" uniqueCount="284">
  <si>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</si>
  <si>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</si>
  <si>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</si>
  <si>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</si>
  <si>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</si>
  <si>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</si>
  <si>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</si>
  <si>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</si>
  <si>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</si>
  <si>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</si>
  <si>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</si>
  <si>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</si>
  <si>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</si>
  <si>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</si>
  <si>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</si>
  <si>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</si>
  <si>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</si>
  <si>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</si>
  <si>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</si>
  <si>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</si>
  <si>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</si>
  <si>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</si>
  <si>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</si>
  <si>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</si>
  <si>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</si>
  <si>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</si>
  <si>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</si>
  <si>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</si>
  <si>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</si>
  <si>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</si>
  <si>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</si>
  <si>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</si>
  <si>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</si>
  <si>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</si>
  <si>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</si>
  <si>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</si>
  <si>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</si>
  <si>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</si>
  <si>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</si>
  <si>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</si>
  <si>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</si>
  <si>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</si>
  <si>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</si>
  <si>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</si>
  <si>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</si>
  <si>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</si>
  <si>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</si>
  <si>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</si>
  <si>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</si>
  <si>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</si>
  <si>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</si>
  <si>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</si>
  <si>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</si>
  <si>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</si>
  <si>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</si>
  <si>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</si>
  <si>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</si>
  <si>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</si>
  <si>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</si>
  <si>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</si>
  <si>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</si>
  <si>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</si>
  <si>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</si>
  <si>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</si>
  <si>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</si>
  <si>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</si>
  <si>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</si>
  <si>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</si>
  <si>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</si>
  <si>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</si>
  <si>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</si>
  <si>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</si>
  <si>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</si>
  <si>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</si>
  <si>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</si>
  <si>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</si>
  <si>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</si>
  <si>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</si>
  <si>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</si>
  <si>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</si>
  <si>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</si>
  <si>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</si>
  <si>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</si>
  <si>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</si>
  <si>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</si>
  <si>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</si>
  <si>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</si>
  <si>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</si>
  <si>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</si>
  <si>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</si>
  <si>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</si>
  <si>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</si>
  <si>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</si>
  <si>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</si>
  <si>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</si>
  <si>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</si>
  <si>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</si>
  <si>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</si>
  <si>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</si>
  <si>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</si>
  <si>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</si>
  <si>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</si>
  <si>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</si>
  <si>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</si>
  <si>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</si>
  <si>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</si>
  <si>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</si>
  <si>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</si>
  <si>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</si>
  <si>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</si>
  <si>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</si>
  <si>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</si>
  <si>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</si>
  <si>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</si>
  <si>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</si>
  <si>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</si>
  <si>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</si>
  <si>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</si>
  <si>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</si>
  <si>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</si>
  <si>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</si>
  <si>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</si>
  <si>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</si>
  <si>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</si>
  <si>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</si>
  <si>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</si>
  <si>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</si>
  <si>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</si>
  <si>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</si>
  <si>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</si>
  <si>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</si>
  <si>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</si>
  <si>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</si>
  <si>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</si>
  <si>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</si>
  <si>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</si>
  <si>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</si>
  <si>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</si>
  <si>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</si>
  <si>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</si>
  <si>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</si>
  <si>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</si>
  <si>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</si>
  <si>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</si>
  <si>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</si>
  <si>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</si>
  <si>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</si>
  <si>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</si>
  <si>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</si>
  <si>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</si>
  <si>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</si>
  <si>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</si>
  <si>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</si>
  <si>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</si>
  <si>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</si>
  <si>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</si>
  <si>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</si>
  <si>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</si>
  <si>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</si>
  <si>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</si>
  <si>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</si>
  <si>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</si>
  <si>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</si>
  <si>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</si>
  <si>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</si>
  <si>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</si>
  <si>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</si>
  <si>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</si>
  <si>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</si>
  <si>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</si>
  <si>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</si>
  <si>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</si>
  <si>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</si>
  <si>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</si>
  <si>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</si>
  <si>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</si>
  <si>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</si>
  <si>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</si>
  <si>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</si>
  <si>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</si>
  <si>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</si>
  <si>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</si>
  <si>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</si>
  <si>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</si>
  <si>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</si>
  <si>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</si>
  <si>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</si>
  <si>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</si>
  <si>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</si>
  <si>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</si>
  <si>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</si>
  <si>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</si>
  <si>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</si>
  <si>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</si>
  <si>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</si>
  <si>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</si>
  <si>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</si>
  <si>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</si>
  <si>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</si>
  <si>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</si>
  <si>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</si>
  <si>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</si>
  <si>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</si>
  <si>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</si>
  <si>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</si>
  <si>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</si>
  <si>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</si>
  <si>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</si>
  <si>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</si>
  <si>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</si>
  <si>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</si>
  <si>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</si>
  <si>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</si>
  <si>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</si>
  <si>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</si>
  <si>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</si>
  <si>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</si>
  <si>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</si>
  <si>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</si>
  <si>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</si>
  <si>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</si>
  <si>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</si>
  <si>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</si>
  <si>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</si>
  <si>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</si>
  <si>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</si>
  <si>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</si>
  <si>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</si>
  <si>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</si>
  <si>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</si>
  <si>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</si>
  <si>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</si>
  <si>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</si>
  <si>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</si>
  <si>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</si>
  <si>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</si>
  <si>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</si>
  <si>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</si>
  <si>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</si>
  <si>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</si>
  <si>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</si>
  <si>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</si>
  <si>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</si>
  <si>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</si>
  <si>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</si>
  <si>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</si>
  <si>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</si>
  <si>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</si>
  <si>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</si>
  <si>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</si>
  <si>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16000</t>
  </si>
  <si>
    <t>水洗化人口等（平成27年度実績）</t>
  </si>
  <si>
    <t>し尿処理の状況（平成27年度実績）</t>
  </si>
  <si>
    <t>16201</t>
  </si>
  <si>
    <t>富山市</t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</si>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</sst>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2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38</v>
      </c>
      <c r="B7" s="115" t="s">
        <v>250</v>
      </c>
      <c r="C7" s="111" t="s">
        <v>201</v>
      </c>
      <c r="D7" s="112">
        <f>+SUM(E7,+I7)</f>
        <v>1079555</v>
      </c>
      <c r="E7" s="112">
        <f>+SUM(G7,+H7)</f>
        <v>41289</v>
      </c>
      <c r="F7" s="113">
        <f>IF(D7&gt;0,E7/D7*100,"-")</f>
        <v>3.824631445364062</v>
      </c>
      <c r="G7" s="110">
        <f>SUM(G$8:G$1000)</f>
        <v>41289</v>
      </c>
      <c r="H7" s="110">
        <f>SUM(H$8:H$1000)</f>
        <v>0</v>
      </c>
      <c r="I7" s="112">
        <f>+SUM(K7,+M7,+O7)</f>
        <v>1038266</v>
      </c>
      <c r="J7" s="113">
        <f>IF(D7&gt;0,I7/D7*100,"-")</f>
        <v>96.17536855463594</v>
      </c>
      <c r="K7" s="110">
        <f>SUM(K$8:K$1000)</f>
        <v>843685</v>
      </c>
      <c r="L7" s="113">
        <f>IF(D7&gt;0,K7/D7*100,"-")</f>
        <v>78.15118266322698</v>
      </c>
      <c r="M7" s="110">
        <f>SUM(M$8:M$1000)</f>
        <v>3211</v>
      </c>
      <c r="N7" s="113">
        <f>IF(D7&gt;0,M7/D7*100,"-")</f>
        <v>0.297437370027465</v>
      </c>
      <c r="O7" s="110">
        <f>SUM(O$8:O$1000)</f>
        <v>191370</v>
      </c>
      <c r="P7" s="110">
        <f>SUM(P$8:P$1000)</f>
        <v>104447</v>
      </c>
      <c r="Q7" s="113">
        <f>IF(D7&gt;0,O7/D7*100,"-")</f>
        <v>17.726748521381495</v>
      </c>
      <c r="R7" s="110">
        <f>SUM(R$8:R$1000)</f>
        <v>13815</v>
      </c>
      <c r="S7" s="114">
        <f aca="true" t="shared" si="0" ref="S7:Z7">COUNTIF(S$8:S$1000,"○")</f>
        <v>15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8</v>
      </c>
      <c r="X7" s="114">
        <f t="shared" si="0"/>
        <v>0</v>
      </c>
      <c r="Y7" s="114">
        <f t="shared" si="0"/>
        <v>0</v>
      </c>
      <c r="Z7" s="114">
        <f t="shared" si="0"/>
        <v>7</v>
      </c>
    </row>
    <row r="8" spans="1:26" s="107" customFormat="1" ht="13.5" customHeight="1">
      <c r="A8" s="101" t="s">
        <v>38</v>
      </c>
      <c r="B8" s="102" t="s">
        <v>253</v>
      </c>
      <c r="C8" s="101" t="s">
        <v>254</v>
      </c>
      <c r="D8" s="103">
        <f>+SUM(E8,+I8)</f>
        <v>418495</v>
      </c>
      <c r="E8" s="103">
        <f>+SUM(G8,+H8)</f>
        <v>6207</v>
      </c>
      <c r="F8" s="104">
        <f>IF(D8&gt;0,E8/D8*100,"-")</f>
        <v>1.4831718419574904</v>
      </c>
      <c r="G8" s="103">
        <v>6207</v>
      </c>
      <c r="H8" s="103">
        <v>0</v>
      </c>
      <c r="I8" s="103">
        <f>+SUM(K8,+M8,+O8)</f>
        <v>412288</v>
      </c>
      <c r="J8" s="104">
        <f>IF(D8&gt;0,I8/D8*100,"-")</f>
        <v>98.51682815804251</v>
      </c>
      <c r="K8" s="103">
        <v>363673</v>
      </c>
      <c r="L8" s="104">
        <f>IF(D8&gt;0,K8/D8*100,"-")</f>
        <v>86.90020191400136</v>
      </c>
      <c r="M8" s="103">
        <v>3211</v>
      </c>
      <c r="N8" s="104">
        <f>IF(D8&gt;0,M8/D8*100,"-")</f>
        <v>0.7672732051756891</v>
      </c>
      <c r="O8" s="103">
        <v>45404</v>
      </c>
      <c r="P8" s="103">
        <v>24774</v>
      </c>
      <c r="Q8" s="104">
        <f>IF(D8&gt;0,O8/D8*100,"-")</f>
        <v>10.849353038865459</v>
      </c>
      <c r="R8" s="103">
        <v>5746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38</v>
      </c>
      <c r="B9" s="102" t="s">
        <v>256</v>
      </c>
      <c r="C9" s="101" t="s">
        <v>257</v>
      </c>
      <c r="D9" s="103">
        <f>+SUM(E9,+I9)</f>
        <v>175019</v>
      </c>
      <c r="E9" s="103">
        <f>+SUM(G9,+H9)</f>
        <v>10933</v>
      </c>
      <c r="F9" s="104">
        <f>IF(D9&gt;0,E9/D9*100,"-")</f>
        <v>6.246750352818837</v>
      </c>
      <c r="G9" s="103">
        <v>10933</v>
      </c>
      <c r="H9" s="103">
        <v>0</v>
      </c>
      <c r="I9" s="103">
        <f>+SUM(K9,+M9,+O9)</f>
        <v>164086</v>
      </c>
      <c r="J9" s="104">
        <f>IF(D9&gt;0,I9/D9*100,"-")</f>
        <v>93.75324964718116</v>
      </c>
      <c r="K9" s="103">
        <v>149160</v>
      </c>
      <c r="L9" s="104">
        <f>IF(D9&gt;0,K9/D9*100,"-")</f>
        <v>85.22503271073425</v>
      </c>
      <c r="M9" s="103">
        <v>0</v>
      </c>
      <c r="N9" s="104">
        <f>IF(D9&gt;0,M9/D9*100,"-")</f>
        <v>0</v>
      </c>
      <c r="O9" s="103">
        <v>14926</v>
      </c>
      <c r="P9" s="103">
        <v>7954</v>
      </c>
      <c r="Q9" s="104">
        <f>IF(D9&gt;0,O9/D9*100,"-")</f>
        <v>8.528216936446901</v>
      </c>
      <c r="R9" s="103">
        <v>2582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38</v>
      </c>
      <c r="B10" s="102" t="s">
        <v>258</v>
      </c>
      <c r="C10" s="101" t="s">
        <v>259</v>
      </c>
      <c r="D10" s="103">
        <f>+SUM(E10,+I10)</f>
        <v>43233</v>
      </c>
      <c r="E10" s="103">
        <f>+SUM(G10,+H10)</f>
        <v>2657</v>
      </c>
      <c r="F10" s="104">
        <f>IF(D10&gt;0,E10/D10*100,"-")</f>
        <v>6.1457682788610555</v>
      </c>
      <c r="G10" s="103">
        <v>2657</v>
      </c>
      <c r="H10" s="103">
        <v>0</v>
      </c>
      <c r="I10" s="103">
        <f>+SUM(K10,+M10,+O10)</f>
        <v>40576</v>
      </c>
      <c r="J10" s="104">
        <f>IF(D10&gt;0,I10/D10*100,"-")</f>
        <v>93.85423172113894</v>
      </c>
      <c r="K10" s="103">
        <v>26740</v>
      </c>
      <c r="L10" s="104">
        <f>IF(D10&gt;0,K10/D10*100,"-")</f>
        <v>61.850900932158304</v>
      </c>
      <c r="M10" s="103">
        <v>0</v>
      </c>
      <c r="N10" s="104">
        <f>IF(D10&gt;0,M10/D10*100,"-")</f>
        <v>0</v>
      </c>
      <c r="O10" s="103">
        <v>13836</v>
      </c>
      <c r="P10" s="103">
        <v>9580</v>
      </c>
      <c r="Q10" s="104">
        <f>IF(D10&gt;0,O10/D10*100,"-")</f>
        <v>32.00333078898064</v>
      </c>
      <c r="R10" s="103">
        <v>362</v>
      </c>
      <c r="S10" s="101" t="s">
        <v>255</v>
      </c>
      <c r="T10" s="101"/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38</v>
      </c>
      <c r="B11" s="102" t="s">
        <v>260</v>
      </c>
      <c r="C11" s="101" t="s">
        <v>261</v>
      </c>
      <c r="D11" s="103">
        <f>+SUM(E11,+I11)</f>
        <v>49986</v>
      </c>
      <c r="E11" s="103">
        <f>+SUM(G11,+H11)</f>
        <v>4606</v>
      </c>
      <c r="F11" s="104">
        <f>IF(D11&gt;0,E11/D11*100,"-")</f>
        <v>9.214580082423078</v>
      </c>
      <c r="G11" s="103">
        <v>4606</v>
      </c>
      <c r="H11" s="103">
        <v>0</v>
      </c>
      <c r="I11" s="103">
        <f>+SUM(K11,+M11,+O11)</f>
        <v>45380</v>
      </c>
      <c r="J11" s="104">
        <f>IF(D11&gt;0,I11/D11*100,"-")</f>
        <v>90.78541991757693</v>
      </c>
      <c r="K11" s="103">
        <v>36830</v>
      </c>
      <c r="L11" s="104">
        <f>IF(D11&gt;0,K11/D11*100,"-")</f>
        <v>73.68063057656144</v>
      </c>
      <c r="M11" s="103">
        <v>0</v>
      </c>
      <c r="N11" s="104">
        <f>IF(D11&gt;0,M11/D11*100,"-")</f>
        <v>0</v>
      </c>
      <c r="O11" s="103">
        <v>8550</v>
      </c>
      <c r="P11" s="103">
        <v>4206</v>
      </c>
      <c r="Q11" s="104">
        <f>IF(D11&gt;0,O11/D11*100,"-")</f>
        <v>17.104789341015483</v>
      </c>
      <c r="R11" s="103">
        <v>414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38</v>
      </c>
      <c r="B12" s="102" t="s">
        <v>262</v>
      </c>
      <c r="C12" s="101" t="s">
        <v>263</v>
      </c>
      <c r="D12" s="103">
        <f>+SUM(E12,+I12)</f>
        <v>33513</v>
      </c>
      <c r="E12" s="103">
        <f>+SUM(G12,+H12)</f>
        <v>2083</v>
      </c>
      <c r="F12" s="104">
        <f>IF(D12&gt;0,E12/D12*100,"-")</f>
        <v>6.215498463282905</v>
      </c>
      <c r="G12" s="103">
        <v>2083</v>
      </c>
      <c r="H12" s="103">
        <v>0</v>
      </c>
      <c r="I12" s="103">
        <f>+SUM(K12,+M12,+O12)</f>
        <v>31430</v>
      </c>
      <c r="J12" s="104">
        <f>IF(D12&gt;0,I12/D12*100,"-")</f>
        <v>93.78450153671709</v>
      </c>
      <c r="K12" s="103">
        <v>21260</v>
      </c>
      <c r="L12" s="104">
        <f>IF(D12&gt;0,K12/D12*100,"-")</f>
        <v>63.43806880911885</v>
      </c>
      <c r="M12" s="103">
        <v>0</v>
      </c>
      <c r="N12" s="104">
        <f>IF(D12&gt;0,M12/D12*100,"-")</f>
        <v>0</v>
      </c>
      <c r="O12" s="103">
        <v>10170</v>
      </c>
      <c r="P12" s="103">
        <v>5516</v>
      </c>
      <c r="Q12" s="104">
        <f>IF(D12&gt;0,O12/D12*100,"-")</f>
        <v>30.346432727598245</v>
      </c>
      <c r="R12" s="103">
        <v>268</v>
      </c>
      <c r="S12" s="101" t="s">
        <v>255</v>
      </c>
      <c r="T12" s="101"/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38</v>
      </c>
      <c r="B13" s="102" t="s">
        <v>264</v>
      </c>
      <c r="C13" s="101" t="s">
        <v>265</v>
      </c>
      <c r="D13" s="103">
        <f>+SUM(E13,+I13)</f>
        <v>41830</v>
      </c>
      <c r="E13" s="103">
        <f>+SUM(G13,+H13)</f>
        <v>965</v>
      </c>
      <c r="F13" s="104">
        <f>IF(D13&gt;0,E13/D13*100,"-")</f>
        <v>2.3069567296198903</v>
      </c>
      <c r="G13" s="103">
        <v>965</v>
      </c>
      <c r="H13" s="103">
        <v>0</v>
      </c>
      <c r="I13" s="103">
        <f>+SUM(K13,+M13,+O13)</f>
        <v>40865</v>
      </c>
      <c r="J13" s="104">
        <f>IF(D13&gt;0,I13/D13*100,"-")</f>
        <v>97.69304327038012</v>
      </c>
      <c r="K13" s="103">
        <v>23640</v>
      </c>
      <c r="L13" s="104">
        <f>IF(D13&gt;0,K13/D13*100,"-")</f>
        <v>56.51446330384891</v>
      </c>
      <c r="M13" s="103">
        <v>0</v>
      </c>
      <c r="N13" s="104">
        <f>IF(D13&gt;0,M13/D13*100,"-")</f>
        <v>0</v>
      </c>
      <c r="O13" s="103">
        <v>17225</v>
      </c>
      <c r="P13" s="103">
        <v>2892</v>
      </c>
      <c r="Q13" s="104">
        <f>IF(D13&gt;0,O13/D13*100,"-")</f>
        <v>41.178579966531196</v>
      </c>
      <c r="R13" s="103">
        <v>288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38</v>
      </c>
      <c r="B14" s="102" t="s">
        <v>266</v>
      </c>
      <c r="C14" s="101" t="s">
        <v>267</v>
      </c>
      <c r="D14" s="103">
        <f>+SUM(E14,+I14)</f>
        <v>48851</v>
      </c>
      <c r="E14" s="103">
        <f>+SUM(G14,+H14)</f>
        <v>2778</v>
      </c>
      <c r="F14" s="104">
        <f>IF(D14&gt;0,E14/D14*100,"-")</f>
        <v>5.686679904198481</v>
      </c>
      <c r="G14" s="103">
        <v>2778</v>
      </c>
      <c r="H14" s="103">
        <v>0</v>
      </c>
      <c r="I14" s="103">
        <f>+SUM(K14,+M14,+O14)</f>
        <v>46073</v>
      </c>
      <c r="J14" s="104">
        <f>IF(D14&gt;0,I14/D14*100,"-")</f>
        <v>94.31332009580153</v>
      </c>
      <c r="K14" s="103">
        <v>27839</v>
      </c>
      <c r="L14" s="104">
        <f>IF(D14&gt;0,K14/D14*100,"-")</f>
        <v>56.98757446111645</v>
      </c>
      <c r="M14" s="103">
        <v>0</v>
      </c>
      <c r="N14" s="104">
        <f>IF(D14&gt;0,M14/D14*100,"-")</f>
        <v>0</v>
      </c>
      <c r="O14" s="103">
        <v>18234</v>
      </c>
      <c r="P14" s="103">
        <v>12281</v>
      </c>
      <c r="Q14" s="104">
        <f>IF(D14&gt;0,O14/D14*100,"-")</f>
        <v>37.32574563468506</v>
      </c>
      <c r="R14" s="103">
        <v>480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38</v>
      </c>
      <c r="B15" s="102" t="s">
        <v>268</v>
      </c>
      <c r="C15" s="101" t="s">
        <v>269</v>
      </c>
      <c r="D15" s="103">
        <f>+SUM(E15,+I15)</f>
        <v>31173</v>
      </c>
      <c r="E15" s="103">
        <f>+SUM(G15,+H15)</f>
        <v>1939</v>
      </c>
      <c r="F15" s="104">
        <f>IF(D15&gt;0,E15/D15*100,"-")</f>
        <v>6.22012639142848</v>
      </c>
      <c r="G15" s="103">
        <v>1939</v>
      </c>
      <c r="H15" s="103">
        <v>0</v>
      </c>
      <c r="I15" s="103">
        <f>+SUM(K15,+M15,+O15)</f>
        <v>29234</v>
      </c>
      <c r="J15" s="104">
        <f>IF(D15&gt;0,I15/D15*100,"-")</f>
        <v>93.77987360857152</v>
      </c>
      <c r="K15" s="103">
        <v>17652</v>
      </c>
      <c r="L15" s="104">
        <f>IF(D15&gt;0,K15/D15*100,"-")</f>
        <v>56.62592628235974</v>
      </c>
      <c r="M15" s="103">
        <v>0</v>
      </c>
      <c r="N15" s="104">
        <f>IF(D15&gt;0,M15/D15*100,"-")</f>
        <v>0</v>
      </c>
      <c r="O15" s="103">
        <v>11582</v>
      </c>
      <c r="P15" s="103">
        <v>4209</v>
      </c>
      <c r="Q15" s="104">
        <f>IF(D15&gt;0,O15/D15*100,"-")</f>
        <v>37.153947326211785</v>
      </c>
      <c r="R15" s="103">
        <v>338</v>
      </c>
      <c r="S15" s="101" t="s">
        <v>255</v>
      </c>
      <c r="T15" s="101"/>
      <c r="U15" s="101"/>
      <c r="V15" s="101"/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38</v>
      </c>
      <c r="B16" s="102" t="s">
        <v>270</v>
      </c>
      <c r="C16" s="101" t="s">
        <v>271</v>
      </c>
      <c r="D16" s="103">
        <f>+SUM(E16,+I16)</f>
        <v>53328</v>
      </c>
      <c r="E16" s="103">
        <f>+SUM(G16,+H16)</f>
        <v>1790</v>
      </c>
      <c r="F16" s="104">
        <f>IF(D16&gt;0,E16/D16*100,"-")</f>
        <v>3.356585658565857</v>
      </c>
      <c r="G16" s="103">
        <v>1790</v>
      </c>
      <c r="H16" s="103">
        <v>0</v>
      </c>
      <c r="I16" s="103">
        <f>+SUM(K16,+M16,+O16)</f>
        <v>51538</v>
      </c>
      <c r="J16" s="104">
        <f>IF(D16&gt;0,I16/D16*100,"-")</f>
        <v>96.64341434143414</v>
      </c>
      <c r="K16" s="103">
        <v>41106</v>
      </c>
      <c r="L16" s="104">
        <f>IF(D16&gt;0,K16/D16*100,"-")</f>
        <v>77.08145814581458</v>
      </c>
      <c r="M16" s="103">
        <v>0</v>
      </c>
      <c r="N16" s="104">
        <f>IF(D16&gt;0,M16/D16*100,"-")</f>
        <v>0</v>
      </c>
      <c r="O16" s="103">
        <v>10432</v>
      </c>
      <c r="P16" s="103">
        <v>7822</v>
      </c>
      <c r="Q16" s="104">
        <f>IF(D16&gt;0,O16/D16*100,"-")</f>
        <v>19.561956195619562</v>
      </c>
      <c r="R16" s="103">
        <v>685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38</v>
      </c>
      <c r="B17" s="102" t="s">
        <v>272</v>
      </c>
      <c r="C17" s="101" t="s">
        <v>273</v>
      </c>
      <c r="D17" s="103">
        <f>+SUM(E17,+I17)</f>
        <v>94347</v>
      </c>
      <c r="E17" s="103">
        <f>+SUM(G17,+H17)</f>
        <v>1517</v>
      </c>
      <c r="F17" s="104">
        <f>IF(D17&gt;0,E17/D17*100,"-")</f>
        <v>1.6078942626686594</v>
      </c>
      <c r="G17" s="103">
        <v>1517</v>
      </c>
      <c r="H17" s="103">
        <v>0</v>
      </c>
      <c r="I17" s="103">
        <f>+SUM(K17,+M17,+O17)</f>
        <v>92830</v>
      </c>
      <c r="J17" s="104">
        <f>IF(D17&gt;0,I17/D17*100,"-")</f>
        <v>98.39210573733133</v>
      </c>
      <c r="K17" s="103">
        <v>75499</v>
      </c>
      <c r="L17" s="104">
        <f>IF(D17&gt;0,K17/D17*100,"-")</f>
        <v>80.02268222624991</v>
      </c>
      <c r="M17" s="103">
        <v>0</v>
      </c>
      <c r="N17" s="104">
        <f>IF(D17&gt;0,M17/D17*100,"-")</f>
        <v>0</v>
      </c>
      <c r="O17" s="103">
        <v>17331</v>
      </c>
      <c r="P17" s="103">
        <v>12513</v>
      </c>
      <c r="Q17" s="104">
        <f>IF(D17&gt;0,O17/D17*100,"-")</f>
        <v>18.369423511081433</v>
      </c>
      <c r="R17" s="103">
        <v>1916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38</v>
      </c>
      <c r="B18" s="102" t="s">
        <v>274</v>
      </c>
      <c r="C18" s="101" t="s">
        <v>275</v>
      </c>
      <c r="D18" s="103">
        <f>+SUM(E18,+I18)</f>
        <v>3024</v>
      </c>
      <c r="E18" s="103">
        <f>+SUM(G18,+H18)</f>
        <v>0</v>
      </c>
      <c r="F18" s="104">
        <f>IF(D18&gt;0,E18/D18*100,"-")</f>
        <v>0</v>
      </c>
      <c r="G18" s="103">
        <v>0</v>
      </c>
      <c r="H18" s="103">
        <v>0</v>
      </c>
      <c r="I18" s="103">
        <f>+SUM(K18,+M18,+O18)</f>
        <v>3024</v>
      </c>
      <c r="J18" s="104">
        <f>IF(D18&gt;0,I18/D18*100,"-")</f>
        <v>100</v>
      </c>
      <c r="K18" s="103">
        <v>3017</v>
      </c>
      <c r="L18" s="104">
        <f>IF(D18&gt;0,K18/D18*100,"-")</f>
        <v>99.76851851851852</v>
      </c>
      <c r="M18" s="103">
        <v>0</v>
      </c>
      <c r="N18" s="104">
        <f>IF(D18&gt;0,M18/D18*100,"-")</f>
        <v>0</v>
      </c>
      <c r="O18" s="103">
        <v>7</v>
      </c>
      <c r="P18" s="103">
        <v>7</v>
      </c>
      <c r="Q18" s="104">
        <f>IF(D18&gt;0,O18/D18*100,"-")</f>
        <v>0.23148148148148145</v>
      </c>
      <c r="R18" s="103">
        <v>13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38</v>
      </c>
      <c r="B19" s="102" t="s">
        <v>276</v>
      </c>
      <c r="C19" s="101" t="s">
        <v>277</v>
      </c>
      <c r="D19" s="103">
        <f>+SUM(E19,+I19)</f>
        <v>21431</v>
      </c>
      <c r="E19" s="103">
        <f>+SUM(G19,+H19)</f>
        <v>1611</v>
      </c>
      <c r="F19" s="104">
        <f>IF(D19&gt;0,E19/D19*100,"-")</f>
        <v>7.517148056553591</v>
      </c>
      <c r="G19" s="103">
        <v>1611</v>
      </c>
      <c r="H19" s="103">
        <v>0</v>
      </c>
      <c r="I19" s="103">
        <f>+SUM(K19,+M19,+O19)</f>
        <v>19820</v>
      </c>
      <c r="J19" s="104">
        <f>IF(D19&gt;0,I19/D19*100,"-")</f>
        <v>92.4828519434464</v>
      </c>
      <c r="K19" s="103">
        <v>15512</v>
      </c>
      <c r="L19" s="104">
        <f>IF(D19&gt;0,K19/D19*100,"-")</f>
        <v>72.3811301385843</v>
      </c>
      <c r="M19" s="103">
        <v>0</v>
      </c>
      <c r="N19" s="104">
        <f>IF(D19&gt;0,M19/D19*100,"-")</f>
        <v>0</v>
      </c>
      <c r="O19" s="103">
        <v>4308</v>
      </c>
      <c r="P19" s="103">
        <v>3003</v>
      </c>
      <c r="Q19" s="104">
        <f>IF(D19&gt;0,O19/D19*100,"-")</f>
        <v>20.101721804862116</v>
      </c>
      <c r="R19" s="103">
        <v>133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38</v>
      </c>
      <c r="B20" s="102" t="s">
        <v>278</v>
      </c>
      <c r="C20" s="101" t="s">
        <v>279</v>
      </c>
      <c r="D20" s="103">
        <f>+SUM(E20,+I20)</f>
        <v>26660</v>
      </c>
      <c r="E20" s="103">
        <f>+SUM(G20,+H20)</f>
        <v>1519</v>
      </c>
      <c r="F20" s="104">
        <f>IF(D20&gt;0,E20/D20*100,"-")</f>
        <v>5.6976744186046515</v>
      </c>
      <c r="G20" s="103">
        <v>1519</v>
      </c>
      <c r="H20" s="103">
        <v>0</v>
      </c>
      <c r="I20" s="103">
        <f>+SUM(K20,+M20,+O20)</f>
        <v>25141</v>
      </c>
      <c r="J20" s="104">
        <f>IF(D20&gt;0,I20/D20*100,"-")</f>
        <v>94.30232558139535</v>
      </c>
      <c r="K20" s="103">
        <v>19898</v>
      </c>
      <c r="L20" s="104">
        <f>IF(D20&gt;0,K20/D20*100,"-")</f>
        <v>74.63615903975995</v>
      </c>
      <c r="M20" s="103">
        <v>0</v>
      </c>
      <c r="N20" s="104">
        <f>IF(D20&gt;0,M20/D20*100,"-")</f>
        <v>0</v>
      </c>
      <c r="O20" s="103">
        <v>5243</v>
      </c>
      <c r="P20" s="103">
        <v>1790</v>
      </c>
      <c r="Q20" s="104">
        <f>IF(D20&gt;0,O20/D20*100,"-")</f>
        <v>19.66616654163541</v>
      </c>
      <c r="R20" s="103">
        <v>182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38</v>
      </c>
      <c r="B21" s="102" t="s">
        <v>280</v>
      </c>
      <c r="C21" s="101" t="s">
        <v>281</v>
      </c>
      <c r="D21" s="103">
        <f>+SUM(E21,+I21)</f>
        <v>25788</v>
      </c>
      <c r="E21" s="103">
        <f>+SUM(G21,+H21)</f>
        <v>1397</v>
      </c>
      <c r="F21" s="104">
        <f>IF(D21&gt;0,E21/D21*100,"-")</f>
        <v>5.4172483325577785</v>
      </c>
      <c r="G21" s="103">
        <v>1397</v>
      </c>
      <c r="H21" s="103">
        <v>0</v>
      </c>
      <c r="I21" s="103">
        <f>+SUM(K21,+M21,+O21)</f>
        <v>24391</v>
      </c>
      <c r="J21" s="104">
        <f>IF(D21&gt;0,I21/D21*100,"-")</f>
        <v>94.58275166744222</v>
      </c>
      <c r="K21" s="103">
        <v>15420</v>
      </c>
      <c r="L21" s="104">
        <f>IF(D21&gt;0,K21/D21*100,"-")</f>
        <v>59.79525360632852</v>
      </c>
      <c r="M21" s="103">
        <v>0</v>
      </c>
      <c r="N21" s="104">
        <f>IF(D21&gt;0,M21/D21*100,"-")</f>
        <v>0</v>
      </c>
      <c r="O21" s="103">
        <v>8971</v>
      </c>
      <c r="P21" s="103">
        <v>6097</v>
      </c>
      <c r="Q21" s="104">
        <f>IF(D21&gt;0,O21/D21*100,"-")</f>
        <v>34.787498061113695</v>
      </c>
      <c r="R21" s="103">
        <v>296</v>
      </c>
      <c r="S21" s="101" t="s">
        <v>255</v>
      </c>
      <c r="T21" s="101"/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38</v>
      </c>
      <c r="B22" s="102" t="s">
        <v>282</v>
      </c>
      <c r="C22" s="101" t="s">
        <v>283</v>
      </c>
      <c r="D22" s="103">
        <f>+SUM(E22,+I22)</f>
        <v>12877</v>
      </c>
      <c r="E22" s="103">
        <f>+SUM(G22,+H22)</f>
        <v>1287</v>
      </c>
      <c r="F22" s="104">
        <f>IF(D22&gt;0,E22/D22*100,"-")</f>
        <v>9.994563951230877</v>
      </c>
      <c r="G22" s="103">
        <v>1287</v>
      </c>
      <c r="H22" s="103">
        <v>0</v>
      </c>
      <c r="I22" s="103">
        <f>+SUM(K22,+M22,+O22)</f>
        <v>11590</v>
      </c>
      <c r="J22" s="104">
        <f>IF(D22&gt;0,I22/D22*100,"-")</f>
        <v>90.00543604876913</v>
      </c>
      <c r="K22" s="103">
        <v>6439</v>
      </c>
      <c r="L22" s="104">
        <f>IF(D22&gt;0,K22/D22*100,"-")</f>
        <v>50.003882891977945</v>
      </c>
      <c r="M22" s="103">
        <v>0</v>
      </c>
      <c r="N22" s="104">
        <f>IF(D22&gt;0,M22/D22*100,"-")</f>
        <v>0</v>
      </c>
      <c r="O22" s="103">
        <v>5151</v>
      </c>
      <c r="P22" s="103">
        <v>1803</v>
      </c>
      <c r="Q22" s="104">
        <f>IF(D22&gt;0,O22/D22*100,"-")</f>
        <v>40.00155315679118</v>
      </c>
      <c r="R22" s="103">
        <v>112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/>
      <c r="B23" s="102"/>
      <c r="C23" s="101"/>
      <c r="D23" s="103"/>
      <c r="E23" s="103"/>
      <c r="F23" s="104"/>
      <c r="G23" s="103"/>
      <c r="H23" s="103"/>
      <c r="I23" s="103"/>
      <c r="J23" s="104"/>
      <c r="K23" s="103"/>
      <c r="L23" s="104"/>
      <c r="M23" s="103"/>
      <c r="N23" s="104"/>
      <c r="O23" s="103"/>
      <c r="P23" s="103"/>
      <c r="Q23" s="104"/>
      <c r="R23" s="103"/>
      <c r="S23" s="101"/>
      <c r="T23" s="101"/>
      <c r="U23" s="101"/>
      <c r="V23" s="101"/>
      <c r="W23" s="101"/>
      <c r="X23" s="101"/>
      <c r="Y23" s="101"/>
      <c r="Z23" s="101"/>
    </row>
    <row r="24" spans="1:26" s="107" customFormat="1" ht="13.5" customHeight="1">
      <c r="A24" s="101"/>
      <c r="B24" s="102"/>
      <c r="C24" s="101"/>
      <c r="D24" s="103"/>
      <c r="E24" s="103"/>
      <c r="F24" s="104"/>
      <c r="G24" s="103"/>
      <c r="H24" s="103"/>
      <c r="I24" s="103"/>
      <c r="J24" s="104"/>
      <c r="K24" s="103"/>
      <c r="L24" s="104"/>
      <c r="M24" s="103"/>
      <c r="N24" s="104"/>
      <c r="O24" s="103"/>
      <c r="P24" s="103"/>
      <c r="Q24" s="104"/>
      <c r="R24" s="103"/>
      <c r="S24" s="101"/>
      <c r="T24" s="101"/>
      <c r="U24" s="101"/>
      <c r="V24" s="101"/>
      <c r="W24" s="101"/>
      <c r="X24" s="101"/>
      <c r="Y24" s="101"/>
      <c r="Z24" s="101"/>
    </row>
    <row r="25" spans="1:26" s="107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</row>
    <row r="26" spans="1:26" s="107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2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富山県</v>
      </c>
      <c r="B7" s="109" t="str">
        <f>'水洗化人口等'!B7</f>
        <v>16000</v>
      </c>
      <c r="C7" s="108" t="s">
        <v>201</v>
      </c>
      <c r="D7" s="110">
        <f>SUM(E7,+H7,+K7)</f>
        <v>125742</v>
      </c>
      <c r="E7" s="110">
        <f>SUM(F7:G7)</f>
        <v>1660</v>
      </c>
      <c r="F7" s="110">
        <f>SUM(F$8:F$1000)</f>
        <v>0</v>
      </c>
      <c r="G7" s="110">
        <f>SUM(G$8:G$1000)</f>
        <v>1660</v>
      </c>
      <c r="H7" s="110">
        <f>SUM(I7:J7)</f>
        <v>34936</v>
      </c>
      <c r="I7" s="110">
        <f>SUM(I$8:I$1000)</f>
        <v>17525</v>
      </c>
      <c r="J7" s="110">
        <f>SUM(J$8:J$1000)</f>
        <v>17411</v>
      </c>
      <c r="K7" s="110">
        <f>SUM(L7:M7)</f>
        <v>89146</v>
      </c>
      <c r="L7" s="110">
        <f>SUM(L$8:L$1000)</f>
        <v>10466</v>
      </c>
      <c r="M7" s="110">
        <f>SUM(M$8:M$1000)</f>
        <v>78680</v>
      </c>
      <c r="N7" s="110">
        <f>SUM(O7,+V7,+AC7)</f>
        <v>125742</v>
      </c>
      <c r="O7" s="110">
        <f>SUM(P7:U7)</f>
        <v>27991</v>
      </c>
      <c r="P7" s="110">
        <f aca="true" t="shared" si="0" ref="P7:U7">SUM(P$8:P$1000)</f>
        <v>23767</v>
      </c>
      <c r="Q7" s="110">
        <f t="shared" si="0"/>
        <v>0</v>
      </c>
      <c r="R7" s="110">
        <f t="shared" si="0"/>
        <v>0</v>
      </c>
      <c r="S7" s="110">
        <f t="shared" si="0"/>
        <v>4224</v>
      </c>
      <c r="T7" s="110">
        <f t="shared" si="0"/>
        <v>0</v>
      </c>
      <c r="U7" s="110">
        <f t="shared" si="0"/>
        <v>0</v>
      </c>
      <c r="V7" s="110">
        <f>SUM(W7:AB7)</f>
        <v>97751</v>
      </c>
      <c r="W7" s="110">
        <f aca="true" t="shared" si="1" ref="W7:AB7">SUM(W$8:W$1000)</f>
        <v>70609</v>
      </c>
      <c r="X7" s="110">
        <f t="shared" si="1"/>
        <v>0</v>
      </c>
      <c r="Y7" s="110">
        <f t="shared" si="1"/>
        <v>0</v>
      </c>
      <c r="Z7" s="110">
        <f t="shared" si="1"/>
        <v>27142</v>
      </c>
      <c r="AA7" s="110">
        <f t="shared" si="1"/>
        <v>0</v>
      </c>
      <c r="AB7" s="110">
        <f t="shared" si="1"/>
        <v>0</v>
      </c>
      <c r="AC7" s="110">
        <f>SUM(AD7:AE7)</f>
        <v>0</v>
      </c>
      <c r="AD7" s="110">
        <f>SUM(AD$8:AD$1000)</f>
        <v>0</v>
      </c>
      <c r="AE7" s="110">
        <f>SUM(AE$8:AE$1000)</f>
        <v>0</v>
      </c>
      <c r="AF7" s="110">
        <f>SUM(AG7:AI7)</f>
        <v>199</v>
      </c>
      <c r="AG7" s="110">
        <f>SUM(AG$8:AG$1000)</f>
        <v>199</v>
      </c>
      <c r="AH7" s="110">
        <f>SUM(AH$8:AH$1000)</f>
        <v>0</v>
      </c>
      <c r="AI7" s="110">
        <f>SUM(AI$8:AI$1000)</f>
        <v>0</v>
      </c>
      <c r="AJ7" s="110">
        <f>SUM(AK7:AS7)</f>
        <v>6867</v>
      </c>
      <c r="AK7" s="110">
        <f aca="true" t="shared" si="2" ref="AK7:AS7">SUM(AK$8:AK$1000)</f>
        <v>6339</v>
      </c>
      <c r="AL7" s="110">
        <f t="shared" si="2"/>
        <v>446</v>
      </c>
      <c r="AM7" s="110">
        <f t="shared" si="2"/>
        <v>29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0</v>
      </c>
      <c r="AS7" s="110">
        <f t="shared" si="2"/>
        <v>53</v>
      </c>
      <c r="AT7" s="110">
        <f>SUM(AU7:AY7)</f>
        <v>117</v>
      </c>
      <c r="AU7" s="110">
        <f>SUM(AU$8:AU$1000)</f>
        <v>117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228</v>
      </c>
      <c r="BA7" s="110">
        <f>SUM(BA$8:BA$1000)</f>
        <v>228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38</v>
      </c>
      <c r="B8" s="106" t="s">
        <v>253</v>
      </c>
      <c r="C8" s="101" t="s">
        <v>254</v>
      </c>
      <c r="D8" s="103">
        <f>SUM(E8,+H8,+K8)</f>
        <v>32593</v>
      </c>
      <c r="E8" s="103">
        <f>SUM(F8:G8)</f>
        <v>0</v>
      </c>
      <c r="F8" s="103">
        <v>0</v>
      </c>
      <c r="G8" s="103">
        <v>0</v>
      </c>
      <c r="H8" s="103">
        <f>SUM(I8:J8)</f>
        <v>3248</v>
      </c>
      <c r="I8" s="103">
        <v>3248</v>
      </c>
      <c r="J8" s="103">
        <v>0</v>
      </c>
      <c r="K8" s="103">
        <f>SUM(L8:M8)</f>
        <v>29345</v>
      </c>
      <c r="L8" s="103">
        <v>3119</v>
      </c>
      <c r="M8" s="103">
        <v>26226</v>
      </c>
      <c r="N8" s="103">
        <f>SUM(O8,+V8,+AC8)</f>
        <v>32593</v>
      </c>
      <c r="O8" s="103">
        <f>SUM(P8:U8)</f>
        <v>6367</v>
      </c>
      <c r="P8" s="103">
        <v>6367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26226</v>
      </c>
      <c r="W8" s="103">
        <v>26226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107</v>
      </c>
      <c r="AG8" s="103">
        <v>107</v>
      </c>
      <c r="AH8" s="103">
        <v>0</v>
      </c>
      <c r="AI8" s="103">
        <v>0</v>
      </c>
      <c r="AJ8" s="103">
        <f>SUM(AK8:AS8)</f>
        <v>608</v>
      </c>
      <c r="AK8" s="103">
        <v>320</v>
      </c>
      <c r="AL8" s="103">
        <v>239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49</v>
      </c>
      <c r="AT8" s="103">
        <f>SUM(AU8:AY8)</f>
        <v>58</v>
      </c>
      <c r="AU8" s="103">
        <v>58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78</v>
      </c>
      <c r="BA8" s="103">
        <v>78</v>
      </c>
      <c r="BB8" s="103">
        <v>0</v>
      </c>
      <c r="BC8" s="103">
        <v>0</v>
      </c>
    </row>
    <row r="9" spans="1:55" s="107" customFormat="1" ht="13.5" customHeight="1">
      <c r="A9" s="105" t="s">
        <v>38</v>
      </c>
      <c r="B9" s="106" t="s">
        <v>256</v>
      </c>
      <c r="C9" s="101" t="s">
        <v>257</v>
      </c>
      <c r="D9" s="103">
        <f>SUM(E9,+H9,+K9)</f>
        <v>14723</v>
      </c>
      <c r="E9" s="103">
        <f>SUM(F9:G9)</f>
        <v>0</v>
      </c>
      <c r="F9" s="103">
        <v>0</v>
      </c>
      <c r="G9" s="103">
        <v>0</v>
      </c>
      <c r="H9" s="103">
        <f>SUM(I9:J9)</f>
        <v>321</v>
      </c>
      <c r="I9" s="103">
        <v>321</v>
      </c>
      <c r="J9" s="103">
        <v>0</v>
      </c>
      <c r="K9" s="103">
        <f>SUM(L9:M9)</f>
        <v>14402</v>
      </c>
      <c r="L9" s="103">
        <v>2708</v>
      </c>
      <c r="M9" s="103">
        <v>11694</v>
      </c>
      <c r="N9" s="103">
        <f>SUM(O9,+V9,+AC9)</f>
        <v>14723</v>
      </c>
      <c r="O9" s="103">
        <f>SUM(P9:U9)</f>
        <v>3029</v>
      </c>
      <c r="P9" s="103">
        <v>3029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11694</v>
      </c>
      <c r="W9" s="103">
        <v>1711</v>
      </c>
      <c r="X9" s="103">
        <v>0</v>
      </c>
      <c r="Y9" s="103">
        <v>0</v>
      </c>
      <c r="Z9" s="103">
        <v>9983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29</v>
      </c>
      <c r="AG9" s="103">
        <v>29</v>
      </c>
      <c r="AH9" s="103">
        <v>0</v>
      </c>
      <c r="AI9" s="103">
        <v>0</v>
      </c>
      <c r="AJ9" s="103">
        <f>SUM(AK9:AS9)</f>
        <v>27</v>
      </c>
      <c r="AK9" s="103">
        <v>0</v>
      </c>
      <c r="AL9" s="103">
        <v>0</v>
      </c>
      <c r="AM9" s="103">
        <v>23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4</v>
      </c>
      <c r="AT9" s="103">
        <f>SUM(AU9:AY9)</f>
        <v>2</v>
      </c>
      <c r="AU9" s="103">
        <v>2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10</v>
      </c>
      <c r="BA9" s="103">
        <v>10</v>
      </c>
      <c r="BB9" s="103">
        <v>0</v>
      </c>
      <c r="BC9" s="103">
        <v>0</v>
      </c>
    </row>
    <row r="10" spans="1:55" s="107" customFormat="1" ht="13.5" customHeight="1">
      <c r="A10" s="105" t="s">
        <v>38</v>
      </c>
      <c r="B10" s="106" t="s">
        <v>258</v>
      </c>
      <c r="C10" s="101" t="s">
        <v>259</v>
      </c>
      <c r="D10" s="103">
        <f>SUM(E10,+H10,+K10)</f>
        <v>8788</v>
      </c>
      <c r="E10" s="103">
        <f>SUM(F10:G10)</f>
        <v>0</v>
      </c>
      <c r="F10" s="103">
        <v>0</v>
      </c>
      <c r="G10" s="103">
        <v>0</v>
      </c>
      <c r="H10" s="103">
        <f>SUM(I10:J10)</f>
        <v>1951</v>
      </c>
      <c r="I10" s="103">
        <v>1951</v>
      </c>
      <c r="J10" s="103">
        <v>0</v>
      </c>
      <c r="K10" s="103">
        <f>SUM(L10:M10)</f>
        <v>6837</v>
      </c>
      <c r="L10" s="103">
        <v>0</v>
      </c>
      <c r="M10" s="103">
        <v>6837</v>
      </c>
      <c r="N10" s="103">
        <f>SUM(O10,+V10,+AC10)</f>
        <v>8788</v>
      </c>
      <c r="O10" s="103">
        <f>SUM(P10:U10)</f>
        <v>1951</v>
      </c>
      <c r="P10" s="103">
        <v>0</v>
      </c>
      <c r="Q10" s="103">
        <v>0</v>
      </c>
      <c r="R10" s="103">
        <v>0</v>
      </c>
      <c r="S10" s="103">
        <v>1951</v>
      </c>
      <c r="T10" s="103">
        <v>0</v>
      </c>
      <c r="U10" s="103">
        <v>0</v>
      </c>
      <c r="V10" s="103">
        <f>SUM(W10:AB10)</f>
        <v>6837</v>
      </c>
      <c r="W10" s="103">
        <v>0</v>
      </c>
      <c r="X10" s="103">
        <v>0</v>
      </c>
      <c r="Y10" s="103">
        <v>0</v>
      </c>
      <c r="Z10" s="103">
        <v>6837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38</v>
      </c>
      <c r="B11" s="106" t="s">
        <v>260</v>
      </c>
      <c r="C11" s="101" t="s">
        <v>261</v>
      </c>
      <c r="D11" s="103">
        <f>SUM(E11,+H11,+K11)</f>
        <v>9453</v>
      </c>
      <c r="E11" s="103">
        <f>SUM(F11:G11)</f>
        <v>0</v>
      </c>
      <c r="F11" s="103">
        <v>0</v>
      </c>
      <c r="G11" s="103">
        <v>0</v>
      </c>
      <c r="H11" s="103">
        <f>SUM(I11:J11)</f>
        <v>9453</v>
      </c>
      <c r="I11" s="103">
        <v>2785</v>
      </c>
      <c r="J11" s="103">
        <v>6668</v>
      </c>
      <c r="K11" s="103">
        <f>SUM(L11:M11)</f>
        <v>0</v>
      </c>
      <c r="L11" s="103">
        <v>0</v>
      </c>
      <c r="M11" s="103">
        <v>0</v>
      </c>
      <c r="N11" s="103">
        <f>SUM(O11,+V11,+AC11)</f>
        <v>9453</v>
      </c>
      <c r="O11" s="103">
        <f>SUM(P11:U11)</f>
        <v>2785</v>
      </c>
      <c r="P11" s="103">
        <v>2785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6668</v>
      </c>
      <c r="W11" s="103">
        <v>6668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15</v>
      </c>
      <c r="AG11" s="103">
        <v>15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15</v>
      </c>
      <c r="AU11" s="103">
        <v>15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38</v>
      </c>
      <c r="B12" s="106" t="s">
        <v>262</v>
      </c>
      <c r="C12" s="101" t="s">
        <v>263</v>
      </c>
      <c r="D12" s="103">
        <f>SUM(E12,+H12,+K12)</f>
        <v>7371</v>
      </c>
      <c r="E12" s="103">
        <f>SUM(F12:G12)</f>
        <v>0</v>
      </c>
      <c r="F12" s="103">
        <v>0</v>
      </c>
      <c r="G12" s="103">
        <v>0</v>
      </c>
      <c r="H12" s="103">
        <f>SUM(I12:J12)</f>
        <v>847</v>
      </c>
      <c r="I12" s="103">
        <v>847</v>
      </c>
      <c r="J12" s="103">
        <v>0</v>
      </c>
      <c r="K12" s="103">
        <f>SUM(L12:M12)</f>
        <v>6524</v>
      </c>
      <c r="L12" s="103">
        <v>0</v>
      </c>
      <c r="M12" s="103">
        <v>6524</v>
      </c>
      <c r="N12" s="103">
        <f>SUM(O12,+V12,+AC12)</f>
        <v>7371</v>
      </c>
      <c r="O12" s="103">
        <f>SUM(P12:U12)</f>
        <v>847</v>
      </c>
      <c r="P12" s="103">
        <v>847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6524</v>
      </c>
      <c r="W12" s="103">
        <v>6524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38</v>
      </c>
      <c r="B13" s="106" t="s">
        <v>264</v>
      </c>
      <c r="C13" s="101" t="s">
        <v>265</v>
      </c>
      <c r="D13" s="103">
        <f>SUM(E13,+H13,+K13)</f>
        <v>9415</v>
      </c>
      <c r="E13" s="103">
        <f>SUM(F13:G13)</f>
        <v>0</v>
      </c>
      <c r="F13" s="103">
        <v>0</v>
      </c>
      <c r="G13" s="103">
        <v>0</v>
      </c>
      <c r="H13" s="103">
        <f>SUM(I13:J13)</f>
        <v>1024</v>
      </c>
      <c r="I13" s="103">
        <v>1024</v>
      </c>
      <c r="J13" s="103">
        <v>0</v>
      </c>
      <c r="K13" s="103">
        <f>SUM(L13:M13)</f>
        <v>8391</v>
      </c>
      <c r="L13" s="103">
        <v>0</v>
      </c>
      <c r="M13" s="103">
        <v>8391</v>
      </c>
      <c r="N13" s="103">
        <f>SUM(O13,+V13,+AC13)</f>
        <v>9415</v>
      </c>
      <c r="O13" s="103">
        <f>SUM(P13:U13)</f>
        <v>1024</v>
      </c>
      <c r="P13" s="103">
        <v>0</v>
      </c>
      <c r="Q13" s="103">
        <v>0</v>
      </c>
      <c r="R13" s="103">
        <v>0</v>
      </c>
      <c r="S13" s="103">
        <v>1024</v>
      </c>
      <c r="T13" s="103">
        <v>0</v>
      </c>
      <c r="U13" s="103">
        <v>0</v>
      </c>
      <c r="V13" s="103">
        <f>SUM(W13:AB13)</f>
        <v>8391</v>
      </c>
      <c r="W13" s="103">
        <v>0</v>
      </c>
      <c r="X13" s="103">
        <v>0</v>
      </c>
      <c r="Y13" s="103">
        <v>0</v>
      </c>
      <c r="Z13" s="103">
        <v>8391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38</v>
      </c>
      <c r="B14" s="106" t="s">
        <v>266</v>
      </c>
      <c r="C14" s="101" t="s">
        <v>267</v>
      </c>
      <c r="D14" s="103">
        <f>SUM(E14,+H14,+K14)</f>
        <v>9574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9574</v>
      </c>
      <c r="L14" s="103">
        <v>1872</v>
      </c>
      <c r="M14" s="103">
        <v>7702</v>
      </c>
      <c r="N14" s="103">
        <f>SUM(O14,+V14,+AC14)</f>
        <v>9574</v>
      </c>
      <c r="O14" s="103">
        <f>SUM(P14:U14)</f>
        <v>1872</v>
      </c>
      <c r="P14" s="103">
        <v>1872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7702</v>
      </c>
      <c r="W14" s="103">
        <v>7702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7</v>
      </c>
      <c r="AG14" s="103">
        <v>7</v>
      </c>
      <c r="AH14" s="103">
        <v>0</v>
      </c>
      <c r="AI14" s="103">
        <v>0</v>
      </c>
      <c r="AJ14" s="103">
        <f>SUM(AK14:AS14)</f>
        <v>48</v>
      </c>
      <c r="AK14" s="103">
        <v>0</v>
      </c>
      <c r="AL14" s="103">
        <v>48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7</v>
      </c>
      <c r="AU14" s="103">
        <v>7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48</v>
      </c>
      <c r="BA14" s="103">
        <v>48</v>
      </c>
      <c r="BB14" s="103">
        <v>0</v>
      </c>
      <c r="BC14" s="103">
        <v>0</v>
      </c>
    </row>
    <row r="15" spans="1:55" s="107" customFormat="1" ht="13.5" customHeight="1">
      <c r="A15" s="105" t="s">
        <v>38</v>
      </c>
      <c r="B15" s="106" t="s">
        <v>268</v>
      </c>
      <c r="C15" s="101" t="s">
        <v>269</v>
      </c>
      <c r="D15" s="103">
        <f>SUM(E15,+H15,+K15)</f>
        <v>6010</v>
      </c>
      <c r="E15" s="103">
        <f>SUM(F15:G15)</f>
        <v>0</v>
      </c>
      <c r="F15" s="103">
        <v>0</v>
      </c>
      <c r="G15" s="103">
        <v>0</v>
      </c>
      <c r="H15" s="103">
        <f>SUM(I15:J15)</f>
        <v>1792</v>
      </c>
      <c r="I15" s="103">
        <v>1792</v>
      </c>
      <c r="J15" s="103">
        <v>0</v>
      </c>
      <c r="K15" s="103">
        <f>SUM(L15:M15)</f>
        <v>4218</v>
      </c>
      <c r="L15" s="103">
        <v>0</v>
      </c>
      <c r="M15" s="103">
        <v>4218</v>
      </c>
      <c r="N15" s="103">
        <f>SUM(O15,+V15,+AC15)</f>
        <v>6010</v>
      </c>
      <c r="O15" s="103">
        <f>SUM(P15:U15)</f>
        <v>1792</v>
      </c>
      <c r="P15" s="103">
        <v>1792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4218</v>
      </c>
      <c r="W15" s="103">
        <v>4218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</v>
      </c>
      <c r="AG15" s="103">
        <v>5</v>
      </c>
      <c r="AH15" s="103">
        <v>0</v>
      </c>
      <c r="AI15" s="103">
        <v>0</v>
      </c>
      <c r="AJ15" s="103">
        <f>SUM(AK15:AS15)</f>
        <v>6010</v>
      </c>
      <c r="AK15" s="103">
        <v>6010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5</v>
      </c>
      <c r="AU15" s="103">
        <v>5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30</v>
      </c>
      <c r="BA15" s="103">
        <v>30</v>
      </c>
      <c r="BB15" s="103">
        <v>0</v>
      </c>
      <c r="BC15" s="103">
        <v>0</v>
      </c>
    </row>
    <row r="16" spans="1:55" s="107" customFormat="1" ht="13.5" customHeight="1">
      <c r="A16" s="105" t="s">
        <v>38</v>
      </c>
      <c r="B16" s="106" t="s">
        <v>270</v>
      </c>
      <c r="C16" s="101" t="s">
        <v>271</v>
      </c>
      <c r="D16" s="103">
        <f>SUM(E16,+H16,+K16)</f>
        <v>3166</v>
      </c>
      <c r="E16" s="103">
        <f>SUM(F16:G16)</f>
        <v>0</v>
      </c>
      <c r="F16" s="103">
        <v>0</v>
      </c>
      <c r="G16" s="103">
        <v>0</v>
      </c>
      <c r="H16" s="103">
        <f>SUM(I16:J16)</f>
        <v>3166</v>
      </c>
      <c r="I16" s="103">
        <v>1364</v>
      </c>
      <c r="J16" s="103">
        <v>1802</v>
      </c>
      <c r="K16" s="103">
        <f>SUM(L16:M16)</f>
        <v>0</v>
      </c>
      <c r="L16" s="103">
        <v>0</v>
      </c>
      <c r="M16" s="103">
        <v>0</v>
      </c>
      <c r="N16" s="103">
        <f>SUM(O16,+V16,+AC16)</f>
        <v>3166</v>
      </c>
      <c r="O16" s="103">
        <f>SUM(P16:U16)</f>
        <v>1364</v>
      </c>
      <c r="P16" s="103">
        <v>1364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1802</v>
      </c>
      <c r="W16" s="103">
        <v>1802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</v>
      </c>
      <c r="AG16" s="103">
        <v>2</v>
      </c>
      <c r="AH16" s="103">
        <v>0</v>
      </c>
      <c r="AI16" s="103">
        <v>0</v>
      </c>
      <c r="AJ16" s="103">
        <f>SUM(AK16:AS16)</f>
        <v>16</v>
      </c>
      <c r="AK16" s="103">
        <v>0</v>
      </c>
      <c r="AL16" s="103">
        <v>16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</v>
      </c>
      <c r="AU16" s="103">
        <v>2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16</v>
      </c>
      <c r="BA16" s="103">
        <v>16</v>
      </c>
      <c r="BB16" s="103">
        <v>0</v>
      </c>
      <c r="BC16" s="103">
        <v>0</v>
      </c>
    </row>
    <row r="17" spans="1:55" s="107" customFormat="1" ht="13.5" customHeight="1">
      <c r="A17" s="105" t="s">
        <v>38</v>
      </c>
      <c r="B17" s="106" t="s">
        <v>272</v>
      </c>
      <c r="C17" s="101" t="s">
        <v>273</v>
      </c>
      <c r="D17" s="103">
        <f>SUM(E17,+H17,+K17)</f>
        <v>10764</v>
      </c>
      <c r="E17" s="103">
        <f>SUM(F17:G17)</f>
        <v>0</v>
      </c>
      <c r="F17" s="103">
        <v>0</v>
      </c>
      <c r="G17" s="103">
        <v>0</v>
      </c>
      <c r="H17" s="103">
        <f>SUM(I17:J17)</f>
        <v>10764</v>
      </c>
      <c r="I17" s="103">
        <v>1823</v>
      </c>
      <c r="J17" s="103">
        <v>8941</v>
      </c>
      <c r="K17" s="103">
        <f>SUM(L17:M17)</f>
        <v>0</v>
      </c>
      <c r="L17" s="103">
        <v>0</v>
      </c>
      <c r="M17" s="103">
        <v>0</v>
      </c>
      <c r="N17" s="103">
        <f>SUM(O17,+V17,+AC17)</f>
        <v>10764</v>
      </c>
      <c r="O17" s="103">
        <f>SUM(P17:U17)</f>
        <v>1823</v>
      </c>
      <c r="P17" s="103">
        <v>1823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8941</v>
      </c>
      <c r="W17" s="103">
        <v>8941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28</v>
      </c>
      <c r="AG17" s="103">
        <v>28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28</v>
      </c>
      <c r="AU17" s="103">
        <v>28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38</v>
      </c>
      <c r="B18" s="106" t="s">
        <v>274</v>
      </c>
      <c r="C18" s="101" t="s">
        <v>275</v>
      </c>
      <c r="D18" s="103">
        <f>SUM(E18,+H18,+K18)</f>
        <v>28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28</v>
      </c>
      <c r="L18" s="103">
        <v>16</v>
      </c>
      <c r="M18" s="103">
        <v>12</v>
      </c>
      <c r="N18" s="103">
        <f>SUM(O18,+V18,+AC18)</f>
        <v>28</v>
      </c>
      <c r="O18" s="103">
        <f>SUM(P18:U18)</f>
        <v>16</v>
      </c>
      <c r="P18" s="103">
        <v>16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12</v>
      </c>
      <c r="W18" s="103">
        <v>12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38</v>
      </c>
      <c r="B19" s="106" t="s">
        <v>276</v>
      </c>
      <c r="C19" s="101" t="s">
        <v>277</v>
      </c>
      <c r="D19" s="103">
        <f>SUM(E19,+H19,+K19)</f>
        <v>3262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3262</v>
      </c>
      <c r="L19" s="103">
        <v>1470</v>
      </c>
      <c r="M19" s="103">
        <v>1792</v>
      </c>
      <c r="N19" s="103">
        <f>SUM(O19,+V19,+AC19)</f>
        <v>3262</v>
      </c>
      <c r="O19" s="103">
        <f>SUM(P19:U19)</f>
        <v>1470</v>
      </c>
      <c r="P19" s="103">
        <v>1470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1792</v>
      </c>
      <c r="W19" s="103">
        <v>1792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6</v>
      </c>
      <c r="AG19" s="103">
        <v>6</v>
      </c>
      <c r="AH19" s="103">
        <v>0</v>
      </c>
      <c r="AI19" s="103">
        <v>0</v>
      </c>
      <c r="AJ19" s="103">
        <f>SUM(AK19:AS19)</f>
        <v>65</v>
      </c>
      <c r="AK19" s="103">
        <v>0</v>
      </c>
      <c r="AL19" s="103">
        <v>59</v>
      </c>
      <c r="AM19" s="103">
        <v>6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19</v>
      </c>
      <c r="BA19" s="103">
        <v>19</v>
      </c>
      <c r="BB19" s="103">
        <v>0</v>
      </c>
      <c r="BC19" s="103">
        <v>0</v>
      </c>
    </row>
    <row r="20" spans="1:55" s="107" customFormat="1" ht="13.5" customHeight="1">
      <c r="A20" s="105" t="s">
        <v>38</v>
      </c>
      <c r="B20" s="106" t="s">
        <v>278</v>
      </c>
      <c r="C20" s="101" t="s">
        <v>279</v>
      </c>
      <c r="D20" s="103">
        <f>SUM(E20,+H20,+K20)</f>
        <v>4634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4634</v>
      </c>
      <c r="L20" s="103">
        <v>1281</v>
      </c>
      <c r="M20" s="103">
        <v>3353</v>
      </c>
      <c r="N20" s="103">
        <f>SUM(O20,+V20,+AC20)</f>
        <v>4634</v>
      </c>
      <c r="O20" s="103">
        <f>SUM(P20:U20)</f>
        <v>1281</v>
      </c>
      <c r="P20" s="103">
        <v>1281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3353</v>
      </c>
      <c r="W20" s="103">
        <v>3353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93</v>
      </c>
      <c r="AK20" s="103">
        <v>9</v>
      </c>
      <c r="AL20" s="103">
        <v>84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27</v>
      </c>
      <c r="BA20" s="103">
        <v>27</v>
      </c>
      <c r="BB20" s="103">
        <v>0</v>
      </c>
      <c r="BC20" s="103">
        <v>0</v>
      </c>
    </row>
    <row r="21" spans="1:55" s="107" customFormat="1" ht="13.5" customHeight="1">
      <c r="A21" s="105" t="s">
        <v>38</v>
      </c>
      <c r="B21" s="106" t="s">
        <v>280</v>
      </c>
      <c r="C21" s="101" t="s">
        <v>281</v>
      </c>
      <c r="D21" s="103">
        <f>SUM(E21,+H21,+K21)</f>
        <v>3052</v>
      </c>
      <c r="E21" s="103">
        <f>SUM(F21:G21)</f>
        <v>0</v>
      </c>
      <c r="F21" s="103">
        <v>0</v>
      </c>
      <c r="G21" s="103">
        <v>0</v>
      </c>
      <c r="H21" s="103">
        <f>SUM(I21:J21)</f>
        <v>1121</v>
      </c>
      <c r="I21" s="103">
        <v>1121</v>
      </c>
      <c r="J21" s="103">
        <v>0</v>
      </c>
      <c r="K21" s="103">
        <f>SUM(L21:M21)</f>
        <v>1931</v>
      </c>
      <c r="L21" s="103">
        <v>0</v>
      </c>
      <c r="M21" s="103">
        <v>1931</v>
      </c>
      <c r="N21" s="103">
        <f>SUM(O21,+V21,+AC21)</f>
        <v>3052</v>
      </c>
      <c r="O21" s="103">
        <f>SUM(P21:U21)</f>
        <v>1121</v>
      </c>
      <c r="P21" s="103">
        <v>1121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1931</v>
      </c>
      <c r="W21" s="103">
        <v>0</v>
      </c>
      <c r="X21" s="103">
        <v>0</v>
      </c>
      <c r="Y21" s="103">
        <v>0</v>
      </c>
      <c r="Z21" s="103">
        <v>1931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38</v>
      </c>
      <c r="B22" s="106" t="s">
        <v>282</v>
      </c>
      <c r="C22" s="101" t="s">
        <v>283</v>
      </c>
      <c r="D22" s="103">
        <f>SUM(E22,+H22,+K22)</f>
        <v>2909</v>
      </c>
      <c r="E22" s="103">
        <f>SUM(F22:G22)</f>
        <v>1660</v>
      </c>
      <c r="F22" s="103">
        <v>0</v>
      </c>
      <c r="G22" s="103">
        <v>1660</v>
      </c>
      <c r="H22" s="103">
        <f>SUM(I22:J22)</f>
        <v>1249</v>
      </c>
      <c r="I22" s="103">
        <v>1249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2909</v>
      </c>
      <c r="O22" s="103">
        <f>SUM(P22:U22)</f>
        <v>1249</v>
      </c>
      <c r="P22" s="103">
        <v>0</v>
      </c>
      <c r="Q22" s="103">
        <v>0</v>
      </c>
      <c r="R22" s="103">
        <v>0</v>
      </c>
      <c r="S22" s="103">
        <v>1249</v>
      </c>
      <c r="T22" s="103">
        <v>0</v>
      </c>
      <c r="U22" s="103">
        <v>0</v>
      </c>
      <c r="V22" s="103">
        <f>SUM(W22:AB22)</f>
        <v>1660</v>
      </c>
      <c r="W22" s="103">
        <v>1660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/>
      <c r="B23" s="106"/>
      <c r="C23" s="101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s="107" customFormat="1" ht="13.5" customHeight="1">
      <c r="A24" s="105"/>
      <c r="B24" s="106"/>
      <c r="C24" s="101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s="107" customFormat="1" ht="13.5" customHeight="1">
      <c r="A25" s="105"/>
      <c r="B25" s="106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7" customFormat="1" ht="13.5" customHeight="1">
      <c r="A26" s="105"/>
      <c r="B26" s="106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1" man="1"/>
    <brk id="31" min="1" max="21" man="1"/>
    <brk id="45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16000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16201</v>
      </c>
      <c r="AG207" s="11">
        <v>207</v>
      </c>
    </row>
    <row r="208" spans="32:33" ht="13.5">
      <c r="AF208" s="45" t="str">
        <f>+'水洗化人口等'!B9</f>
        <v>16202</v>
      </c>
      <c r="AG208" s="11">
        <v>208</v>
      </c>
    </row>
    <row r="209" spans="32:33" ht="13.5">
      <c r="AF209" s="45" t="str">
        <f>+'水洗化人口等'!B10</f>
        <v>16204</v>
      </c>
      <c r="AG209" s="11">
        <v>209</v>
      </c>
    </row>
    <row r="210" spans="32:33" ht="13.5">
      <c r="AF210" s="45" t="str">
        <f>+'水洗化人口等'!B11</f>
        <v>16205</v>
      </c>
      <c r="AG210" s="11">
        <v>210</v>
      </c>
    </row>
    <row r="211" spans="32:33" ht="13.5">
      <c r="AF211" s="45" t="str">
        <f>+'水洗化人口等'!B12</f>
        <v>16206</v>
      </c>
      <c r="AG211" s="11">
        <v>211</v>
      </c>
    </row>
    <row r="212" spans="32:33" ht="13.5">
      <c r="AF212" s="45" t="str">
        <f>+'水洗化人口等'!B13</f>
        <v>16207</v>
      </c>
      <c r="AG212" s="11">
        <v>212</v>
      </c>
    </row>
    <row r="213" spans="32:33" ht="13.5">
      <c r="AF213" s="45" t="str">
        <f>+'水洗化人口等'!B14</f>
        <v>16208</v>
      </c>
      <c r="AG213" s="11">
        <v>213</v>
      </c>
    </row>
    <row r="214" spans="32:33" ht="13.5">
      <c r="AF214" s="45" t="str">
        <f>+'水洗化人口等'!B15</f>
        <v>16209</v>
      </c>
      <c r="AG214" s="11">
        <v>214</v>
      </c>
    </row>
    <row r="215" spans="32:33" ht="13.5">
      <c r="AF215" s="45" t="str">
        <f>+'水洗化人口等'!B16</f>
        <v>16210</v>
      </c>
      <c r="AG215" s="11">
        <v>215</v>
      </c>
    </row>
    <row r="216" spans="32:33" ht="13.5">
      <c r="AF216" s="45" t="str">
        <f>+'水洗化人口等'!B17</f>
        <v>16211</v>
      </c>
      <c r="AG216" s="11">
        <v>216</v>
      </c>
    </row>
    <row r="217" spans="32:33" ht="13.5">
      <c r="AF217" s="45" t="str">
        <f>+'水洗化人口等'!B18</f>
        <v>16321</v>
      </c>
      <c r="AG217" s="11">
        <v>217</v>
      </c>
    </row>
    <row r="218" spans="32:33" ht="13.5">
      <c r="AF218" s="45" t="str">
        <f>+'水洗化人口等'!B19</f>
        <v>16322</v>
      </c>
      <c r="AG218" s="11">
        <v>218</v>
      </c>
    </row>
    <row r="219" spans="32:33" ht="13.5">
      <c r="AF219" s="45" t="str">
        <f>+'水洗化人口等'!B20</f>
        <v>16323</v>
      </c>
      <c r="AG219" s="11">
        <v>219</v>
      </c>
    </row>
    <row r="220" spans="32:33" ht="13.5">
      <c r="AF220" s="45" t="str">
        <f>+'水洗化人口等'!B21</f>
        <v>16342</v>
      </c>
      <c r="AG220" s="11">
        <v>220</v>
      </c>
    </row>
    <row r="221" spans="32:33" ht="13.5">
      <c r="AF221" s="45" t="str">
        <f>+'水洗化人口等'!B22</f>
        <v>16343</v>
      </c>
      <c r="AG221" s="11">
        <v>221</v>
      </c>
    </row>
    <row r="222" spans="32:33" ht="13.5">
      <c r="AF222" s="45">
        <f>+'水洗化人口等'!B23</f>
        <v>0</v>
      </c>
      <c r="AG222" s="11">
        <v>222</v>
      </c>
    </row>
    <row r="223" spans="32:33" ht="13.5">
      <c r="AF223" s="45">
        <f>+'水洗化人口等'!B24</f>
        <v>0</v>
      </c>
      <c r="AG223" s="11">
        <v>223</v>
      </c>
    </row>
    <row r="224" spans="32:33" ht="13.5">
      <c r="AF224" s="45">
        <f>+'水洗化人口等'!B25</f>
        <v>0</v>
      </c>
      <c r="AG224" s="11">
        <v>224</v>
      </c>
    </row>
    <row r="225" spans="32:33" ht="13.5">
      <c r="AF225" s="45">
        <f>+'水洗化人口等'!B26</f>
        <v>0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2017-02-13T12:09:10Z</dcterms:modified>
  <cp:category/>
  <cp:version/>
  <cp:contentType/>
  <cp:contentStatus/>
</cp:coreProperties>
</file>