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60" yWindow="45" windowWidth="2857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'し尿処理状況'!$2:$61</definedName>
    <definedName name="_xlnm.Print_Area" localSheetId="0">'水洗化人口等'!$2:$61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<sst xmlns="http://schemas.openxmlformats.org/spreadsheetml/2006/main" count="916" uniqueCount="362">
  <si>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</si>
  <si>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</si>
  <si>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</si>
  <si>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</si>
  <si>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</si>
  <si>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</si>
  <si>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</si>
  <si>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</si>
  <si>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</si>
  <si>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</si>
  <si>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</si>
  <si>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</si>
  <si>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</si>
  <si>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</si>
  <si>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</si>
  <si>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</si>
  <si>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</si>
  <si>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</si>
  <si>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</si>
  <si>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</si>
  <si>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</si>
  <si>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</si>
  <si>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</si>
  <si>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</si>
  <si>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</si>
  <si>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</si>
  <si>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</si>
  <si>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</si>
  <si>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</si>
  <si>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</si>
  <si>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</si>
  <si>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</si>
  <si>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</si>
  <si>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</si>
  <si>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</si>
  <si>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</si>
  <si>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</si>
  <si>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</si>
  <si>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</si>
  <si>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</si>
  <si>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</si>
  <si>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</si>
  <si>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</si>
  <si>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</si>
  <si>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</si>
  <si>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</si>
  <si>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</si>
  <si>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</si>
  <si>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</si>
  <si>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</si>
  <si>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</si>
  <si>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</si>
  <si>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</si>
  <si>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</si>
  <si>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</si>
  <si>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</si>
  <si>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</si>
  <si>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</si>
  <si>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</si>
  <si>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</si>
  <si>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</si>
  <si>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</si>
  <si>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</si>
  <si>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</si>
  <si>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</si>
  <si>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</si>
  <si>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</si>
  <si>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</si>
  <si>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</si>
  <si>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</si>
  <si>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</si>
  <si>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</si>
  <si>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</si>
  <si>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</si>
  <si>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</si>
  <si>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</si>
  <si>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</si>
  <si>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</si>
  <si>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</si>
  <si>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</si>
  <si>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</si>
  <si>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</si>
  <si>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</si>
  <si>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</si>
  <si>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</si>
  <si>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</si>
  <si>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</si>
  <si>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</si>
  <si>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</si>
  <si>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</si>
  <si>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</si>
  <si>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</si>
  <si>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</si>
  <si>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</si>
  <si>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</si>
  <si>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</si>
  <si>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</si>
  <si>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</si>
  <si>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</si>
  <si>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</si>
  <si>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</si>
  <si>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</si>
  <si>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</si>
  <si>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</si>
  <si>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</si>
  <si>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</si>
  <si>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</si>
  <si>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</si>
  <si>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</si>
  <si>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</si>
  <si>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</si>
  <si>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</si>
  <si>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</si>
  <si>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</si>
  <si>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</si>
  <si>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</si>
  <si>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</si>
  <si>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</si>
  <si>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</si>
  <si>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</si>
  <si>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</si>
  <si>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</si>
  <si>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</si>
  <si>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</si>
  <si>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</si>
  <si>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</si>
  <si>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</si>
  <si>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</si>
  <si>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</si>
  <si>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</si>
  <si>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</si>
  <si>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</si>
  <si>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</si>
  <si>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</si>
  <si>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</si>
  <si>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</si>
  <si>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</si>
  <si>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</si>
  <si>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</si>
  <si>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</si>
  <si>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</si>
  <si>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</si>
  <si>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</si>
  <si>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</si>
  <si>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</si>
  <si>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</si>
  <si>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</si>
  <si>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</si>
  <si>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</si>
  <si>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</si>
  <si>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</si>
  <si>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</si>
  <si>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</si>
  <si>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</si>
  <si>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</si>
  <si>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</si>
  <si>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</si>
  <si>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</si>
  <si>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</si>
  <si>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</si>
  <si>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</si>
  <si>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</si>
  <si>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</si>
  <si>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</si>
  <si>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</si>
  <si>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</si>
  <si>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</si>
  <si>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</si>
  <si>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</si>
  <si>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</si>
  <si>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</si>
  <si>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</si>
  <si>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</si>
  <si>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</si>
  <si>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</si>
  <si>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</si>
  <si>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</si>
  <si>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</si>
  <si>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</si>
  <si>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</si>
  <si>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</si>
  <si>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</si>
  <si>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</si>
  <si>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</si>
  <si>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</si>
  <si>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</si>
  <si>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</si>
  <si>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</si>
  <si>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</si>
  <si>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</si>
  <si>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</si>
  <si>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</si>
  <si>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</si>
  <si>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</si>
  <si>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</si>
  <si>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</si>
  <si>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</si>
  <si>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</si>
  <si>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</si>
  <si>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</si>
  <si>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</si>
  <si>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</si>
  <si>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</si>
  <si>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</si>
  <si>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</si>
  <si>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</si>
  <si>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</si>
  <si>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</si>
  <si>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</si>
  <si>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</si>
  <si>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</si>
  <si>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</si>
  <si>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</si>
  <si>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</si>
  <si>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</si>
  <si>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</si>
  <si>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</si>
  <si>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</si>
  <si>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</si>
  <si>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</si>
  <si>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</si>
  <si>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</si>
  <si>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</si>
  <si>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</si>
  <si>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</si>
  <si>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</si>
  <si>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</si>
  <si>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</si>
  <si>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</si>
  <si>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</si>
  <si>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</si>
  <si>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</si>
  <si>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</si>
  <si>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</si>
  <si>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</si>
  <si>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</si>
  <si>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</si>
  <si>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</si>
  <si>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</si>
  <si>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</si>
  <si>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</si>
  <si>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</si>
  <si>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</si>
  <si>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</si>
  <si>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</si>
  <si>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</si>
  <si>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</si>
  <si>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</si>
  <si>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</si>
  <si>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</si>
  <si>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12000</t>
  </si>
  <si>
    <t>水洗化人口等（平成27年度実績）</t>
  </si>
  <si>
    <t>し尿処理の状況（平成27年度実績）</t>
  </si>
  <si>
    <t>12100</t>
  </si>
  <si>
    <t>千葉市</t>
  </si>
  <si>
    <t>○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</si>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</sst>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 wrapText="1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5" fillId="0" borderId="0" xfId="62" applyNumberFormat="1" applyFont="1" applyAlignment="1">
      <alignment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6" fillId="33" borderId="0" xfId="64" applyNumberFormat="1" applyFont="1" applyFill="1" applyAlignment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0" fontId="7" fillId="34" borderId="18" xfId="62" applyNumberFormat="1" applyFont="1" applyFill="1" applyBorder="1" applyAlignment="1">
      <alignment vertical="center"/>
      <protection/>
    </xf>
    <xf numFmtId="0" fontId="3" fillId="34" borderId="19" xfId="62" applyNumberFormat="1" applyFont="1" applyFill="1" applyBorder="1" applyAlignment="1">
      <alignment vertical="center"/>
      <protection/>
    </xf>
    <xf numFmtId="0" fontId="7" fillId="34" borderId="20" xfId="61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1" xfId="62" applyNumberFormat="1" applyFont="1" applyFill="1" applyBorder="1" applyAlignment="1">
      <alignment vertical="center"/>
      <protection/>
    </xf>
    <xf numFmtId="0" fontId="3" fillId="34" borderId="12" xfId="62" applyNumberFormat="1" applyFont="1" applyFill="1" applyBorder="1" applyAlignment="1">
      <alignment vertical="center"/>
      <protection/>
    </xf>
    <xf numFmtId="0" fontId="3" fillId="34" borderId="21" xfId="61" applyNumberFormat="1" applyFont="1" applyFill="1" applyBorder="1" applyAlignment="1">
      <alignment vertical="center" wrapText="1"/>
      <protection/>
    </xf>
    <xf numFmtId="0" fontId="3" fillId="34" borderId="12" xfId="62" applyNumberFormat="1" applyFont="1" applyFill="1" applyBorder="1" applyAlignment="1" quotePrefix="1">
      <alignment vertical="center" wrapText="1"/>
      <protection/>
    </xf>
    <xf numFmtId="0" fontId="3" fillId="34" borderId="21" xfId="61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7" fillId="34" borderId="21" xfId="61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>
      <alignment horizontal="center" vertical="center" wrapText="1"/>
      <protection/>
    </xf>
    <xf numFmtId="0" fontId="3" fillId="34" borderId="21" xfId="61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 quotePrefix="1">
      <alignment horizontal="center"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right" vertical="center"/>
    </xf>
    <xf numFmtId="0" fontId="7" fillId="34" borderId="18" xfId="63" applyNumberFormat="1" applyFont="1" applyFill="1" applyBorder="1" applyAlignment="1" quotePrefix="1">
      <alignment horizontal="left" vertical="center"/>
      <protection/>
    </xf>
    <xf numFmtId="0" fontId="3" fillId="34" borderId="19" xfId="0" applyNumberFormat="1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left" vertical="center"/>
    </xf>
    <xf numFmtId="0" fontId="3" fillId="34" borderId="19" xfId="63" applyNumberFormat="1" applyFont="1" applyFill="1" applyBorder="1" applyAlignment="1">
      <alignment horizontal="left" vertical="center"/>
      <protection/>
    </xf>
    <xf numFmtId="0" fontId="3" fillId="34" borderId="12" xfId="63" applyNumberFormat="1" applyFont="1" applyFill="1" applyBorder="1" applyAlignment="1">
      <alignment horizontal="left" vertical="center"/>
      <protection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63" applyNumberFormat="1" applyFont="1" applyFill="1" applyBorder="1" applyAlignment="1">
      <alignment horizontal="left" vertical="center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7" fillId="34" borderId="21" xfId="63" applyNumberFormat="1" applyFont="1" applyFill="1" applyBorder="1" applyAlignment="1">
      <alignment horizontal="left" vertical="center" wrapText="1"/>
      <protection/>
    </xf>
    <xf numFmtId="0" fontId="3" fillId="34" borderId="21" xfId="63" applyNumberFormat="1" applyFont="1" applyFill="1" applyBorder="1" applyAlignment="1">
      <alignment horizontal="center" vertical="center"/>
      <protection/>
    </xf>
    <xf numFmtId="0" fontId="3" fillId="34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35" borderId="11" xfId="0" applyNumberFormat="1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vertical="center"/>
    </xf>
    <xf numFmtId="3" fontId="5" fillId="35" borderId="11" xfId="49" applyNumberFormat="1" applyFont="1" applyFill="1" applyBorder="1" applyAlignment="1">
      <alignment vertical="center"/>
    </xf>
    <xf numFmtId="0" fontId="5" fillId="35" borderId="11" xfId="49" applyNumberFormat="1" applyFont="1" applyFill="1" applyBorder="1" applyAlignment="1">
      <alignment horizontal="left" vertical="center"/>
    </xf>
    <xf numFmtId="3" fontId="5" fillId="35" borderId="11" xfId="49" applyNumberFormat="1" applyFont="1" applyFill="1" applyBorder="1" applyAlignment="1">
      <alignment horizontal="right" vertical="center"/>
    </xf>
    <xf numFmtId="188" fontId="5" fillId="35" borderId="11" xfId="49" applyNumberFormat="1" applyFont="1" applyFill="1" applyBorder="1" applyAlignment="1">
      <alignment horizontal="right" vertical="center"/>
    </xf>
    <xf numFmtId="0" fontId="5" fillId="35" borderId="11" xfId="49" applyNumberFormat="1" applyFont="1" applyFill="1" applyBorder="1" applyAlignment="1">
      <alignment vertical="center"/>
    </xf>
    <xf numFmtId="49" fontId="5" fillId="35" borderId="11" xfId="49" applyNumberFormat="1" applyFont="1" applyFill="1" applyBorder="1" applyAlignment="1" quotePrefix="1">
      <alignment horizontal="left" vertical="center"/>
    </xf>
    <xf numFmtId="0" fontId="3" fillId="34" borderId="20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 quotePrefix="1">
      <alignment vertical="center" wrapText="1"/>
      <protection/>
    </xf>
    <xf numFmtId="0" fontId="3" fillId="34" borderId="20" xfId="62" applyNumberFormat="1" applyFont="1" applyFill="1" applyBorder="1" applyAlignment="1">
      <alignment vertical="center" wrapText="1"/>
      <protection/>
    </xf>
    <xf numFmtId="0" fontId="3" fillId="34" borderId="21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>
      <alignment vertical="center"/>
    </xf>
    <xf numFmtId="0" fontId="3" fillId="34" borderId="18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2" xfId="62" applyNumberFormat="1" applyFont="1" applyFill="1" applyBorder="1" applyAlignment="1">
      <alignment vertical="center"/>
      <protection/>
    </xf>
    <xf numFmtId="0" fontId="3" fillId="34" borderId="23" xfId="62" applyNumberFormat="1" applyFont="1" applyFill="1" applyBorder="1" applyAlignment="1">
      <alignment vertical="center"/>
      <protection/>
    </xf>
    <xf numFmtId="0" fontId="3" fillId="34" borderId="24" xfId="62" applyNumberFormat="1" applyFont="1" applyFill="1" applyBorder="1" applyAlignment="1">
      <alignment vertical="center"/>
      <protection/>
    </xf>
    <xf numFmtId="0" fontId="3" fillId="34" borderId="25" xfId="62" applyNumberFormat="1" applyFont="1" applyFill="1" applyBorder="1" applyAlignment="1">
      <alignment vertical="center"/>
      <protection/>
    </xf>
    <xf numFmtId="0" fontId="3" fillId="34" borderId="26" xfId="62" applyNumberFormat="1" applyFont="1" applyFill="1" applyBorder="1" applyAlignment="1">
      <alignment vertical="center"/>
      <protection/>
    </xf>
    <xf numFmtId="0" fontId="3" fillId="34" borderId="18" xfId="62" applyNumberFormat="1" applyFont="1" applyFill="1" applyBorder="1" applyAlignment="1">
      <alignment vertical="center"/>
      <protection/>
    </xf>
    <xf numFmtId="0" fontId="7" fillId="34" borderId="18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left" vertical="center" wrapText="1"/>
    </xf>
    <xf numFmtId="0" fontId="3" fillId="34" borderId="18" xfId="63" applyNumberFormat="1" applyFont="1" applyFill="1" applyBorder="1" applyAlignment="1" quotePrefix="1">
      <alignment horizontal="left" vertical="center" wrapText="1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3" fillId="34" borderId="22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3" fillId="34" borderId="21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>
      <alignment horizontal="left" vertical="center" wrapText="1"/>
      <protection/>
    </xf>
    <xf numFmtId="0" fontId="3" fillId="34" borderId="20" xfId="0" applyNumberFormat="1" applyFont="1" applyFill="1" applyBorder="1" applyAlignment="1" quotePrefix="1">
      <alignment horizontal="left" vertical="center" wrapText="1"/>
    </xf>
    <xf numFmtId="0" fontId="3" fillId="34" borderId="22" xfId="63" applyNumberFormat="1" applyFont="1" applyFill="1" applyBorder="1" applyAlignment="1" quotePrefix="1">
      <alignment horizontal="left" vertical="center" wrapText="1"/>
      <protection/>
    </xf>
    <xf numFmtId="0" fontId="3" fillId="34" borderId="23" xfId="63" applyNumberFormat="1" applyFont="1" applyFill="1" applyBorder="1" applyAlignment="1" quotePrefix="1">
      <alignment horizontal="left" vertical="center" wrapText="1"/>
      <protection/>
    </xf>
    <xf numFmtId="0" fontId="3" fillId="34" borderId="20" xfId="63" applyNumberFormat="1" applyFont="1" applyFill="1" applyBorder="1" applyAlignment="1">
      <alignment vertical="center" wrapText="1"/>
      <protection/>
    </xf>
    <xf numFmtId="0" fontId="3" fillId="34" borderId="21" xfId="63" applyNumberFormat="1" applyFont="1" applyFill="1" applyBorder="1" applyAlignment="1">
      <alignment vertical="center" wrapText="1"/>
      <protection/>
    </xf>
    <xf numFmtId="0" fontId="7" fillId="34" borderId="20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 quotePrefix="1">
      <alignment vertical="center" wrapText="1"/>
      <protection/>
    </xf>
    <xf numFmtId="0" fontId="3" fillId="34" borderId="21" xfId="63" applyNumberFormat="1" applyFont="1" applyFill="1" applyBorder="1" applyAlignment="1" quotePrefix="1">
      <alignment vertical="center" wrapText="1"/>
      <protection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3" xfId="65" applyFont="1" applyFill="1" applyBorder="1" applyAlignment="1" quotePrefix="1">
      <alignment horizontal="center" vertical="center" textRotation="255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:Z61"/>
    </sheetView>
  </sheetViews>
  <sheetFormatPr defaultColWidth="8.796875" defaultRowHeight="13.5" customHeight="1"/>
  <cols>
    <col min="1" max="1" width="10.69921875" style="81" customWidth="1"/>
    <col min="2" max="2" width="8.69921875" style="82" customWidth="1"/>
    <col min="3" max="3" width="12.59765625" style="81" customWidth="1"/>
    <col min="4" max="5" width="11.69921875" style="83" customWidth="1"/>
    <col min="6" max="6" width="11.69921875" style="84" customWidth="1"/>
    <col min="7" max="9" width="11.69921875" style="83" customWidth="1"/>
    <col min="10" max="10" width="11.69921875" style="84" customWidth="1"/>
    <col min="11" max="11" width="11.69921875" style="83" customWidth="1"/>
    <col min="12" max="12" width="11.69921875" style="84" customWidth="1"/>
    <col min="13" max="13" width="11.69921875" style="83" customWidth="1"/>
    <col min="14" max="14" width="11.69921875" style="84" customWidth="1"/>
    <col min="15" max="16" width="11.69921875" style="83" customWidth="1"/>
    <col min="17" max="17" width="11.69921875" style="84" customWidth="1"/>
    <col min="18" max="18" width="11.69921875" style="83" customWidth="1"/>
    <col min="19" max="22" width="8.59765625" style="81" customWidth="1"/>
    <col min="23" max="16384" width="9" style="81" customWidth="1"/>
  </cols>
  <sheetData>
    <row r="1" spans="1:22" s="78" customFormat="1" ht="17.25">
      <c r="A1" s="56" t="s">
        <v>251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</row>
    <row r="2" spans="1:26" s="76" customFormat="1" ht="13.5" customHeight="1">
      <c r="A2" s="118" t="s">
        <v>194</v>
      </c>
      <c r="B2" s="120" t="s">
        <v>195</v>
      </c>
      <c r="C2" s="121" t="s">
        <v>196</v>
      </c>
      <c r="D2" s="60" t="s">
        <v>197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198</v>
      </c>
      <c r="S2" s="126" t="s">
        <v>199</v>
      </c>
      <c r="T2" s="127"/>
      <c r="U2" s="127"/>
      <c r="V2" s="128"/>
      <c r="W2" s="132" t="s">
        <v>200</v>
      </c>
      <c r="X2" s="127"/>
      <c r="Y2" s="127"/>
      <c r="Z2" s="128"/>
    </row>
    <row r="3" spans="1:26" s="76" customFormat="1" ht="13.5" customHeight="1">
      <c r="A3" s="119"/>
      <c r="B3" s="119"/>
      <c r="C3" s="122"/>
      <c r="D3" s="64" t="s">
        <v>201</v>
      </c>
      <c r="E3" s="63" t="s">
        <v>202</v>
      </c>
      <c r="F3" s="61"/>
      <c r="G3" s="61"/>
      <c r="H3" s="65"/>
      <c r="I3" s="63" t="s">
        <v>203</v>
      </c>
      <c r="J3" s="61"/>
      <c r="K3" s="61"/>
      <c r="L3" s="61"/>
      <c r="M3" s="61"/>
      <c r="N3" s="61"/>
      <c r="O3" s="61"/>
      <c r="P3" s="61"/>
      <c r="Q3" s="65"/>
      <c r="R3" s="66"/>
      <c r="S3" s="129"/>
      <c r="T3" s="130"/>
      <c r="U3" s="130"/>
      <c r="V3" s="131"/>
      <c r="W3" s="129"/>
      <c r="X3" s="130"/>
      <c r="Y3" s="130"/>
      <c r="Z3" s="131"/>
    </row>
    <row r="4" spans="1:26" s="76" customFormat="1" ht="18.75" customHeight="1">
      <c r="A4" s="119"/>
      <c r="B4" s="119"/>
      <c r="C4" s="122"/>
      <c r="D4" s="64"/>
      <c r="E4" s="123" t="s">
        <v>201</v>
      </c>
      <c r="F4" s="116" t="s">
        <v>204</v>
      </c>
      <c r="G4" s="116" t="s">
        <v>205</v>
      </c>
      <c r="H4" s="116" t="s">
        <v>206</v>
      </c>
      <c r="I4" s="123" t="s">
        <v>201</v>
      </c>
      <c r="J4" s="116" t="s">
        <v>207</v>
      </c>
      <c r="K4" s="116" t="s">
        <v>208</v>
      </c>
      <c r="L4" s="116" t="s">
        <v>209</v>
      </c>
      <c r="M4" s="116" t="s">
        <v>210</v>
      </c>
      <c r="N4" s="116" t="s">
        <v>211</v>
      </c>
      <c r="O4" s="124" t="s">
        <v>212</v>
      </c>
      <c r="P4" s="67"/>
      <c r="Q4" s="116" t="s">
        <v>213</v>
      </c>
      <c r="R4" s="68"/>
      <c r="S4" s="116" t="s">
        <v>214</v>
      </c>
      <c r="T4" s="116" t="s">
        <v>215</v>
      </c>
      <c r="U4" s="118" t="s">
        <v>216</v>
      </c>
      <c r="V4" s="118" t="s">
        <v>217</v>
      </c>
      <c r="W4" s="116" t="s">
        <v>214</v>
      </c>
      <c r="X4" s="116" t="s">
        <v>215</v>
      </c>
      <c r="Y4" s="118" t="s">
        <v>216</v>
      </c>
      <c r="Z4" s="118" t="s">
        <v>217</v>
      </c>
    </row>
    <row r="5" spans="1:26" s="76" customFormat="1" ht="22.5" customHeight="1">
      <c r="A5" s="119"/>
      <c r="B5" s="119"/>
      <c r="C5" s="122"/>
      <c r="D5" s="64"/>
      <c r="E5" s="123"/>
      <c r="F5" s="117"/>
      <c r="G5" s="117"/>
      <c r="H5" s="117"/>
      <c r="I5" s="123"/>
      <c r="J5" s="117"/>
      <c r="K5" s="117"/>
      <c r="L5" s="117"/>
      <c r="M5" s="117"/>
      <c r="N5" s="117"/>
      <c r="O5" s="117"/>
      <c r="P5" s="69" t="s">
        <v>218</v>
      </c>
      <c r="Q5" s="117"/>
      <c r="R5" s="70"/>
      <c r="S5" s="117"/>
      <c r="T5" s="117"/>
      <c r="U5" s="125"/>
      <c r="V5" s="125"/>
      <c r="W5" s="117"/>
      <c r="X5" s="117"/>
      <c r="Y5" s="125"/>
      <c r="Z5" s="125"/>
    </row>
    <row r="6" spans="1:26" s="77" customFormat="1" ht="13.5" customHeight="1">
      <c r="A6" s="119"/>
      <c r="B6" s="119"/>
      <c r="C6" s="122"/>
      <c r="D6" s="71" t="s">
        <v>219</v>
      </c>
      <c r="E6" s="71" t="s">
        <v>219</v>
      </c>
      <c r="F6" s="72" t="s">
        <v>220</v>
      </c>
      <c r="G6" s="71" t="s">
        <v>219</v>
      </c>
      <c r="H6" s="71" t="s">
        <v>219</v>
      </c>
      <c r="I6" s="71" t="s">
        <v>219</v>
      </c>
      <c r="J6" s="72" t="s">
        <v>220</v>
      </c>
      <c r="K6" s="71" t="s">
        <v>219</v>
      </c>
      <c r="L6" s="72" t="s">
        <v>220</v>
      </c>
      <c r="M6" s="71" t="s">
        <v>219</v>
      </c>
      <c r="N6" s="72" t="s">
        <v>220</v>
      </c>
      <c r="O6" s="71" t="s">
        <v>219</v>
      </c>
      <c r="P6" s="71" t="s">
        <v>219</v>
      </c>
      <c r="Q6" s="72" t="s">
        <v>220</v>
      </c>
      <c r="R6" s="73" t="s">
        <v>219</v>
      </c>
      <c r="S6" s="72"/>
      <c r="T6" s="72"/>
      <c r="U6" s="72"/>
      <c r="V6" s="74"/>
      <c r="W6" s="72"/>
      <c r="X6" s="72"/>
      <c r="Y6" s="72"/>
      <c r="Z6" s="74"/>
    </row>
    <row r="7" spans="1:26" s="75" customFormat="1" ht="13.5" customHeight="1">
      <c r="A7" s="111" t="s">
        <v>42</v>
      </c>
      <c r="B7" s="115" t="s">
        <v>250</v>
      </c>
      <c r="C7" s="111" t="s">
        <v>201</v>
      </c>
      <c r="D7" s="112">
        <f>+SUM(E7,+I7)</f>
        <v>6263716</v>
      </c>
      <c r="E7" s="112">
        <f>+SUM(G7,+H7)</f>
        <v>177839</v>
      </c>
      <c r="F7" s="113">
        <f>IF(D7&gt;0,E7/D7*100,"-")</f>
        <v>2.8391932201268384</v>
      </c>
      <c r="G7" s="110">
        <f>SUM(G$8:G$1000)</f>
        <v>177078</v>
      </c>
      <c r="H7" s="110">
        <f>SUM(H$8:H$1000)</f>
        <v>761</v>
      </c>
      <c r="I7" s="112">
        <f>+SUM(K7,+M7,+O7)</f>
        <v>6085877</v>
      </c>
      <c r="J7" s="113">
        <f>IF(D7&gt;0,I7/D7*100,"-")</f>
        <v>97.16080677987317</v>
      </c>
      <c r="K7" s="110">
        <f>SUM(K$8:K$1000)</f>
        <v>4302959</v>
      </c>
      <c r="L7" s="113">
        <f>IF(D7&gt;0,K7/D7*100,"-")</f>
        <v>68.69658522193535</v>
      </c>
      <c r="M7" s="110">
        <f>SUM(M$8:M$1000)</f>
        <v>8169</v>
      </c>
      <c r="N7" s="113">
        <f>IF(D7&gt;0,M7/D7*100,"-")</f>
        <v>0.13041779033404452</v>
      </c>
      <c r="O7" s="110">
        <f>SUM(O$8:O$1000)</f>
        <v>1774749</v>
      </c>
      <c r="P7" s="110">
        <f>SUM(P$8:P$1000)</f>
        <v>926805</v>
      </c>
      <c r="Q7" s="113">
        <f>IF(D7&gt;0,O7/D7*100,"-")</f>
        <v>28.333803767603765</v>
      </c>
      <c r="R7" s="110">
        <f>SUM(R$8:R$1000)</f>
        <v>118247</v>
      </c>
      <c r="S7" s="114">
        <f aca="true" t="shared" si="0" ref="S7:Z7">COUNTIF(S$8:S$1000,"○")</f>
        <v>42</v>
      </c>
      <c r="T7" s="114">
        <f t="shared" si="0"/>
        <v>8</v>
      </c>
      <c r="U7" s="114">
        <f t="shared" si="0"/>
        <v>0</v>
      </c>
      <c r="V7" s="114">
        <f t="shared" si="0"/>
        <v>4</v>
      </c>
      <c r="W7" s="114">
        <f t="shared" si="0"/>
        <v>39</v>
      </c>
      <c r="X7" s="114">
        <f t="shared" si="0"/>
        <v>3</v>
      </c>
      <c r="Y7" s="114">
        <f t="shared" si="0"/>
        <v>1</v>
      </c>
      <c r="Z7" s="114">
        <f t="shared" si="0"/>
        <v>11</v>
      </c>
    </row>
    <row r="8" spans="1:26" s="107" customFormat="1" ht="13.5" customHeight="1">
      <c r="A8" s="101" t="s">
        <v>42</v>
      </c>
      <c r="B8" s="102" t="s">
        <v>253</v>
      </c>
      <c r="C8" s="101" t="s">
        <v>254</v>
      </c>
      <c r="D8" s="103">
        <f>+SUM(E8,+I8)</f>
        <v>964180</v>
      </c>
      <c r="E8" s="103">
        <f>+SUM(G8,+H8)</f>
        <v>3537</v>
      </c>
      <c r="F8" s="104">
        <f>IF(D8&gt;0,E8/D8*100,"-")</f>
        <v>0.3668402165570744</v>
      </c>
      <c r="G8" s="103">
        <v>3537</v>
      </c>
      <c r="H8" s="103">
        <v>0</v>
      </c>
      <c r="I8" s="103">
        <f>+SUM(K8,+M8,+O8)</f>
        <v>960643</v>
      </c>
      <c r="J8" s="104">
        <f>IF(D8&gt;0,I8/D8*100,"-")</f>
        <v>99.63315978344292</v>
      </c>
      <c r="K8" s="103">
        <v>931521</v>
      </c>
      <c r="L8" s="104">
        <f>IF(D8&gt;0,K8/D8*100,"-")</f>
        <v>96.61276939990458</v>
      </c>
      <c r="M8" s="103">
        <v>0</v>
      </c>
      <c r="N8" s="104">
        <f>IF(D8&gt;0,M8/D8*100,"-")</f>
        <v>0</v>
      </c>
      <c r="O8" s="103">
        <v>29122</v>
      </c>
      <c r="P8" s="103">
        <v>13979</v>
      </c>
      <c r="Q8" s="104">
        <f>IF(D8&gt;0,O8/D8*100,"-")</f>
        <v>3.020390383538343</v>
      </c>
      <c r="R8" s="103">
        <v>21670</v>
      </c>
      <c r="S8" s="101"/>
      <c r="T8" s="101"/>
      <c r="U8" s="101"/>
      <c r="V8" s="101" t="s">
        <v>255</v>
      </c>
      <c r="W8" s="101"/>
      <c r="X8" s="101"/>
      <c r="Y8" s="101"/>
      <c r="Z8" s="101" t="s">
        <v>255</v>
      </c>
    </row>
    <row r="9" spans="1:26" s="107" customFormat="1" ht="13.5" customHeight="1">
      <c r="A9" s="101" t="s">
        <v>42</v>
      </c>
      <c r="B9" s="102" t="s">
        <v>256</v>
      </c>
      <c r="C9" s="101" t="s">
        <v>257</v>
      </c>
      <c r="D9" s="103">
        <f>+SUM(E9,+I9)</f>
        <v>65799</v>
      </c>
      <c r="E9" s="103">
        <f>+SUM(G9,+H9)</f>
        <v>8141</v>
      </c>
      <c r="F9" s="104">
        <f>IF(D9&gt;0,E9/D9*100,"-")</f>
        <v>12.3725284578793</v>
      </c>
      <c r="G9" s="103">
        <v>8141</v>
      </c>
      <c r="H9" s="103">
        <v>0</v>
      </c>
      <c r="I9" s="103">
        <f>+SUM(K9,+M9,+O9)</f>
        <v>57658</v>
      </c>
      <c r="J9" s="104">
        <f>IF(D9&gt;0,I9/D9*100,"-")</f>
        <v>87.6274715421207</v>
      </c>
      <c r="K9" s="103">
        <v>23820</v>
      </c>
      <c r="L9" s="104">
        <f>IF(D9&gt;0,K9/D9*100,"-")</f>
        <v>36.20115807231113</v>
      </c>
      <c r="M9" s="103">
        <v>2412</v>
      </c>
      <c r="N9" s="104">
        <f>IF(D9&gt;0,M9/D9*100,"-")</f>
        <v>3.6657092053070714</v>
      </c>
      <c r="O9" s="103">
        <v>31426</v>
      </c>
      <c r="P9" s="103">
        <v>4822</v>
      </c>
      <c r="Q9" s="104">
        <f>IF(D9&gt;0,O9/D9*100,"-")</f>
        <v>47.7606042645025</v>
      </c>
      <c r="R9" s="103">
        <v>1863</v>
      </c>
      <c r="S9" s="101" t="s">
        <v>255</v>
      </c>
      <c r="T9" s="101"/>
      <c r="U9" s="101"/>
      <c r="V9" s="101"/>
      <c r="W9" s="101" t="s">
        <v>255</v>
      </c>
      <c r="X9" s="101"/>
      <c r="Y9" s="101"/>
      <c r="Z9" s="101"/>
    </row>
    <row r="10" spans="1:26" s="107" customFormat="1" ht="13.5" customHeight="1">
      <c r="A10" s="101" t="s">
        <v>42</v>
      </c>
      <c r="B10" s="102" t="s">
        <v>258</v>
      </c>
      <c r="C10" s="101" t="s">
        <v>259</v>
      </c>
      <c r="D10" s="103">
        <f>+SUM(E10,+I10)</f>
        <v>476285</v>
      </c>
      <c r="E10" s="103">
        <f>+SUM(G10,+H10)</f>
        <v>4720</v>
      </c>
      <c r="F10" s="104">
        <f>IF(D10&gt;0,E10/D10*100,"-")</f>
        <v>0.9910032858477592</v>
      </c>
      <c r="G10" s="103">
        <v>4720</v>
      </c>
      <c r="H10" s="103">
        <v>0</v>
      </c>
      <c r="I10" s="103">
        <f>+SUM(K10,+M10,+O10)</f>
        <v>471565</v>
      </c>
      <c r="J10" s="104">
        <f>IF(D10&gt;0,I10/D10*100,"-")</f>
        <v>99.00899671415225</v>
      </c>
      <c r="K10" s="103">
        <v>312965</v>
      </c>
      <c r="L10" s="104">
        <f>IF(D10&gt;0,K10/D10*100,"-")</f>
        <v>65.70960664308136</v>
      </c>
      <c r="M10" s="103">
        <v>0</v>
      </c>
      <c r="N10" s="104">
        <f>IF(D10&gt;0,M10/D10*100,"-")</f>
        <v>0</v>
      </c>
      <c r="O10" s="103">
        <v>158600</v>
      </c>
      <c r="P10" s="103">
        <v>70076</v>
      </c>
      <c r="Q10" s="104">
        <f>IF(D10&gt;0,O10/D10*100,"-")</f>
        <v>33.299390071070896</v>
      </c>
      <c r="R10" s="103">
        <v>12962</v>
      </c>
      <c r="S10" s="101"/>
      <c r="T10" s="101" t="s">
        <v>255</v>
      </c>
      <c r="U10" s="101"/>
      <c r="V10" s="101"/>
      <c r="W10" s="101"/>
      <c r="X10" s="101"/>
      <c r="Y10" s="101"/>
      <c r="Z10" s="101" t="s">
        <v>255</v>
      </c>
    </row>
    <row r="11" spans="1:26" s="107" customFormat="1" ht="13.5" customHeight="1">
      <c r="A11" s="101" t="s">
        <v>42</v>
      </c>
      <c r="B11" s="102" t="s">
        <v>260</v>
      </c>
      <c r="C11" s="101" t="s">
        <v>261</v>
      </c>
      <c r="D11" s="103">
        <f>+SUM(E11,+I11)</f>
        <v>626166</v>
      </c>
      <c r="E11" s="103">
        <f>+SUM(G11,+H11)</f>
        <v>5462</v>
      </c>
      <c r="F11" s="104">
        <f>IF(D11&gt;0,E11/D11*100,"-")</f>
        <v>0.8722926508306105</v>
      </c>
      <c r="G11" s="103">
        <v>5462</v>
      </c>
      <c r="H11" s="103">
        <v>0</v>
      </c>
      <c r="I11" s="103">
        <f>+SUM(K11,+M11,+O11)</f>
        <v>620704</v>
      </c>
      <c r="J11" s="104">
        <f>IF(D11&gt;0,I11/D11*100,"-")</f>
        <v>99.1277073491694</v>
      </c>
      <c r="K11" s="103">
        <v>437632</v>
      </c>
      <c r="L11" s="104">
        <f>IF(D11&gt;0,K11/D11*100,"-")</f>
        <v>69.8907318506594</v>
      </c>
      <c r="M11" s="103">
        <v>0</v>
      </c>
      <c r="N11" s="104">
        <f>IF(D11&gt;0,M11/D11*100,"-")</f>
        <v>0</v>
      </c>
      <c r="O11" s="103">
        <v>183072</v>
      </c>
      <c r="P11" s="103">
        <v>93271</v>
      </c>
      <c r="Q11" s="104">
        <f>IF(D11&gt;0,O11/D11*100,"-")</f>
        <v>29.23697549850998</v>
      </c>
      <c r="R11" s="103">
        <v>13493</v>
      </c>
      <c r="S11" s="101" t="s">
        <v>255</v>
      </c>
      <c r="T11" s="101"/>
      <c r="U11" s="101"/>
      <c r="V11" s="101"/>
      <c r="W11" s="101"/>
      <c r="X11" s="101"/>
      <c r="Y11" s="101"/>
      <c r="Z11" s="101" t="s">
        <v>255</v>
      </c>
    </row>
    <row r="12" spans="1:26" s="107" customFormat="1" ht="13.5" customHeight="1">
      <c r="A12" s="101" t="s">
        <v>42</v>
      </c>
      <c r="B12" s="102" t="s">
        <v>262</v>
      </c>
      <c r="C12" s="101" t="s">
        <v>263</v>
      </c>
      <c r="D12" s="103">
        <f>+SUM(E12,+I12)</f>
        <v>48460</v>
      </c>
      <c r="E12" s="103">
        <f>+SUM(G12,+H12)</f>
        <v>5779</v>
      </c>
      <c r="F12" s="104">
        <f>IF(D12&gt;0,E12/D12*100,"-")</f>
        <v>11.925299215848122</v>
      </c>
      <c r="G12" s="103">
        <v>5779</v>
      </c>
      <c r="H12" s="103">
        <v>0</v>
      </c>
      <c r="I12" s="103">
        <f>+SUM(K12,+M12,+O12)</f>
        <v>42681</v>
      </c>
      <c r="J12" s="104">
        <f>IF(D12&gt;0,I12/D12*100,"-")</f>
        <v>88.07470078415189</v>
      </c>
      <c r="K12" s="103">
        <v>3766</v>
      </c>
      <c r="L12" s="104">
        <f>IF(D12&gt;0,K12/D12*100,"-")</f>
        <v>7.771357820883202</v>
      </c>
      <c r="M12" s="103">
        <v>0</v>
      </c>
      <c r="N12" s="104">
        <f>IF(D12&gt;0,M12/D12*100,"-")</f>
        <v>0</v>
      </c>
      <c r="O12" s="103">
        <v>38915</v>
      </c>
      <c r="P12" s="103">
        <v>13534</v>
      </c>
      <c r="Q12" s="104">
        <f>IF(D12&gt;0,O12/D12*100,"-")</f>
        <v>80.30334296326868</v>
      </c>
      <c r="R12" s="103">
        <v>372</v>
      </c>
      <c r="S12" s="101"/>
      <c r="T12" s="101"/>
      <c r="U12" s="101"/>
      <c r="V12" s="101" t="s">
        <v>255</v>
      </c>
      <c r="W12" s="101"/>
      <c r="X12" s="101"/>
      <c r="Y12" s="101"/>
      <c r="Z12" s="101" t="s">
        <v>255</v>
      </c>
    </row>
    <row r="13" spans="1:26" s="107" customFormat="1" ht="13.5" customHeight="1">
      <c r="A13" s="101" t="s">
        <v>42</v>
      </c>
      <c r="B13" s="102" t="s">
        <v>264</v>
      </c>
      <c r="C13" s="101" t="s">
        <v>265</v>
      </c>
      <c r="D13" s="103">
        <f>+SUM(E13,+I13)</f>
        <v>133923</v>
      </c>
      <c r="E13" s="103">
        <f>+SUM(G13,+H13)</f>
        <v>7428</v>
      </c>
      <c r="F13" s="104">
        <f>IF(D13&gt;0,E13/D13*100,"-")</f>
        <v>5.546470733182501</v>
      </c>
      <c r="G13" s="103">
        <v>7428</v>
      </c>
      <c r="H13" s="103">
        <v>0</v>
      </c>
      <c r="I13" s="103">
        <f>+SUM(K13,+M13,+O13)</f>
        <v>126495</v>
      </c>
      <c r="J13" s="104">
        <f>IF(D13&gt;0,I13/D13*100,"-")</f>
        <v>94.4535292668175</v>
      </c>
      <c r="K13" s="103">
        <v>59941</v>
      </c>
      <c r="L13" s="104">
        <f>IF(D13&gt;0,K13/D13*100,"-")</f>
        <v>44.75780859150407</v>
      </c>
      <c r="M13" s="103">
        <v>0</v>
      </c>
      <c r="N13" s="104">
        <f>IF(D13&gt;0,M13/D13*100,"-")</f>
        <v>0</v>
      </c>
      <c r="O13" s="103">
        <v>66554</v>
      </c>
      <c r="P13" s="103">
        <v>23083</v>
      </c>
      <c r="Q13" s="104">
        <f>IF(D13&gt;0,O13/D13*100,"-")</f>
        <v>49.695720675313424</v>
      </c>
      <c r="R13" s="103">
        <v>1879</v>
      </c>
      <c r="S13" s="101" t="s">
        <v>255</v>
      </c>
      <c r="T13" s="101"/>
      <c r="U13" s="101"/>
      <c r="V13" s="101"/>
      <c r="W13" s="101" t="s">
        <v>255</v>
      </c>
      <c r="X13" s="101"/>
      <c r="Y13" s="101"/>
      <c r="Z13" s="101"/>
    </row>
    <row r="14" spans="1:26" s="107" customFormat="1" ht="13.5" customHeight="1">
      <c r="A14" s="101" t="s">
        <v>42</v>
      </c>
      <c r="B14" s="102" t="s">
        <v>266</v>
      </c>
      <c r="C14" s="101" t="s">
        <v>267</v>
      </c>
      <c r="D14" s="103">
        <f>+SUM(E14,+I14)</f>
        <v>489176</v>
      </c>
      <c r="E14" s="103">
        <f>+SUM(G14,+H14)</f>
        <v>3023</v>
      </c>
      <c r="F14" s="104">
        <f>IF(D14&gt;0,E14/D14*100,"-")</f>
        <v>0.6179779874728114</v>
      </c>
      <c r="G14" s="103">
        <v>3023</v>
      </c>
      <c r="H14" s="103">
        <v>0</v>
      </c>
      <c r="I14" s="103">
        <f>+SUM(K14,+M14,+O14)</f>
        <v>486153</v>
      </c>
      <c r="J14" s="104">
        <f>IF(D14&gt;0,I14/D14*100,"-")</f>
        <v>99.38202201252719</v>
      </c>
      <c r="K14" s="103">
        <v>387525</v>
      </c>
      <c r="L14" s="104">
        <f>IF(D14&gt;0,K14/D14*100,"-")</f>
        <v>79.21995355454887</v>
      </c>
      <c r="M14" s="103">
        <v>0</v>
      </c>
      <c r="N14" s="104">
        <f>IF(D14&gt;0,M14/D14*100,"-")</f>
        <v>0</v>
      </c>
      <c r="O14" s="103">
        <v>98628</v>
      </c>
      <c r="P14" s="103">
        <v>68876</v>
      </c>
      <c r="Q14" s="104">
        <f>IF(D14&gt;0,O14/D14*100,"-")</f>
        <v>20.162068457978314</v>
      </c>
      <c r="R14" s="103">
        <v>12834</v>
      </c>
      <c r="S14" s="101" t="s">
        <v>255</v>
      </c>
      <c r="T14" s="101"/>
      <c r="U14" s="101"/>
      <c r="V14" s="101"/>
      <c r="W14" s="101" t="s">
        <v>255</v>
      </c>
      <c r="X14" s="101"/>
      <c r="Y14" s="101"/>
      <c r="Z14" s="101"/>
    </row>
    <row r="15" spans="1:26" s="107" customFormat="1" ht="13.5" customHeight="1">
      <c r="A15" s="101" t="s">
        <v>42</v>
      </c>
      <c r="B15" s="102" t="s">
        <v>268</v>
      </c>
      <c r="C15" s="101" t="s">
        <v>269</v>
      </c>
      <c r="D15" s="103">
        <f>+SUM(E15,+I15)</f>
        <v>155405</v>
      </c>
      <c r="E15" s="103">
        <f>+SUM(G15,+H15)</f>
        <v>6396</v>
      </c>
      <c r="F15" s="104">
        <f>IF(D15&gt;0,E15/D15*100,"-")</f>
        <v>4.115697693124417</v>
      </c>
      <c r="G15" s="103">
        <v>6396</v>
      </c>
      <c r="H15" s="103">
        <v>0</v>
      </c>
      <c r="I15" s="103">
        <f>+SUM(K15,+M15,+O15)</f>
        <v>149009</v>
      </c>
      <c r="J15" s="104">
        <f>IF(D15&gt;0,I15/D15*100,"-")</f>
        <v>95.88430230687558</v>
      </c>
      <c r="K15" s="103">
        <v>100158</v>
      </c>
      <c r="L15" s="104">
        <f>IF(D15&gt;0,K15/D15*100,"-")</f>
        <v>64.4496637817316</v>
      </c>
      <c r="M15" s="103">
        <v>0</v>
      </c>
      <c r="N15" s="104">
        <f>IF(D15&gt;0,M15/D15*100,"-")</f>
        <v>0</v>
      </c>
      <c r="O15" s="103">
        <v>48851</v>
      </c>
      <c r="P15" s="103">
        <v>18907</v>
      </c>
      <c r="Q15" s="104">
        <f>IF(D15&gt;0,O15/D15*100,"-")</f>
        <v>31.434638525143978</v>
      </c>
      <c r="R15" s="103">
        <v>2076</v>
      </c>
      <c r="S15" s="101" t="s">
        <v>255</v>
      </c>
      <c r="T15" s="101"/>
      <c r="U15" s="101"/>
      <c r="V15" s="101"/>
      <c r="W15" s="101"/>
      <c r="X15" s="101"/>
      <c r="Y15" s="101" t="s">
        <v>255</v>
      </c>
      <c r="Z15" s="101"/>
    </row>
    <row r="16" spans="1:26" s="107" customFormat="1" ht="13.5" customHeight="1">
      <c r="A16" s="101" t="s">
        <v>42</v>
      </c>
      <c r="B16" s="102" t="s">
        <v>270</v>
      </c>
      <c r="C16" s="101" t="s">
        <v>271</v>
      </c>
      <c r="D16" s="103">
        <f>+SUM(E16,+I16)</f>
        <v>91455</v>
      </c>
      <c r="E16" s="103">
        <f>+SUM(G16,+H16)</f>
        <v>3802</v>
      </c>
      <c r="F16" s="104">
        <f>IF(D16&gt;0,E16/D16*100,"-")</f>
        <v>4.157235799026844</v>
      </c>
      <c r="G16" s="103">
        <v>3802</v>
      </c>
      <c r="H16" s="103">
        <v>0</v>
      </c>
      <c r="I16" s="103">
        <f>+SUM(K16,+M16,+O16)</f>
        <v>87653</v>
      </c>
      <c r="J16" s="104">
        <f>IF(D16&gt;0,I16/D16*100,"-")</f>
        <v>95.84276420097315</v>
      </c>
      <c r="K16" s="103">
        <v>30949</v>
      </c>
      <c r="L16" s="104">
        <f>IF(D16&gt;0,K16/D16*100,"-")</f>
        <v>33.84068667650757</v>
      </c>
      <c r="M16" s="103">
        <v>0</v>
      </c>
      <c r="N16" s="104">
        <f>IF(D16&gt;0,M16/D16*100,"-")</f>
        <v>0</v>
      </c>
      <c r="O16" s="103">
        <v>56704</v>
      </c>
      <c r="P16" s="103">
        <v>33226</v>
      </c>
      <c r="Q16" s="104">
        <f>IF(D16&gt;0,O16/D16*100,"-")</f>
        <v>62.002077524465584</v>
      </c>
      <c r="R16" s="103">
        <v>1045</v>
      </c>
      <c r="S16" s="101" t="s">
        <v>255</v>
      </c>
      <c r="T16" s="101"/>
      <c r="U16" s="101"/>
      <c r="V16" s="101"/>
      <c r="W16" s="101" t="s">
        <v>255</v>
      </c>
      <c r="X16" s="101"/>
      <c r="Y16" s="101"/>
      <c r="Z16" s="101"/>
    </row>
    <row r="17" spans="1:26" s="107" customFormat="1" ht="13.5" customHeight="1">
      <c r="A17" s="101" t="s">
        <v>42</v>
      </c>
      <c r="B17" s="102" t="s">
        <v>272</v>
      </c>
      <c r="C17" s="101" t="s">
        <v>273</v>
      </c>
      <c r="D17" s="103">
        <f>+SUM(E17,+I17)</f>
        <v>131829</v>
      </c>
      <c r="E17" s="103">
        <f>+SUM(G17,+H17)</f>
        <v>3590</v>
      </c>
      <c r="F17" s="104">
        <f>IF(D17&gt;0,E17/D17*100,"-")</f>
        <v>2.7232247836212062</v>
      </c>
      <c r="G17" s="103">
        <v>3590</v>
      </c>
      <c r="H17" s="103">
        <v>0</v>
      </c>
      <c r="I17" s="103">
        <f>+SUM(K17,+M17,+O17)</f>
        <v>128239</v>
      </c>
      <c r="J17" s="104">
        <f>IF(D17&gt;0,I17/D17*100,"-")</f>
        <v>97.2767752163788</v>
      </c>
      <c r="K17" s="103">
        <v>96242</v>
      </c>
      <c r="L17" s="104">
        <f>IF(D17&gt;0,K17/D17*100,"-")</f>
        <v>73.0051809541148</v>
      </c>
      <c r="M17" s="103">
        <v>0</v>
      </c>
      <c r="N17" s="104">
        <f>IF(D17&gt;0,M17/D17*100,"-")</f>
        <v>0</v>
      </c>
      <c r="O17" s="103">
        <v>31997</v>
      </c>
      <c r="P17" s="103">
        <v>21045</v>
      </c>
      <c r="Q17" s="104">
        <f>IF(D17&gt;0,O17/D17*100,"-")</f>
        <v>24.271594262263992</v>
      </c>
      <c r="R17" s="103">
        <v>3720</v>
      </c>
      <c r="S17" s="101" t="s">
        <v>255</v>
      </c>
      <c r="T17" s="101"/>
      <c r="U17" s="101"/>
      <c r="V17" s="101"/>
      <c r="W17" s="101" t="s">
        <v>255</v>
      </c>
      <c r="X17" s="101"/>
      <c r="Y17" s="101"/>
      <c r="Z17" s="101"/>
    </row>
    <row r="18" spans="1:26" s="107" customFormat="1" ht="13.5" customHeight="1">
      <c r="A18" s="101" t="s">
        <v>42</v>
      </c>
      <c r="B18" s="102" t="s">
        <v>274</v>
      </c>
      <c r="C18" s="101" t="s">
        <v>275</v>
      </c>
      <c r="D18" s="103">
        <f>+SUM(E18,+I18)</f>
        <v>177112</v>
      </c>
      <c r="E18" s="103">
        <f>+SUM(G18,+H18)</f>
        <v>1508</v>
      </c>
      <c r="F18" s="104">
        <f>IF(D18&gt;0,E18/D18*100,"-")</f>
        <v>0.8514386376981797</v>
      </c>
      <c r="G18" s="103">
        <v>1508</v>
      </c>
      <c r="H18" s="103">
        <v>0</v>
      </c>
      <c r="I18" s="103">
        <f>+SUM(K18,+M18,+O18)</f>
        <v>175604</v>
      </c>
      <c r="J18" s="104">
        <f>IF(D18&gt;0,I18/D18*100,"-")</f>
        <v>99.14856136230182</v>
      </c>
      <c r="K18" s="103">
        <v>159551</v>
      </c>
      <c r="L18" s="104">
        <f>IF(D18&gt;0,K18/D18*100,"-")</f>
        <v>90.08480509508108</v>
      </c>
      <c r="M18" s="103">
        <v>0</v>
      </c>
      <c r="N18" s="104">
        <f>IF(D18&gt;0,M18/D18*100,"-")</f>
        <v>0</v>
      </c>
      <c r="O18" s="103">
        <v>16053</v>
      </c>
      <c r="P18" s="103">
        <v>8026</v>
      </c>
      <c r="Q18" s="104">
        <f>IF(D18&gt;0,O18/D18*100,"-")</f>
        <v>9.063756267220741</v>
      </c>
      <c r="R18" s="103">
        <v>2320</v>
      </c>
      <c r="S18" s="101" t="s">
        <v>255</v>
      </c>
      <c r="T18" s="101"/>
      <c r="U18" s="101"/>
      <c r="V18" s="101"/>
      <c r="W18" s="101" t="s">
        <v>255</v>
      </c>
      <c r="X18" s="101"/>
      <c r="Y18" s="101"/>
      <c r="Z18" s="101"/>
    </row>
    <row r="19" spans="1:26" s="107" customFormat="1" ht="13.5" customHeight="1">
      <c r="A19" s="101" t="s">
        <v>42</v>
      </c>
      <c r="B19" s="102" t="s">
        <v>276</v>
      </c>
      <c r="C19" s="101" t="s">
        <v>277</v>
      </c>
      <c r="D19" s="103">
        <f>+SUM(E19,+I19)</f>
        <v>60645</v>
      </c>
      <c r="E19" s="103">
        <f>+SUM(G19,+H19)</f>
        <v>3474</v>
      </c>
      <c r="F19" s="104">
        <f>IF(D19&gt;0,E19/D19*100,"-")</f>
        <v>5.728419490477369</v>
      </c>
      <c r="G19" s="103">
        <v>3474</v>
      </c>
      <c r="H19" s="103">
        <v>0</v>
      </c>
      <c r="I19" s="103">
        <f>+SUM(K19,+M19,+O19)</f>
        <v>57171</v>
      </c>
      <c r="J19" s="104">
        <f>IF(D19&gt;0,I19/D19*100,"-")</f>
        <v>94.27158050952264</v>
      </c>
      <c r="K19" s="103">
        <v>22737</v>
      </c>
      <c r="L19" s="104">
        <f>IF(D19&gt;0,K19/D19*100,"-")</f>
        <v>37.491961414791</v>
      </c>
      <c r="M19" s="103">
        <v>0</v>
      </c>
      <c r="N19" s="104">
        <f>IF(D19&gt;0,M19/D19*100,"-")</f>
        <v>0</v>
      </c>
      <c r="O19" s="103">
        <v>34434</v>
      </c>
      <c r="P19" s="103">
        <v>22161</v>
      </c>
      <c r="Q19" s="104">
        <f>IF(D19&gt;0,O19/D19*100,"-")</f>
        <v>56.779619094731636</v>
      </c>
      <c r="R19" s="103">
        <v>1704</v>
      </c>
      <c r="S19" s="101" t="s">
        <v>255</v>
      </c>
      <c r="T19" s="101"/>
      <c r="U19" s="101"/>
      <c r="V19" s="101"/>
      <c r="W19" s="101" t="s">
        <v>255</v>
      </c>
      <c r="X19" s="101"/>
      <c r="Y19" s="101"/>
      <c r="Z19" s="101"/>
    </row>
    <row r="20" spans="1:26" s="107" customFormat="1" ht="13.5" customHeight="1">
      <c r="A20" s="101" t="s">
        <v>42</v>
      </c>
      <c r="B20" s="102" t="s">
        <v>278</v>
      </c>
      <c r="C20" s="101" t="s">
        <v>279</v>
      </c>
      <c r="D20" s="103">
        <f>+SUM(E20,+I20)</f>
        <v>67735</v>
      </c>
      <c r="E20" s="103">
        <f>+SUM(G20,+H20)</f>
        <v>7499</v>
      </c>
      <c r="F20" s="104">
        <f>IF(D20&gt;0,E20/D20*100,"-")</f>
        <v>11.07108584926552</v>
      </c>
      <c r="G20" s="103">
        <v>7417</v>
      </c>
      <c r="H20" s="103">
        <v>82</v>
      </c>
      <c r="I20" s="103">
        <f>+SUM(K20,+M20,+O20)</f>
        <v>60236</v>
      </c>
      <c r="J20" s="104">
        <f>IF(D20&gt;0,I20/D20*100,"-")</f>
        <v>88.92891415073449</v>
      </c>
      <c r="K20" s="103">
        <v>4121</v>
      </c>
      <c r="L20" s="104">
        <f>IF(D20&gt;0,K20/D20*100,"-")</f>
        <v>6.0840038384882265</v>
      </c>
      <c r="M20" s="103">
        <v>0</v>
      </c>
      <c r="N20" s="104">
        <f>IF(D20&gt;0,M20/D20*100,"-")</f>
        <v>0</v>
      </c>
      <c r="O20" s="103">
        <v>56115</v>
      </c>
      <c r="P20" s="103">
        <v>29767</v>
      </c>
      <c r="Q20" s="104">
        <f>IF(D20&gt;0,O20/D20*100,"-")</f>
        <v>82.84491031224626</v>
      </c>
      <c r="R20" s="103">
        <v>1193</v>
      </c>
      <c r="S20" s="101" t="s">
        <v>255</v>
      </c>
      <c r="T20" s="101"/>
      <c r="U20" s="101"/>
      <c r="V20" s="101"/>
      <c r="W20" s="101" t="s">
        <v>255</v>
      </c>
      <c r="X20" s="101"/>
      <c r="Y20" s="101"/>
      <c r="Z20" s="101"/>
    </row>
    <row r="21" spans="1:26" s="107" customFormat="1" ht="13.5" customHeight="1">
      <c r="A21" s="101" t="s">
        <v>42</v>
      </c>
      <c r="B21" s="102" t="s">
        <v>280</v>
      </c>
      <c r="C21" s="101" t="s">
        <v>281</v>
      </c>
      <c r="D21" s="103">
        <f>+SUM(E21,+I21)</f>
        <v>168003</v>
      </c>
      <c r="E21" s="103">
        <f>+SUM(G21,+H21)</f>
        <v>534</v>
      </c>
      <c r="F21" s="104">
        <f>IF(D21&gt;0,E21/D21*100,"-")</f>
        <v>0.3178514669380904</v>
      </c>
      <c r="G21" s="103">
        <v>534</v>
      </c>
      <c r="H21" s="103">
        <v>0</v>
      </c>
      <c r="I21" s="103">
        <f>+SUM(K21,+M21,+O21)</f>
        <v>167469</v>
      </c>
      <c r="J21" s="104">
        <f>IF(D21&gt;0,I21/D21*100,"-")</f>
        <v>99.6821485330619</v>
      </c>
      <c r="K21" s="103">
        <v>153595</v>
      </c>
      <c r="L21" s="104">
        <f>IF(D21&gt;0,K21/D21*100,"-")</f>
        <v>91.42396266733333</v>
      </c>
      <c r="M21" s="103">
        <v>0</v>
      </c>
      <c r="N21" s="104">
        <f>IF(D21&gt;0,M21/D21*100,"-")</f>
        <v>0</v>
      </c>
      <c r="O21" s="103">
        <v>13874</v>
      </c>
      <c r="P21" s="103">
        <v>4111</v>
      </c>
      <c r="Q21" s="104">
        <f>IF(D21&gt;0,O21/D21*100,"-")</f>
        <v>8.258185865728588</v>
      </c>
      <c r="R21" s="103">
        <v>2906</v>
      </c>
      <c r="S21" s="101"/>
      <c r="T21" s="101" t="s">
        <v>255</v>
      </c>
      <c r="U21" s="101"/>
      <c r="V21" s="101"/>
      <c r="W21" s="101"/>
      <c r="X21" s="101"/>
      <c r="Y21" s="101"/>
      <c r="Z21" s="101" t="s">
        <v>255</v>
      </c>
    </row>
    <row r="22" spans="1:26" s="107" customFormat="1" ht="13.5" customHeight="1">
      <c r="A22" s="101" t="s">
        <v>42</v>
      </c>
      <c r="B22" s="102" t="s">
        <v>282</v>
      </c>
      <c r="C22" s="101" t="s">
        <v>283</v>
      </c>
      <c r="D22" s="103">
        <f>+SUM(E22,+I22)</f>
        <v>408787</v>
      </c>
      <c r="E22" s="103">
        <f>+SUM(G22,+H22)</f>
        <v>4360</v>
      </c>
      <c r="F22" s="104">
        <f>IF(D22&gt;0,E22/D22*100,"-")</f>
        <v>1.0665701208697929</v>
      </c>
      <c r="G22" s="103">
        <v>4360</v>
      </c>
      <c r="H22" s="103">
        <v>0</v>
      </c>
      <c r="I22" s="103">
        <f>+SUM(K22,+M22,+O22)</f>
        <v>404427</v>
      </c>
      <c r="J22" s="104">
        <f>IF(D22&gt;0,I22/D22*100,"-")</f>
        <v>98.9334298791302</v>
      </c>
      <c r="K22" s="103">
        <v>336602</v>
      </c>
      <c r="L22" s="104">
        <f>IF(D22&gt;0,K22/D22*100,"-")</f>
        <v>82.34165959289312</v>
      </c>
      <c r="M22" s="103">
        <v>0</v>
      </c>
      <c r="N22" s="104">
        <f>IF(D22&gt;0,M22/D22*100,"-")</f>
        <v>0</v>
      </c>
      <c r="O22" s="103">
        <v>67825</v>
      </c>
      <c r="P22" s="103">
        <v>29136</v>
      </c>
      <c r="Q22" s="104">
        <f>IF(D22&gt;0,O22/D22*100,"-")</f>
        <v>16.591770286237086</v>
      </c>
      <c r="R22" s="103">
        <v>6543</v>
      </c>
      <c r="S22" s="101"/>
      <c r="T22" s="101" t="s">
        <v>255</v>
      </c>
      <c r="U22" s="101"/>
      <c r="V22" s="101"/>
      <c r="W22" s="101"/>
      <c r="X22" s="101"/>
      <c r="Y22" s="101"/>
      <c r="Z22" s="101" t="s">
        <v>255</v>
      </c>
    </row>
    <row r="23" spans="1:26" s="107" customFormat="1" ht="13.5" customHeight="1">
      <c r="A23" s="101" t="s">
        <v>42</v>
      </c>
      <c r="B23" s="102" t="s">
        <v>284</v>
      </c>
      <c r="C23" s="101" t="s">
        <v>285</v>
      </c>
      <c r="D23" s="103">
        <f>+SUM(E23,+I23)</f>
        <v>19211</v>
      </c>
      <c r="E23" s="103">
        <f>+SUM(G23,+H23)</f>
        <v>2617</v>
      </c>
      <c r="F23" s="104">
        <f>IF(D23&gt;0,E23/D23*100,"-")</f>
        <v>13.62240383113841</v>
      </c>
      <c r="G23" s="103">
        <v>2274</v>
      </c>
      <c r="H23" s="103">
        <v>343</v>
      </c>
      <c r="I23" s="103">
        <f>+SUM(K23,+M23,+O23)</f>
        <v>16594</v>
      </c>
      <c r="J23" s="104">
        <f>IF(D23&gt;0,I23/D23*100,"-")</f>
        <v>86.37759616886159</v>
      </c>
      <c r="K23" s="103">
        <v>0</v>
      </c>
      <c r="L23" s="104">
        <f>IF(D23&gt;0,K23/D23*100,"-")</f>
        <v>0</v>
      </c>
      <c r="M23" s="103">
        <v>0</v>
      </c>
      <c r="N23" s="104">
        <f>IF(D23&gt;0,M23/D23*100,"-")</f>
        <v>0</v>
      </c>
      <c r="O23" s="103">
        <v>16594</v>
      </c>
      <c r="P23" s="103">
        <v>5305</v>
      </c>
      <c r="Q23" s="104">
        <f>IF(D23&gt;0,O23/D23*100,"-")</f>
        <v>86.37759616886159</v>
      </c>
      <c r="R23" s="103">
        <v>168</v>
      </c>
      <c r="S23" s="101" t="s">
        <v>255</v>
      </c>
      <c r="T23" s="101"/>
      <c r="U23" s="101"/>
      <c r="V23" s="101"/>
      <c r="W23" s="101" t="s">
        <v>255</v>
      </c>
      <c r="X23" s="101"/>
      <c r="Y23" s="101"/>
      <c r="Z23" s="101"/>
    </row>
    <row r="24" spans="1:26" s="107" customFormat="1" ht="13.5" customHeight="1">
      <c r="A24" s="101" t="s">
        <v>42</v>
      </c>
      <c r="B24" s="102" t="s">
        <v>286</v>
      </c>
      <c r="C24" s="101" t="s">
        <v>287</v>
      </c>
      <c r="D24" s="103">
        <f>+SUM(E24,+I24)</f>
        <v>280030</v>
      </c>
      <c r="E24" s="103">
        <f>+SUM(G24,+H24)</f>
        <v>8980</v>
      </c>
      <c r="F24" s="104">
        <f>IF(D24&gt;0,E24/D24*100,"-")</f>
        <v>3.2067992715066245</v>
      </c>
      <c r="G24" s="103">
        <v>8980</v>
      </c>
      <c r="H24" s="103">
        <v>0</v>
      </c>
      <c r="I24" s="103">
        <f>+SUM(K24,+M24,+O24)</f>
        <v>271050</v>
      </c>
      <c r="J24" s="104">
        <f>IF(D24&gt;0,I24/D24*100,"-")</f>
        <v>96.79320072849337</v>
      </c>
      <c r="K24" s="103">
        <v>164711</v>
      </c>
      <c r="L24" s="104">
        <f>IF(D24&gt;0,K24/D24*100,"-")</f>
        <v>58.81905510123915</v>
      </c>
      <c r="M24" s="103">
        <v>0</v>
      </c>
      <c r="N24" s="104">
        <f>IF(D24&gt;0,M24/D24*100,"-")</f>
        <v>0</v>
      </c>
      <c r="O24" s="103">
        <v>106339</v>
      </c>
      <c r="P24" s="103">
        <v>46236</v>
      </c>
      <c r="Q24" s="104">
        <f>IF(D24&gt;0,O24/D24*100,"-")</f>
        <v>37.974145627254224</v>
      </c>
      <c r="R24" s="103">
        <v>4826</v>
      </c>
      <c r="S24" s="101" t="s">
        <v>255</v>
      </c>
      <c r="T24" s="101"/>
      <c r="U24" s="101"/>
      <c r="V24" s="101"/>
      <c r="W24" s="101" t="s">
        <v>255</v>
      </c>
      <c r="X24" s="101"/>
      <c r="Y24" s="101"/>
      <c r="Z24" s="101"/>
    </row>
    <row r="25" spans="1:26" s="107" customFormat="1" ht="13.5" customHeight="1">
      <c r="A25" s="101" t="s">
        <v>42</v>
      </c>
      <c r="B25" s="102" t="s">
        <v>288</v>
      </c>
      <c r="C25" s="101" t="s">
        <v>289</v>
      </c>
      <c r="D25" s="103">
        <f>+SUM(E25,+I25)</f>
        <v>174762</v>
      </c>
      <c r="E25" s="103">
        <f>+SUM(G25,+H25)</f>
        <v>2523</v>
      </c>
      <c r="F25" s="104">
        <f>IF(D25&gt;0,E25/D25*100,"-")</f>
        <v>1.4436776873691075</v>
      </c>
      <c r="G25" s="103">
        <v>2523</v>
      </c>
      <c r="H25" s="103">
        <v>0</v>
      </c>
      <c r="I25" s="103">
        <f>+SUM(K25,+M25,+O25)</f>
        <v>172239</v>
      </c>
      <c r="J25" s="104">
        <f>IF(D25&gt;0,I25/D25*100,"-")</f>
        <v>98.5563223126309</v>
      </c>
      <c r="K25" s="103">
        <v>135239</v>
      </c>
      <c r="L25" s="104">
        <f>IF(D25&gt;0,K25/D25*100,"-")</f>
        <v>77.38467172497454</v>
      </c>
      <c r="M25" s="103">
        <v>0</v>
      </c>
      <c r="N25" s="104">
        <f>IF(D25&gt;0,M25/D25*100,"-")</f>
        <v>0</v>
      </c>
      <c r="O25" s="103">
        <v>37000</v>
      </c>
      <c r="P25" s="103">
        <v>33721</v>
      </c>
      <c r="Q25" s="104">
        <f>IF(D25&gt;0,O25/D25*100,"-")</f>
        <v>21.171650587656355</v>
      </c>
      <c r="R25" s="103">
        <v>1818</v>
      </c>
      <c r="S25" s="101"/>
      <c r="T25" s="101" t="s">
        <v>255</v>
      </c>
      <c r="U25" s="101"/>
      <c r="V25" s="101"/>
      <c r="W25" s="101" t="s">
        <v>255</v>
      </c>
      <c r="X25" s="101"/>
      <c r="Y25" s="101"/>
      <c r="Z25" s="101"/>
    </row>
    <row r="26" spans="1:26" s="107" customFormat="1" ht="13.5" customHeight="1">
      <c r="A26" s="101" t="s">
        <v>42</v>
      </c>
      <c r="B26" s="102" t="s">
        <v>290</v>
      </c>
      <c r="C26" s="101" t="s">
        <v>291</v>
      </c>
      <c r="D26" s="103">
        <f>+SUM(E26,+I26)</f>
        <v>194963</v>
      </c>
      <c r="E26" s="103">
        <f>+SUM(G26,+H26)</f>
        <v>1038</v>
      </c>
      <c r="F26" s="104">
        <f>IF(D26&gt;0,E26/D26*100,"-")</f>
        <v>0.5324087134481927</v>
      </c>
      <c r="G26" s="103">
        <v>1038</v>
      </c>
      <c r="H26" s="103">
        <v>0</v>
      </c>
      <c r="I26" s="103">
        <f>+SUM(K26,+M26,+O26)</f>
        <v>193925</v>
      </c>
      <c r="J26" s="104">
        <f>IF(D26&gt;0,I26/D26*100,"-")</f>
        <v>99.46759128655181</v>
      </c>
      <c r="K26" s="103">
        <v>177488</v>
      </c>
      <c r="L26" s="104">
        <f>IF(D26&gt;0,K26/D26*100,"-")</f>
        <v>91.03676082128403</v>
      </c>
      <c r="M26" s="103">
        <v>0</v>
      </c>
      <c r="N26" s="104">
        <f>IF(D26&gt;0,M26/D26*100,"-")</f>
        <v>0</v>
      </c>
      <c r="O26" s="103">
        <v>16437</v>
      </c>
      <c r="P26" s="103">
        <v>10447</v>
      </c>
      <c r="Q26" s="104">
        <f>IF(D26&gt;0,O26/D26*100,"-")</f>
        <v>8.43083046526777</v>
      </c>
      <c r="R26" s="103">
        <v>3996</v>
      </c>
      <c r="S26" s="101"/>
      <c r="T26" s="101" t="s">
        <v>255</v>
      </c>
      <c r="U26" s="101"/>
      <c r="V26" s="101"/>
      <c r="W26" s="101" t="s">
        <v>255</v>
      </c>
      <c r="X26" s="101"/>
      <c r="Y26" s="101"/>
      <c r="Z26" s="101"/>
    </row>
    <row r="27" spans="1:26" s="107" customFormat="1" ht="13.5" customHeight="1">
      <c r="A27" s="101" t="s">
        <v>42</v>
      </c>
      <c r="B27" s="102" t="s">
        <v>292</v>
      </c>
      <c r="C27" s="101" t="s">
        <v>293</v>
      </c>
      <c r="D27" s="103">
        <f>+SUM(E27,+I27)</f>
        <v>132859</v>
      </c>
      <c r="E27" s="103">
        <f>+SUM(G27,+H27)</f>
        <v>1549</v>
      </c>
      <c r="F27" s="104">
        <f>IF(D27&gt;0,E27/D27*100,"-")</f>
        <v>1.1658976810001582</v>
      </c>
      <c r="G27" s="103">
        <v>1549</v>
      </c>
      <c r="H27" s="103">
        <v>0</v>
      </c>
      <c r="I27" s="103">
        <f>+SUM(K27,+M27,+O27)</f>
        <v>131310</v>
      </c>
      <c r="J27" s="104">
        <f>IF(D27&gt;0,I27/D27*100,"-")</f>
        <v>98.83410231899984</v>
      </c>
      <c r="K27" s="103">
        <v>109103</v>
      </c>
      <c r="L27" s="104">
        <f>IF(D27&gt;0,K27/D27*100,"-")</f>
        <v>82.11938972896078</v>
      </c>
      <c r="M27" s="103">
        <v>1586</v>
      </c>
      <c r="N27" s="104">
        <f>IF(D27&gt;0,M27/D27*100,"-")</f>
        <v>1.1937467540776312</v>
      </c>
      <c r="O27" s="103">
        <v>20621</v>
      </c>
      <c r="P27" s="103">
        <v>9590</v>
      </c>
      <c r="Q27" s="104">
        <f>IF(D27&gt;0,O27/D27*100,"-")</f>
        <v>15.520965835961434</v>
      </c>
      <c r="R27" s="103">
        <v>1464</v>
      </c>
      <c r="S27" s="101"/>
      <c r="T27" s="101" t="s">
        <v>255</v>
      </c>
      <c r="U27" s="101"/>
      <c r="V27" s="101"/>
      <c r="W27" s="101" t="s">
        <v>255</v>
      </c>
      <c r="X27" s="101"/>
      <c r="Y27" s="101"/>
      <c r="Z27" s="101"/>
    </row>
    <row r="28" spans="1:26" s="107" customFormat="1" ht="13.5" customHeight="1">
      <c r="A28" s="101" t="s">
        <v>42</v>
      </c>
      <c r="B28" s="102" t="s">
        <v>294</v>
      </c>
      <c r="C28" s="101" t="s">
        <v>295</v>
      </c>
      <c r="D28" s="103">
        <f>+SUM(E28,+I28)</f>
        <v>34539</v>
      </c>
      <c r="E28" s="103">
        <f>+SUM(G28,+H28)</f>
        <v>6127</v>
      </c>
      <c r="F28" s="104">
        <f>IF(D28&gt;0,E28/D28*100,"-")</f>
        <v>17.739367092272502</v>
      </c>
      <c r="G28" s="103">
        <v>6127</v>
      </c>
      <c r="H28" s="103">
        <v>0</v>
      </c>
      <c r="I28" s="103">
        <f>+SUM(K28,+M28,+O28)</f>
        <v>28412</v>
      </c>
      <c r="J28" s="104">
        <f>IF(D28&gt;0,I28/D28*100,"-")</f>
        <v>82.2606329077275</v>
      </c>
      <c r="K28" s="103">
        <v>0</v>
      </c>
      <c r="L28" s="104">
        <f>IF(D28&gt;0,K28/D28*100,"-")</f>
        <v>0</v>
      </c>
      <c r="M28" s="103">
        <v>0</v>
      </c>
      <c r="N28" s="104">
        <f>IF(D28&gt;0,M28/D28*100,"-")</f>
        <v>0</v>
      </c>
      <c r="O28" s="103">
        <v>28412</v>
      </c>
      <c r="P28" s="103">
        <v>14726</v>
      </c>
      <c r="Q28" s="104">
        <f>IF(D28&gt;0,O28/D28*100,"-")</f>
        <v>82.2606329077275</v>
      </c>
      <c r="R28" s="103">
        <v>448</v>
      </c>
      <c r="S28" s="101" t="s">
        <v>255</v>
      </c>
      <c r="T28" s="101"/>
      <c r="U28" s="101"/>
      <c r="V28" s="101"/>
      <c r="W28" s="101" t="s">
        <v>255</v>
      </c>
      <c r="X28" s="101"/>
      <c r="Y28" s="101"/>
      <c r="Z28" s="101"/>
    </row>
    <row r="29" spans="1:26" s="107" customFormat="1" ht="13.5" customHeight="1">
      <c r="A29" s="101" t="s">
        <v>42</v>
      </c>
      <c r="B29" s="102" t="s">
        <v>296</v>
      </c>
      <c r="C29" s="101" t="s">
        <v>297</v>
      </c>
      <c r="D29" s="103">
        <f>+SUM(E29,+I29)</f>
        <v>109483</v>
      </c>
      <c r="E29" s="103">
        <f>+SUM(G29,+H29)</f>
        <v>2636</v>
      </c>
      <c r="F29" s="104">
        <f>IF(D29&gt;0,E29/D29*100,"-")</f>
        <v>2.4076797310998055</v>
      </c>
      <c r="G29" s="103">
        <v>2636</v>
      </c>
      <c r="H29" s="103">
        <v>0</v>
      </c>
      <c r="I29" s="103">
        <f>+SUM(K29,+M29,+O29)</f>
        <v>106847</v>
      </c>
      <c r="J29" s="104">
        <f>IF(D29&gt;0,I29/D29*100,"-")</f>
        <v>97.5923202689002</v>
      </c>
      <c r="K29" s="103">
        <v>60848</v>
      </c>
      <c r="L29" s="104">
        <f>IF(D29&gt;0,K29/D29*100,"-")</f>
        <v>55.577578254158176</v>
      </c>
      <c r="M29" s="103">
        <v>0</v>
      </c>
      <c r="N29" s="104">
        <f>IF(D29&gt;0,M29/D29*100,"-")</f>
        <v>0</v>
      </c>
      <c r="O29" s="103">
        <v>45999</v>
      </c>
      <c r="P29" s="103">
        <v>20135</v>
      </c>
      <c r="Q29" s="104">
        <f>IF(D29&gt;0,O29/D29*100,"-")</f>
        <v>42.01474201474201</v>
      </c>
      <c r="R29" s="103">
        <v>1238</v>
      </c>
      <c r="S29" s="101"/>
      <c r="T29" s="101" t="s">
        <v>255</v>
      </c>
      <c r="U29" s="101"/>
      <c r="V29" s="101"/>
      <c r="W29" s="101"/>
      <c r="X29" s="101"/>
      <c r="Y29" s="101"/>
      <c r="Z29" s="101" t="s">
        <v>255</v>
      </c>
    </row>
    <row r="30" spans="1:26" s="107" customFormat="1" ht="13.5" customHeight="1">
      <c r="A30" s="101" t="s">
        <v>42</v>
      </c>
      <c r="B30" s="102" t="s">
        <v>298</v>
      </c>
      <c r="C30" s="101" t="s">
        <v>299</v>
      </c>
      <c r="D30" s="103">
        <f>+SUM(E30,+I30)</f>
        <v>87581</v>
      </c>
      <c r="E30" s="103">
        <f>+SUM(G30,+H30)</f>
        <v>3755</v>
      </c>
      <c r="F30" s="104">
        <f>IF(D30&gt;0,E30/D30*100,"-")</f>
        <v>4.2874596088192645</v>
      </c>
      <c r="G30" s="103">
        <v>3755</v>
      </c>
      <c r="H30" s="103">
        <v>0</v>
      </c>
      <c r="I30" s="103">
        <f>+SUM(K30,+M30,+O30)</f>
        <v>83826</v>
      </c>
      <c r="J30" s="104">
        <f>IF(D30&gt;0,I30/D30*100,"-")</f>
        <v>95.71254039118074</v>
      </c>
      <c r="K30" s="103">
        <v>48428</v>
      </c>
      <c r="L30" s="104">
        <f>IF(D30&gt;0,K30/D30*100,"-")</f>
        <v>55.29509825190395</v>
      </c>
      <c r="M30" s="103">
        <v>0</v>
      </c>
      <c r="N30" s="104">
        <f>IF(D30&gt;0,M30/D30*100,"-")</f>
        <v>0</v>
      </c>
      <c r="O30" s="103">
        <v>35398</v>
      </c>
      <c r="P30" s="103">
        <v>14059</v>
      </c>
      <c r="Q30" s="104">
        <f>IF(D30&gt;0,O30/D30*100,"-")</f>
        <v>40.41744213927678</v>
      </c>
      <c r="R30" s="103">
        <v>760</v>
      </c>
      <c r="S30" s="101" t="s">
        <v>255</v>
      </c>
      <c r="T30" s="101"/>
      <c r="U30" s="101"/>
      <c r="V30" s="101"/>
      <c r="W30" s="101" t="s">
        <v>255</v>
      </c>
      <c r="X30" s="101"/>
      <c r="Y30" s="101"/>
      <c r="Z30" s="101"/>
    </row>
    <row r="31" spans="1:26" s="107" customFormat="1" ht="13.5" customHeight="1">
      <c r="A31" s="101" t="s">
        <v>42</v>
      </c>
      <c r="B31" s="102" t="s">
        <v>300</v>
      </c>
      <c r="C31" s="101" t="s">
        <v>301</v>
      </c>
      <c r="D31" s="103">
        <f>+SUM(E31,+I31)</f>
        <v>46645</v>
      </c>
      <c r="E31" s="103">
        <f>+SUM(G31,+H31)</f>
        <v>7354</v>
      </c>
      <c r="F31" s="104">
        <f>IF(D31&gt;0,E31/D31*100,"-")</f>
        <v>15.765891306678101</v>
      </c>
      <c r="G31" s="103">
        <v>7207</v>
      </c>
      <c r="H31" s="103">
        <v>147</v>
      </c>
      <c r="I31" s="103">
        <f>+SUM(K31,+M31,+O31)</f>
        <v>39291</v>
      </c>
      <c r="J31" s="104">
        <f>IF(D31&gt;0,I31/D31*100,"-")</f>
        <v>84.2341086933219</v>
      </c>
      <c r="K31" s="103">
        <v>7788</v>
      </c>
      <c r="L31" s="104">
        <f>IF(D31&gt;0,K31/D31*100,"-")</f>
        <v>16.696323292957445</v>
      </c>
      <c r="M31" s="103">
        <v>0</v>
      </c>
      <c r="N31" s="104">
        <f>IF(D31&gt;0,M31/D31*100,"-")</f>
        <v>0</v>
      </c>
      <c r="O31" s="103">
        <v>31503</v>
      </c>
      <c r="P31" s="103">
        <v>14207</v>
      </c>
      <c r="Q31" s="104">
        <f>IF(D31&gt;0,O31/D31*100,"-")</f>
        <v>67.53778540036446</v>
      </c>
      <c r="R31" s="103">
        <v>367</v>
      </c>
      <c r="S31" s="101" t="s">
        <v>255</v>
      </c>
      <c r="T31" s="101"/>
      <c r="U31" s="101"/>
      <c r="V31" s="101"/>
      <c r="W31" s="101" t="s">
        <v>255</v>
      </c>
      <c r="X31" s="101"/>
      <c r="Y31" s="101"/>
      <c r="Z31" s="101"/>
    </row>
    <row r="32" spans="1:26" s="107" customFormat="1" ht="13.5" customHeight="1">
      <c r="A32" s="101" t="s">
        <v>42</v>
      </c>
      <c r="B32" s="102" t="s">
        <v>302</v>
      </c>
      <c r="C32" s="101" t="s">
        <v>303</v>
      </c>
      <c r="D32" s="103">
        <f>+SUM(E32,+I32)</f>
        <v>163793</v>
      </c>
      <c r="E32" s="103">
        <f>+SUM(G32,+H32)</f>
        <v>296</v>
      </c>
      <c r="F32" s="104">
        <f>IF(D32&gt;0,E32/D32*100,"-")</f>
        <v>0.1807159036100444</v>
      </c>
      <c r="G32" s="103">
        <v>296</v>
      </c>
      <c r="H32" s="103">
        <v>0</v>
      </c>
      <c r="I32" s="103">
        <f>+SUM(K32,+M32,+O32)</f>
        <v>163497</v>
      </c>
      <c r="J32" s="104">
        <f>IF(D32&gt;0,I32/D32*100,"-")</f>
        <v>99.81928409638996</v>
      </c>
      <c r="K32" s="103">
        <v>158260</v>
      </c>
      <c r="L32" s="104">
        <f>IF(D32&gt;0,K32/D32*100,"-")</f>
        <v>96.62195576123523</v>
      </c>
      <c r="M32" s="103">
        <v>0</v>
      </c>
      <c r="N32" s="104">
        <f>IF(D32&gt;0,M32/D32*100,"-")</f>
        <v>0</v>
      </c>
      <c r="O32" s="103">
        <v>5237</v>
      </c>
      <c r="P32" s="103">
        <v>417</v>
      </c>
      <c r="Q32" s="104">
        <f>IF(D32&gt;0,O32/D32*100,"-")</f>
        <v>3.197328335154738</v>
      </c>
      <c r="R32" s="103">
        <v>3270</v>
      </c>
      <c r="S32" s="101"/>
      <c r="T32" s="101" t="s">
        <v>255</v>
      </c>
      <c r="U32" s="101"/>
      <c r="V32" s="101"/>
      <c r="W32" s="101"/>
      <c r="X32" s="101"/>
      <c r="Y32" s="101"/>
      <c r="Z32" s="101" t="s">
        <v>255</v>
      </c>
    </row>
    <row r="33" spans="1:26" s="107" customFormat="1" ht="13.5" customHeight="1">
      <c r="A33" s="101" t="s">
        <v>42</v>
      </c>
      <c r="B33" s="102" t="s">
        <v>304</v>
      </c>
      <c r="C33" s="101" t="s">
        <v>305</v>
      </c>
      <c r="D33" s="103">
        <f>+SUM(E33,+I33)</f>
        <v>91441</v>
      </c>
      <c r="E33" s="103">
        <f>+SUM(G33,+H33)</f>
        <v>3519</v>
      </c>
      <c r="F33" s="104">
        <f>IF(D33&gt;0,E33/D33*100,"-")</f>
        <v>3.8483831104209267</v>
      </c>
      <c r="G33" s="103">
        <v>3519</v>
      </c>
      <c r="H33" s="103">
        <v>0</v>
      </c>
      <c r="I33" s="103">
        <f>+SUM(K33,+M33,+O33)</f>
        <v>87922</v>
      </c>
      <c r="J33" s="104">
        <f>IF(D33&gt;0,I33/D33*100,"-")</f>
        <v>96.15161688957907</v>
      </c>
      <c r="K33" s="103">
        <v>77182</v>
      </c>
      <c r="L33" s="104">
        <f>IF(D33&gt;0,K33/D33*100,"-")</f>
        <v>84.40633851335834</v>
      </c>
      <c r="M33" s="103">
        <v>0</v>
      </c>
      <c r="N33" s="104">
        <f>IF(D33&gt;0,M33/D33*100,"-")</f>
        <v>0</v>
      </c>
      <c r="O33" s="103">
        <v>10740</v>
      </c>
      <c r="P33" s="103">
        <v>8812</v>
      </c>
      <c r="Q33" s="104">
        <f>IF(D33&gt;0,O33/D33*100,"-")</f>
        <v>11.745278376220734</v>
      </c>
      <c r="R33" s="103">
        <v>1514</v>
      </c>
      <c r="S33" s="101" t="s">
        <v>255</v>
      </c>
      <c r="T33" s="101"/>
      <c r="U33" s="101"/>
      <c r="V33" s="101"/>
      <c r="W33" s="101" t="s">
        <v>255</v>
      </c>
      <c r="X33" s="101"/>
      <c r="Y33" s="101"/>
      <c r="Z33" s="101"/>
    </row>
    <row r="34" spans="1:26" s="107" customFormat="1" ht="13.5" customHeight="1">
      <c r="A34" s="101" t="s">
        <v>42</v>
      </c>
      <c r="B34" s="102" t="s">
        <v>306</v>
      </c>
      <c r="C34" s="101" t="s">
        <v>307</v>
      </c>
      <c r="D34" s="103">
        <f>+SUM(E34,+I34)</f>
        <v>62042</v>
      </c>
      <c r="E34" s="103">
        <f>+SUM(G34,+H34)</f>
        <v>1678</v>
      </c>
      <c r="F34" s="104">
        <f>IF(D34&gt;0,E34/D34*100,"-")</f>
        <v>2.7046194513394153</v>
      </c>
      <c r="G34" s="103">
        <v>1678</v>
      </c>
      <c r="H34" s="103">
        <v>0</v>
      </c>
      <c r="I34" s="103">
        <f>+SUM(K34,+M34,+O34)</f>
        <v>60364</v>
      </c>
      <c r="J34" s="104">
        <f>IF(D34&gt;0,I34/D34*100,"-")</f>
        <v>97.29538054866057</v>
      </c>
      <c r="K34" s="103">
        <v>41535</v>
      </c>
      <c r="L34" s="104">
        <f>IF(D34&gt;0,K34/D34*100,"-")</f>
        <v>66.94658457174172</v>
      </c>
      <c r="M34" s="103">
        <v>243</v>
      </c>
      <c r="N34" s="104">
        <f>IF(D34&gt;0,M34/D34*100,"-")</f>
        <v>0.3916701589245995</v>
      </c>
      <c r="O34" s="103">
        <v>18586</v>
      </c>
      <c r="P34" s="103">
        <v>15117</v>
      </c>
      <c r="Q34" s="104">
        <f>IF(D34&gt;0,O34/D34*100,"-")</f>
        <v>29.957125817994264</v>
      </c>
      <c r="R34" s="103">
        <v>592</v>
      </c>
      <c r="S34" s="101" t="s">
        <v>255</v>
      </c>
      <c r="T34" s="101"/>
      <c r="U34" s="101"/>
      <c r="V34" s="101"/>
      <c r="W34" s="101" t="s">
        <v>255</v>
      </c>
      <c r="X34" s="101"/>
      <c r="Y34" s="101"/>
      <c r="Z34" s="101"/>
    </row>
    <row r="35" spans="1:26" s="107" customFormat="1" ht="13.5" customHeight="1">
      <c r="A35" s="101" t="s">
        <v>42</v>
      </c>
      <c r="B35" s="102" t="s">
        <v>308</v>
      </c>
      <c r="C35" s="101" t="s">
        <v>309</v>
      </c>
      <c r="D35" s="103">
        <f>+SUM(E35,+I35)</f>
        <v>72861</v>
      </c>
      <c r="E35" s="103">
        <f>+SUM(G35,+H35)</f>
        <v>4072</v>
      </c>
      <c r="F35" s="104">
        <f>IF(D35&gt;0,E35/D35*100,"-")</f>
        <v>5.588723734233677</v>
      </c>
      <c r="G35" s="103">
        <v>4072</v>
      </c>
      <c r="H35" s="103">
        <v>0</v>
      </c>
      <c r="I35" s="103">
        <f>+SUM(K35,+M35,+O35)</f>
        <v>68789</v>
      </c>
      <c r="J35" s="104">
        <f>IF(D35&gt;0,I35/D35*100,"-")</f>
        <v>94.41127626576632</v>
      </c>
      <c r="K35" s="103">
        <v>19640</v>
      </c>
      <c r="L35" s="104">
        <f>IF(D35&gt;0,K35/D35*100,"-")</f>
        <v>26.955435692620195</v>
      </c>
      <c r="M35" s="103">
        <v>0</v>
      </c>
      <c r="N35" s="104">
        <f>IF(D35&gt;0,M35/D35*100,"-")</f>
        <v>0</v>
      </c>
      <c r="O35" s="103">
        <v>49149</v>
      </c>
      <c r="P35" s="103">
        <v>31527</v>
      </c>
      <c r="Q35" s="104">
        <f>IF(D35&gt;0,O35/D35*100,"-")</f>
        <v>67.45584057314613</v>
      </c>
      <c r="R35" s="103">
        <v>1625</v>
      </c>
      <c r="S35" s="101" t="s">
        <v>255</v>
      </c>
      <c r="T35" s="101"/>
      <c r="U35" s="101"/>
      <c r="V35" s="101"/>
      <c r="W35" s="101" t="s">
        <v>255</v>
      </c>
      <c r="X35" s="101"/>
      <c r="Y35" s="101"/>
      <c r="Z35" s="101"/>
    </row>
    <row r="36" spans="1:26" s="107" customFormat="1" ht="13.5" customHeight="1">
      <c r="A36" s="101" t="s">
        <v>42</v>
      </c>
      <c r="B36" s="102" t="s">
        <v>310</v>
      </c>
      <c r="C36" s="101" t="s">
        <v>311</v>
      </c>
      <c r="D36" s="103">
        <f>+SUM(E36,+I36)</f>
        <v>94800</v>
      </c>
      <c r="E36" s="103">
        <f>+SUM(G36,+H36)</f>
        <v>621</v>
      </c>
      <c r="F36" s="104">
        <f>IF(D36&gt;0,E36/D36*100,"-")</f>
        <v>0.6550632911392404</v>
      </c>
      <c r="G36" s="103">
        <v>621</v>
      </c>
      <c r="H36" s="103">
        <v>0</v>
      </c>
      <c r="I36" s="103">
        <f>+SUM(K36,+M36,+O36)</f>
        <v>94179</v>
      </c>
      <c r="J36" s="104">
        <f>IF(D36&gt;0,I36/D36*100,"-")</f>
        <v>99.34493670886077</v>
      </c>
      <c r="K36" s="103">
        <v>75982</v>
      </c>
      <c r="L36" s="104">
        <f>IF(D36&gt;0,K36/D36*100,"-")</f>
        <v>80.14978902953587</v>
      </c>
      <c r="M36" s="103">
        <v>0</v>
      </c>
      <c r="N36" s="104">
        <f>IF(D36&gt;0,M36/D36*100,"-")</f>
        <v>0</v>
      </c>
      <c r="O36" s="103">
        <v>18197</v>
      </c>
      <c r="P36" s="103">
        <v>15210</v>
      </c>
      <c r="Q36" s="104">
        <f>IF(D36&gt;0,O36/D36*100,"-")</f>
        <v>19.195147679324894</v>
      </c>
      <c r="R36" s="103">
        <v>1319</v>
      </c>
      <c r="S36" s="101" t="s">
        <v>255</v>
      </c>
      <c r="T36" s="101"/>
      <c r="U36" s="101"/>
      <c r="V36" s="101"/>
      <c r="W36" s="101" t="s">
        <v>255</v>
      </c>
      <c r="X36" s="101"/>
      <c r="Y36" s="101"/>
      <c r="Z36" s="101"/>
    </row>
    <row r="37" spans="1:26" s="107" customFormat="1" ht="13.5" customHeight="1">
      <c r="A37" s="101" t="s">
        <v>42</v>
      </c>
      <c r="B37" s="102" t="s">
        <v>312</v>
      </c>
      <c r="C37" s="101" t="s">
        <v>313</v>
      </c>
      <c r="D37" s="103">
        <f>+SUM(E37,+I37)</f>
        <v>63072</v>
      </c>
      <c r="E37" s="103">
        <f>+SUM(G37,+H37)</f>
        <v>553</v>
      </c>
      <c r="F37" s="104">
        <f>IF(D37&gt;0,E37/D37*100,"-")</f>
        <v>0.8767757483510907</v>
      </c>
      <c r="G37" s="103">
        <v>553</v>
      </c>
      <c r="H37" s="103">
        <v>0</v>
      </c>
      <c r="I37" s="103">
        <f>+SUM(K37,+M37,+O37)</f>
        <v>62519</v>
      </c>
      <c r="J37" s="104">
        <f>IF(D37&gt;0,I37/D37*100,"-")</f>
        <v>99.1232242516489</v>
      </c>
      <c r="K37" s="103">
        <v>51314</v>
      </c>
      <c r="L37" s="104">
        <f>IF(D37&gt;0,K37/D37*100,"-")</f>
        <v>81.3578132927448</v>
      </c>
      <c r="M37" s="103">
        <v>0</v>
      </c>
      <c r="N37" s="104">
        <f>IF(D37&gt;0,M37/D37*100,"-")</f>
        <v>0</v>
      </c>
      <c r="O37" s="103">
        <v>11205</v>
      </c>
      <c r="P37" s="103">
        <v>8374</v>
      </c>
      <c r="Q37" s="104">
        <f>IF(D37&gt;0,O37/D37*100,"-")</f>
        <v>17.76541095890411</v>
      </c>
      <c r="R37" s="103">
        <v>766</v>
      </c>
      <c r="S37" s="101" t="s">
        <v>255</v>
      </c>
      <c r="T37" s="101"/>
      <c r="U37" s="101"/>
      <c r="V37" s="101"/>
      <c r="W37" s="101" t="s">
        <v>255</v>
      </c>
      <c r="X37" s="101"/>
      <c r="Y37" s="101"/>
      <c r="Z37" s="101"/>
    </row>
    <row r="38" spans="1:26" s="107" customFormat="1" ht="13.5" customHeight="1">
      <c r="A38" s="101" t="s">
        <v>42</v>
      </c>
      <c r="B38" s="102" t="s">
        <v>314</v>
      </c>
      <c r="C38" s="101" t="s">
        <v>315</v>
      </c>
      <c r="D38" s="103">
        <f>+SUM(E38,+I38)</f>
        <v>49908</v>
      </c>
      <c r="E38" s="103">
        <f>+SUM(G38,+H38)</f>
        <v>1452</v>
      </c>
      <c r="F38" s="104">
        <f>IF(D38&gt;0,E38/D38*100,"-")</f>
        <v>2.9093532099062274</v>
      </c>
      <c r="G38" s="103">
        <v>1452</v>
      </c>
      <c r="H38" s="103">
        <v>0</v>
      </c>
      <c r="I38" s="103">
        <f>+SUM(K38,+M38,+O38)</f>
        <v>48456</v>
      </c>
      <c r="J38" s="104">
        <f>IF(D38&gt;0,I38/D38*100,"-")</f>
        <v>97.09064679009377</v>
      </c>
      <c r="K38" s="103">
        <v>27673</v>
      </c>
      <c r="L38" s="104">
        <f>IF(D38&gt;0,K38/D38*100,"-")</f>
        <v>55.4480243648313</v>
      </c>
      <c r="M38" s="103">
        <v>0</v>
      </c>
      <c r="N38" s="104">
        <f>IF(D38&gt;0,M38/D38*100,"-")</f>
        <v>0</v>
      </c>
      <c r="O38" s="103">
        <v>20783</v>
      </c>
      <c r="P38" s="103">
        <v>19503</v>
      </c>
      <c r="Q38" s="104">
        <f>IF(D38&gt;0,O38/D38*100,"-")</f>
        <v>41.64262242526248</v>
      </c>
      <c r="R38" s="103">
        <v>1587</v>
      </c>
      <c r="S38" s="101"/>
      <c r="T38" s="101"/>
      <c r="U38" s="101"/>
      <c r="V38" s="101" t="s">
        <v>255</v>
      </c>
      <c r="W38" s="101"/>
      <c r="X38" s="101"/>
      <c r="Y38" s="101"/>
      <c r="Z38" s="101" t="s">
        <v>255</v>
      </c>
    </row>
    <row r="39" spans="1:26" s="107" customFormat="1" ht="13.5" customHeight="1">
      <c r="A39" s="101" t="s">
        <v>42</v>
      </c>
      <c r="B39" s="102" t="s">
        <v>316</v>
      </c>
      <c r="C39" s="101" t="s">
        <v>317</v>
      </c>
      <c r="D39" s="103">
        <f>+SUM(E39,+I39)</f>
        <v>40490</v>
      </c>
      <c r="E39" s="103">
        <f>+SUM(G39,+H39)</f>
        <v>6909</v>
      </c>
      <c r="F39" s="104">
        <f>IF(D39&gt;0,E39/D39*100,"-")</f>
        <v>17.063472462336378</v>
      </c>
      <c r="G39" s="103">
        <v>6909</v>
      </c>
      <c r="H39" s="103">
        <v>0</v>
      </c>
      <c r="I39" s="103">
        <f>+SUM(K39,+M39,+O39)</f>
        <v>33581</v>
      </c>
      <c r="J39" s="104">
        <f>IF(D39&gt;0,I39/D39*100,"-")</f>
        <v>82.93652753766362</v>
      </c>
      <c r="K39" s="103">
        <v>0</v>
      </c>
      <c r="L39" s="104">
        <f>IF(D39&gt;0,K39/D39*100,"-")</f>
        <v>0</v>
      </c>
      <c r="M39" s="103">
        <v>0</v>
      </c>
      <c r="N39" s="104">
        <f>IF(D39&gt;0,M39/D39*100,"-")</f>
        <v>0</v>
      </c>
      <c r="O39" s="103">
        <v>33581</v>
      </c>
      <c r="P39" s="103">
        <v>15559</v>
      </c>
      <c r="Q39" s="104">
        <f>IF(D39&gt;0,O39/D39*100,"-")</f>
        <v>82.93652753766362</v>
      </c>
      <c r="R39" s="103">
        <v>308</v>
      </c>
      <c r="S39" s="101" t="s">
        <v>255</v>
      </c>
      <c r="T39" s="101"/>
      <c r="U39" s="101"/>
      <c r="V39" s="101"/>
      <c r="W39" s="101" t="s">
        <v>255</v>
      </c>
      <c r="X39" s="101"/>
      <c r="Y39" s="101"/>
      <c r="Z39" s="101"/>
    </row>
    <row r="40" spans="1:26" s="107" customFormat="1" ht="13.5" customHeight="1">
      <c r="A40" s="101" t="s">
        <v>42</v>
      </c>
      <c r="B40" s="102" t="s">
        <v>318</v>
      </c>
      <c r="C40" s="101" t="s">
        <v>319</v>
      </c>
      <c r="D40" s="103">
        <f>+SUM(E40,+I40)</f>
        <v>38325</v>
      </c>
      <c r="E40" s="103">
        <f>+SUM(G40,+H40)</f>
        <v>5051</v>
      </c>
      <c r="F40" s="104">
        <f>IF(D40&gt;0,E40/D40*100,"-")</f>
        <v>13.179386823222439</v>
      </c>
      <c r="G40" s="103">
        <v>4984</v>
      </c>
      <c r="H40" s="103">
        <v>67</v>
      </c>
      <c r="I40" s="103">
        <f>+SUM(K40,+M40,+O40)</f>
        <v>33274</v>
      </c>
      <c r="J40" s="104">
        <f>IF(D40&gt;0,I40/D40*100,"-")</f>
        <v>86.82061317677756</v>
      </c>
      <c r="K40" s="103">
        <v>0</v>
      </c>
      <c r="L40" s="104">
        <f>IF(D40&gt;0,K40/D40*100,"-")</f>
        <v>0</v>
      </c>
      <c r="M40" s="103">
        <v>0</v>
      </c>
      <c r="N40" s="104">
        <f>IF(D40&gt;0,M40/D40*100,"-")</f>
        <v>0</v>
      </c>
      <c r="O40" s="103">
        <v>33274</v>
      </c>
      <c r="P40" s="103">
        <v>16870</v>
      </c>
      <c r="Q40" s="104">
        <f>IF(D40&gt;0,O40/D40*100,"-")</f>
        <v>86.82061317677756</v>
      </c>
      <c r="R40" s="103">
        <v>406</v>
      </c>
      <c r="S40" s="101" t="s">
        <v>255</v>
      </c>
      <c r="T40" s="101"/>
      <c r="U40" s="101"/>
      <c r="V40" s="101"/>
      <c r="W40" s="101" t="s">
        <v>255</v>
      </c>
      <c r="X40" s="101"/>
      <c r="Y40" s="101"/>
      <c r="Z40" s="101"/>
    </row>
    <row r="41" spans="1:26" s="107" customFormat="1" ht="13.5" customHeight="1">
      <c r="A41" s="101" t="s">
        <v>42</v>
      </c>
      <c r="B41" s="102" t="s">
        <v>320</v>
      </c>
      <c r="C41" s="101" t="s">
        <v>321</v>
      </c>
      <c r="D41" s="103">
        <f>+SUM(E41,+I41)</f>
        <v>80199</v>
      </c>
      <c r="E41" s="103">
        <f>+SUM(G41,+H41)</f>
        <v>13363</v>
      </c>
      <c r="F41" s="104">
        <f>IF(D41&gt;0,E41/D41*100,"-")</f>
        <v>16.662302522475343</v>
      </c>
      <c r="G41" s="103">
        <v>13363</v>
      </c>
      <c r="H41" s="103">
        <v>0</v>
      </c>
      <c r="I41" s="103">
        <f>+SUM(K41,+M41,+O41)</f>
        <v>66836</v>
      </c>
      <c r="J41" s="104">
        <f>IF(D41&gt;0,I41/D41*100,"-")</f>
        <v>83.33769747752466</v>
      </c>
      <c r="K41" s="103">
        <v>22268</v>
      </c>
      <c r="L41" s="104">
        <f>IF(D41&gt;0,K41/D41*100,"-")</f>
        <v>27.765932243544185</v>
      </c>
      <c r="M41" s="103">
        <v>0</v>
      </c>
      <c r="N41" s="104">
        <f>IF(D41&gt;0,M41/D41*100,"-")</f>
        <v>0</v>
      </c>
      <c r="O41" s="103">
        <v>44568</v>
      </c>
      <c r="P41" s="103">
        <v>21248</v>
      </c>
      <c r="Q41" s="104">
        <f>IF(D41&gt;0,O41/D41*100,"-")</f>
        <v>55.57176523398047</v>
      </c>
      <c r="R41" s="103">
        <v>832</v>
      </c>
      <c r="S41" s="101" t="s">
        <v>255</v>
      </c>
      <c r="T41" s="101"/>
      <c r="U41" s="101"/>
      <c r="V41" s="101"/>
      <c r="W41" s="101" t="s">
        <v>255</v>
      </c>
      <c r="X41" s="101"/>
      <c r="Y41" s="101"/>
      <c r="Z41" s="101"/>
    </row>
    <row r="42" spans="1:26" s="107" customFormat="1" ht="13.5" customHeight="1">
      <c r="A42" s="101" t="s">
        <v>42</v>
      </c>
      <c r="B42" s="102" t="s">
        <v>322</v>
      </c>
      <c r="C42" s="101" t="s">
        <v>323</v>
      </c>
      <c r="D42" s="103">
        <f>+SUM(E42,+I42)</f>
        <v>54263</v>
      </c>
      <c r="E42" s="103">
        <f>+SUM(G42,+H42)</f>
        <v>5589</v>
      </c>
      <c r="F42" s="104">
        <f>IF(D42&gt;0,E42/D42*100,"-")</f>
        <v>10.299835984003833</v>
      </c>
      <c r="G42" s="103">
        <v>5589</v>
      </c>
      <c r="H42" s="103">
        <v>0</v>
      </c>
      <c r="I42" s="103">
        <f>+SUM(K42,+M42,+O42)</f>
        <v>48674</v>
      </c>
      <c r="J42" s="104">
        <f>IF(D42&gt;0,I42/D42*100,"-")</f>
        <v>89.70016401599617</v>
      </c>
      <c r="K42" s="103">
        <v>0</v>
      </c>
      <c r="L42" s="104">
        <f>IF(D42&gt;0,K42/D42*100,"-")</f>
        <v>0</v>
      </c>
      <c r="M42" s="103">
        <v>0</v>
      </c>
      <c r="N42" s="104">
        <f>IF(D42&gt;0,M42/D42*100,"-")</f>
        <v>0</v>
      </c>
      <c r="O42" s="103">
        <v>48674</v>
      </c>
      <c r="P42" s="103">
        <v>29958</v>
      </c>
      <c r="Q42" s="104">
        <f>IF(D42&gt;0,O42/D42*100,"-")</f>
        <v>89.70016401599617</v>
      </c>
      <c r="R42" s="103">
        <v>743</v>
      </c>
      <c r="S42" s="101" t="s">
        <v>255</v>
      </c>
      <c r="T42" s="101"/>
      <c r="U42" s="101"/>
      <c r="V42" s="101"/>
      <c r="W42" s="101" t="s">
        <v>255</v>
      </c>
      <c r="X42" s="101"/>
      <c r="Y42" s="101"/>
      <c r="Z42" s="101"/>
    </row>
    <row r="43" spans="1:26" s="107" customFormat="1" ht="13.5" customHeight="1">
      <c r="A43" s="101" t="s">
        <v>42</v>
      </c>
      <c r="B43" s="102" t="s">
        <v>324</v>
      </c>
      <c r="C43" s="101" t="s">
        <v>325</v>
      </c>
      <c r="D43" s="103">
        <f>+SUM(E43,+I43)</f>
        <v>40125</v>
      </c>
      <c r="E43" s="103">
        <f>+SUM(G43,+H43)</f>
        <v>5111</v>
      </c>
      <c r="F43" s="104">
        <f>IF(D43&gt;0,E43/D43*100,"-")</f>
        <v>12.737694704049845</v>
      </c>
      <c r="G43" s="103">
        <v>5079</v>
      </c>
      <c r="H43" s="103">
        <v>32</v>
      </c>
      <c r="I43" s="103">
        <f>+SUM(K43,+M43,+O43)</f>
        <v>35014</v>
      </c>
      <c r="J43" s="104">
        <f>IF(D43&gt;0,I43/D43*100,"-")</f>
        <v>87.26230529595016</v>
      </c>
      <c r="K43" s="103">
        <v>0</v>
      </c>
      <c r="L43" s="104">
        <f>IF(D43&gt;0,K43/D43*100,"-")</f>
        <v>0</v>
      </c>
      <c r="M43" s="103">
        <v>0</v>
      </c>
      <c r="N43" s="104">
        <f>IF(D43&gt;0,M43/D43*100,"-")</f>
        <v>0</v>
      </c>
      <c r="O43" s="103">
        <v>35014</v>
      </c>
      <c r="P43" s="103">
        <v>16343</v>
      </c>
      <c r="Q43" s="104">
        <f>IF(D43&gt;0,O43/D43*100,"-")</f>
        <v>87.26230529595016</v>
      </c>
      <c r="R43" s="103">
        <v>519</v>
      </c>
      <c r="S43" s="101" t="s">
        <v>255</v>
      </c>
      <c r="T43" s="101"/>
      <c r="U43" s="101"/>
      <c r="V43" s="101"/>
      <c r="W43" s="101"/>
      <c r="X43" s="101" t="s">
        <v>255</v>
      </c>
      <c r="Y43" s="101"/>
      <c r="Z43" s="101"/>
    </row>
    <row r="44" spans="1:26" s="107" customFormat="1" ht="13.5" customHeight="1">
      <c r="A44" s="101" t="s">
        <v>42</v>
      </c>
      <c r="B44" s="102" t="s">
        <v>326</v>
      </c>
      <c r="C44" s="101" t="s">
        <v>327</v>
      </c>
      <c r="D44" s="103">
        <f>+SUM(E44,+I44)</f>
        <v>50420</v>
      </c>
      <c r="E44" s="103">
        <f>+SUM(G44,+H44)</f>
        <v>3972</v>
      </c>
      <c r="F44" s="104">
        <f>IF(D44&gt;0,E44/D44*100,"-")</f>
        <v>7.877826259420864</v>
      </c>
      <c r="G44" s="103">
        <v>3972</v>
      </c>
      <c r="H44" s="103">
        <v>0</v>
      </c>
      <c r="I44" s="103">
        <f>+SUM(K44,+M44,+O44)</f>
        <v>46448</v>
      </c>
      <c r="J44" s="104">
        <f>IF(D44&gt;0,I44/D44*100,"-")</f>
        <v>92.12217374057914</v>
      </c>
      <c r="K44" s="103">
        <v>22480</v>
      </c>
      <c r="L44" s="104">
        <f>IF(D44&gt;0,K44/D44*100,"-")</f>
        <v>44.5854819516065</v>
      </c>
      <c r="M44" s="103">
        <v>1473</v>
      </c>
      <c r="N44" s="104">
        <f>IF(D44&gt;0,M44/D44*100,"-")</f>
        <v>2.921459738199127</v>
      </c>
      <c r="O44" s="103">
        <v>22495</v>
      </c>
      <c r="P44" s="103">
        <v>10839</v>
      </c>
      <c r="Q44" s="104">
        <f>IF(D44&gt;0,O44/D44*100,"-")</f>
        <v>44.6152320507735</v>
      </c>
      <c r="R44" s="103">
        <v>593</v>
      </c>
      <c r="S44" s="101" t="s">
        <v>255</v>
      </c>
      <c r="T44" s="101"/>
      <c r="U44" s="101"/>
      <c r="V44" s="101"/>
      <c r="W44" s="101" t="s">
        <v>255</v>
      </c>
      <c r="X44" s="101"/>
      <c r="Y44" s="101"/>
      <c r="Z44" s="101"/>
    </row>
    <row r="45" spans="1:26" s="107" customFormat="1" ht="13.5" customHeight="1">
      <c r="A45" s="101" t="s">
        <v>42</v>
      </c>
      <c r="B45" s="102" t="s">
        <v>328</v>
      </c>
      <c r="C45" s="101" t="s">
        <v>329</v>
      </c>
      <c r="D45" s="103">
        <f>+SUM(E45,+I45)</f>
        <v>21238</v>
      </c>
      <c r="E45" s="103">
        <f>+SUM(G45,+H45)</f>
        <v>358</v>
      </c>
      <c r="F45" s="104">
        <f>IF(D45&gt;0,E45/D45*100,"-")</f>
        <v>1.6856577832187587</v>
      </c>
      <c r="G45" s="103">
        <v>358</v>
      </c>
      <c r="H45" s="103">
        <v>0</v>
      </c>
      <c r="I45" s="103">
        <f>+SUM(K45,+M45,+O45)</f>
        <v>20880</v>
      </c>
      <c r="J45" s="104">
        <f>IF(D45&gt;0,I45/D45*100,"-")</f>
        <v>98.31434221678124</v>
      </c>
      <c r="K45" s="103">
        <v>19289</v>
      </c>
      <c r="L45" s="104">
        <f>IF(D45&gt;0,K45/D45*100,"-")</f>
        <v>90.82305301817497</v>
      </c>
      <c r="M45" s="103">
        <v>0</v>
      </c>
      <c r="N45" s="104">
        <f>IF(D45&gt;0,M45/D45*100,"-")</f>
        <v>0</v>
      </c>
      <c r="O45" s="103">
        <v>1591</v>
      </c>
      <c r="P45" s="103">
        <v>1073</v>
      </c>
      <c r="Q45" s="104">
        <f>IF(D45&gt;0,O45/D45*100,"-")</f>
        <v>7.491289198606271</v>
      </c>
      <c r="R45" s="103">
        <v>354</v>
      </c>
      <c r="S45" s="101" t="s">
        <v>255</v>
      </c>
      <c r="T45" s="101"/>
      <c r="U45" s="101"/>
      <c r="V45" s="101"/>
      <c r="W45" s="101" t="s">
        <v>255</v>
      </c>
      <c r="X45" s="101"/>
      <c r="Y45" s="101"/>
      <c r="Z45" s="101"/>
    </row>
    <row r="46" spans="1:26" s="107" customFormat="1" ht="13.5" customHeight="1">
      <c r="A46" s="101" t="s">
        <v>42</v>
      </c>
      <c r="B46" s="102" t="s">
        <v>330</v>
      </c>
      <c r="C46" s="101" t="s">
        <v>331</v>
      </c>
      <c r="D46" s="103">
        <f>+SUM(E46,+I46)</f>
        <v>21557</v>
      </c>
      <c r="E46" s="103">
        <f>+SUM(G46,+H46)</f>
        <v>390</v>
      </c>
      <c r="F46" s="104">
        <f>IF(D46&gt;0,E46/D46*100,"-")</f>
        <v>1.8091571183374309</v>
      </c>
      <c r="G46" s="103">
        <v>390</v>
      </c>
      <c r="H46" s="103">
        <v>0</v>
      </c>
      <c r="I46" s="103">
        <f>+SUM(K46,+M46,+O46)</f>
        <v>21167</v>
      </c>
      <c r="J46" s="104">
        <f>IF(D46&gt;0,I46/D46*100,"-")</f>
        <v>98.19084288166256</v>
      </c>
      <c r="K46" s="103">
        <v>17753</v>
      </c>
      <c r="L46" s="104">
        <f>IF(D46&gt;0,K46/D46*100,"-")</f>
        <v>82.35375979960105</v>
      </c>
      <c r="M46" s="103">
        <v>0</v>
      </c>
      <c r="N46" s="104">
        <f>IF(D46&gt;0,M46/D46*100,"-")</f>
        <v>0</v>
      </c>
      <c r="O46" s="103">
        <v>3414</v>
      </c>
      <c r="P46" s="103">
        <v>1792</v>
      </c>
      <c r="Q46" s="104">
        <f>IF(D46&gt;0,O46/D46*100,"-")</f>
        <v>15.837083082061513</v>
      </c>
      <c r="R46" s="103">
        <v>184</v>
      </c>
      <c r="S46" s="101"/>
      <c r="T46" s="101"/>
      <c r="U46" s="101"/>
      <c r="V46" s="101" t="s">
        <v>255</v>
      </c>
      <c r="W46" s="101"/>
      <c r="X46" s="101"/>
      <c r="Y46" s="101"/>
      <c r="Z46" s="101" t="s">
        <v>255</v>
      </c>
    </row>
    <row r="47" spans="1:26" s="107" customFormat="1" ht="13.5" customHeight="1">
      <c r="A47" s="101" t="s">
        <v>42</v>
      </c>
      <c r="B47" s="102" t="s">
        <v>332</v>
      </c>
      <c r="C47" s="101" t="s">
        <v>333</v>
      </c>
      <c r="D47" s="103">
        <f>+SUM(E47,+I47)</f>
        <v>6350</v>
      </c>
      <c r="E47" s="103">
        <f>+SUM(G47,+H47)</f>
        <v>454</v>
      </c>
      <c r="F47" s="104">
        <f>IF(D47&gt;0,E47/D47*100,"-")</f>
        <v>7.149606299212598</v>
      </c>
      <c r="G47" s="103">
        <v>454</v>
      </c>
      <c r="H47" s="103">
        <v>0</v>
      </c>
      <c r="I47" s="103">
        <f>+SUM(K47,+M47,+O47)</f>
        <v>5896</v>
      </c>
      <c r="J47" s="104">
        <f>IF(D47&gt;0,I47/D47*100,"-")</f>
        <v>92.85039370078741</v>
      </c>
      <c r="K47" s="103">
        <v>0</v>
      </c>
      <c r="L47" s="104">
        <f>IF(D47&gt;0,K47/D47*100,"-")</f>
        <v>0</v>
      </c>
      <c r="M47" s="103">
        <v>0</v>
      </c>
      <c r="N47" s="104">
        <f>IF(D47&gt;0,M47/D47*100,"-")</f>
        <v>0</v>
      </c>
      <c r="O47" s="103">
        <v>5896</v>
      </c>
      <c r="P47" s="103">
        <v>5896</v>
      </c>
      <c r="Q47" s="104">
        <f>IF(D47&gt;0,O47/D47*100,"-")</f>
        <v>92.85039370078741</v>
      </c>
      <c r="R47" s="103">
        <v>83</v>
      </c>
      <c r="S47" s="101" t="s">
        <v>255</v>
      </c>
      <c r="T47" s="101"/>
      <c r="U47" s="101"/>
      <c r="V47" s="101"/>
      <c r="W47" s="101" t="s">
        <v>255</v>
      </c>
      <c r="X47" s="101"/>
      <c r="Y47" s="101"/>
      <c r="Z47" s="101"/>
    </row>
    <row r="48" spans="1:26" s="107" customFormat="1" ht="13.5" customHeight="1">
      <c r="A48" s="101" t="s">
        <v>42</v>
      </c>
      <c r="B48" s="102" t="s">
        <v>334</v>
      </c>
      <c r="C48" s="101" t="s">
        <v>335</v>
      </c>
      <c r="D48" s="103">
        <f>+SUM(E48,+I48)</f>
        <v>15283</v>
      </c>
      <c r="E48" s="103">
        <f>+SUM(G48,+H48)</f>
        <v>1779</v>
      </c>
      <c r="F48" s="104">
        <f>IF(D48&gt;0,E48/D48*100,"-")</f>
        <v>11.64038474121573</v>
      </c>
      <c r="G48" s="103">
        <v>1748</v>
      </c>
      <c r="H48" s="103">
        <v>31</v>
      </c>
      <c r="I48" s="103">
        <f>+SUM(K48,+M48,+O48)</f>
        <v>13504</v>
      </c>
      <c r="J48" s="104">
        <f>IF(D48&gt;0,I48/D48*100,"-")</f>
        <v>88.35961525878427</v>
      </c>
      <c r="K48" s="103">
        <v>0</v>
      </c>
      <c r="L48" s="104">
        <f>IF(D48&gt;0,K48/D48*100,"-")</f>
        <v>0</v>
      </c>
      <c r="M48" s="103">
        <v>0</v>
      </c>
      <c r="N48" s="104">
        <f>IF(D48&gt;0,M48/D48*100,"-")</f>
        <v>0</v>
      </c>
      <c r="O48" s="103">
        <v>13504</v>
      </c>
      <c r="P48" s="103">
        <v>7176</v>
      </c>
      <c r="Q48" s="104">
        <f>IF(D48&gt;0,O48/D48*100,"-")</f>
        <v>88.35961525878427</v>
      </c>
      <c r="R48" s="103">
        <v>327</v>
      </c>
      <c r="S48" s="101" t="s">
        <v>255</v>
      </c>
      <c r="T48" s="101"/>
      <c r="U48" s="101"/>
      <c r="V48" s="101"/>
      <c r="W48" s="101" t="s">
        <v>255</v>
      </c>
      <c r="X48" s="101"/>
      <c r="Y48" s="101"/>
      <c r="Z48" s="101"/>
    </row>
    <row r="49" spans="1:26" s="107" customFormat="1" ht="13.5" customHeight="1">
      <c r="A49" s="101" t="s">
        <v>42</v>
      </c>
      <c r="B49" s="102" t="s">
        <v>336</v>
      </c>
      <c r="C49" s="101" t="s">
        <v>337</v>
      </c>
      <c r="D49" s="103">
        <f>+SUM(E49,+I49)</f>
        <v>14690</v>
      </c>
      <c r="E49" s="103">
        <f>+SUM(G49,+H49)</f>
        <v>1737</v>
      </c>
      <c r="F49" s="104">
        <f>IF(D49&gt;0,E49/D49*100,"-")</f>
        <v>11.824370319945542</v>
      </c>
      <c r="G49" s="103">
        <v>1737</v>
      </c>
      <c r="H49" s="103">
        <v>0</v>
      </c>
      <c r="I49" s="103">
        <f>+SUM(K49,+M49,+O49)</f>
        <v>12953</v>
      </c>
      <c r="J49" s="104">
        <f>IF(D49&gt;0,I49/D49*100,"-")</f>
        <v>88.17562968005446</v>
      </c>
      <c r="K49" s="103">
        <v>0</v>
      </c>
      <c r="L49" s="104">
        <f>IF(D49&gt;0,K49/D49*100,"-")</f>
        <v>0</v>
      </c>
      <c r="M49" s="103">
        <v>0</v>
      </c>
      <c r="N49" s="104">
        <f>IF(D49&gt;0,M49/D49*100,"-")</f>
        <v>0</v>
      </c>
      <c r="O49" s="103">
        <v>12953</v>
      </c>
      <c r="P49" s="103">
        <v>5515</v>
      </c>
      <c r="Q49" s="104">
        <f>IF(D49&gt;0,O49/D49*100,"-")</f>
        <v>88.17562968005446</v>
      </c>
      <c r="R49" s="103">
        <v>225</v>
      </c>
      <c r="S49" s="101" t="s">
        <v>255</v>
      </c>
      <c r="T49" s="101"/>
      <c r="U49" s="101"/>
      <c r="V49" s="101"/>
      <c r="W49" s="101"/>
      <c r="X49" s="101"/>
      <c r="Y49" s="101"/>
      <c r="Z49" s="101" t="s">
        <v>255</v>
      </c>
    </row>
    <row r="50" spans="1:26" s="107" customFormat="1" ht="13.5" customHeight="1">
      <c r="A50" s="101" t="s">
        <v>42</v>
      </c>
      <c r="B50" s="102" t="s">
        <v>338</v>
      </c>
      <c r="C50" s="101" t="s">
        <v>339</v>
      </c>
      <c r="D50" s="103">
        <f>+SUM(E50,+I50)</f>
        <v>17156</v>
      </c>
      <c r="E50" s="103">
        <f>+SUM(G50,+H50)</f>
        <v>2906</v>
      </c>
      <c r="F50" s="104">
        <f>IF(D50&gt;0,E50/D50*100,"-")</f>
        <v>16.93868034506878</v>
      </c>
      <c r="G50" s="103">
        <v>2906</v>
      </c>
      <c r="H50" s="103">
        <v>0</v>
      </c>
      <c r="I50" s="103">
        <f>+SUM(K50,+M50,+O50)</f>
        <v>14250</v>
      </c>
      <c r="J50" s="104">
        <f>IF(D50&gt;0,I50/D50*100,"-")</f>
        <v>83.06131965493122</v>
      </c>
      <c r="K50" s="103">
        <v>0</v>
      </c>
      <c r="L50" s="104">
        <f>IF(D50&gt;0,K50/D50*100,"-")</f>
        <v>0</v>
      </c>
      <c r="M50" s="103">
        <v>0</v>
      </c>
      <c r="N50" s="104">
        <f>IF(D50&gt;0,M50/D50*100,"-")</f>
        <v>0</v>
      </c>
      <c r="O50" s="103">
        <v>14250</v>
      </c>
      <c r="P50" s="103">
        <v>8338</v>
      </c>
      <c r="Q50" s="104">
        <f>IF(D50&gt;0,O50/D50*100,"-")</f>
        <v>83.06131965493122</v>
      </c>
      <c r="R50" s="103">
        <v>293</v>
      </c>
      <c r="S50" s="101" t="s">
        <v>255</v>
      </c>
      <c r="T50" s="101"/>
      <c r="U50" s="101"/>
      <c r="V50" s="101"/>
      <c r="W50" s="101" t="s">
        <v>255</v>
      </c>
      <c r="X50" s="101"/>
      <c r="Y50" s="101"/>
      <c r="Z50" s="101"/>
    </row>
    <row r="51" spans="1:26" s="107" customFormat="1" ht="13.5" customHeight="1">
      <c r="A51" s="101" t="s">
        <v>42</v>
      </c>
      <c r="B51" s="102" t="s">
        <v>340</v>
      </c>
      <c r="C51" s="101" t="s">
        <v>341</v>
      </c>
      <c r="D51" s="103">
        <f>+SUM(E51,+I51)</f>
        <v>7521</v>
      </c>
      <c r="E51" s="103">
        <f>+SUM(G51,+H51)</f>
        <v>573</v>
      </c>
      <c r="F51" s="104">
        <f>IF(D51&gt;0,E51/D51*100,"-")</f>
        <v>7.618667730355005</v>
      </c>
      <c r="G51" s="103">
        <v>573</v>
      </c>
      <c r="H51" s="103">
        <v>0</v>
      </c>
      <c r="I51" s="103">
        <f>+SUM(K51,+M51,+O51)</f>
        <v>6948</v>
      </c>
      <c r="J51" s="104">
        <f>IF(D51&gt;0,I51/D51*100,"-")</f>
        <v>92.38133226964499</v>
      </c>
      <c r="K51" s="103">
        <v>1142</v>
      </c>
      <c r="L51" s="104">
        <f>IF(D51&gt;0,K51/D51*100,"-")</f>
        <v>15.184151043744182</v>
      </c>
      <c r="M51" s="103">
        <v>0</v>
      </c>
      <c r="N51" s="104">
        <f>IF(D51&gt;0,M51/D51*100,"-")</f>
        <v>0</v>
      </c>
      <c r="O51" s="103">
        <v>5806</v>
      </c>
      <c r="P51" s="103">
        <v>4932</v>
      </c>
      <c r="Q51" s="104">
        <f>IF(D51&gt;0,O51/D51*100,"-")</f>
        <v>77.1971812259008</v>
      </c>
      <c r="R51" s="103">
        <v>212</v>
      </c>
      <c r="S51" s="101" t="s">
        <v>255</v>
      </c>
      <c r="T51" s="101"/>
      <c r="U51" s="101"/>
      <c r="V51" s="101"/>
      <c r="W51" s="101" t="s">
        <v>255</v>
      </c>
      <c r="X51" s="101"/>
      <c r="Y51" s="101"/>
      <c r="Z51" s="101"/>
    </row>
    <row r="52" spans="1:26" s="107" customFormat="1" ht="13.5" customHeight="1">
      <c r="A52" s="101" t="s">
        <v>42</v>
      </c>
      <c r="B52" s="102" t="s">
        <v>342</v>
      </c>
      <c r="C52" s="101" t="s">
        <v>343</v>
      </c>
      <c r="D52" s="103">
        <f>+SUM(E52,+I52)</f>
        <v>24811</v>
      </c>
      <c r="E52" s="103">
        <f>+SUM(G52,+H52)</f>
        <v>3350</v>
      </c>
      <c r="F52" s="104">
        <f>IF(D52&gt;0,E52/D52*100,"-")</f>
        <v>13.502075692233284</v>
      </c>
      <c r="G52" s="103">
        <v>3326</v>
      </c>
      <c r="H52" s="103">
        <v>24</v>
      </c>
      <c r="I52" s="103">
        <f>+SUM(K52,+M52,+O52)</f>
        <v>21461</v>
      </c>
      <c r="J52" s="104">
        <f>IF(D52&gt;0,I52/D52*100,"-")</f>
        <v>86.49792430776671</v>
      </c>
      <c r="K52" s="103">
        <v>0</v>
      </c>
      <c r="L52" s="104">
        <f>IF(D52&gt;0,K52/D52*100,"-")</f>
        <v>0</v>
      </c>
      <c r="M52" s="103">
        <v>0</v>
      </c>
      <c r="N52" s="104">
        <f>IF(D52&gt;0,M52/D52*100,"-")</f>
        <v>0</v>
      </c>
      <c r="O52" s="103">
        <v>21461</v>
      </c>
      <c r="P52" s="103">
        <v>11688</v>
      </c>
      <c r="Q52" s="104">
        <f>IF(D52&gt;0,O52/D52*100,"-")</f>
        <v>86.49792430776671</v>
      </c>
      <c r="R52" s="103">
        <v>265</v>
      </c>
      <c r="S52" s="101" t="s">
        <v>255</v>
      </c>
      <c r="T52" s="101"/>
      <c r="U52" s="101"/>
      <c r="V52" s="101"/>
      <c r="W52" s="101" t="s">
        <v>255</v>
      </c>
      <c r="X52" s="101"/>
      <c r="Y52" s="101"/>
      <c r="Z52" s="101"/>
    </row>
    <row r="53" spans="1:26" s="107" customFormat="1" ht="13.5" customHeight="1">
      <c r="A53" s="101" t="s">
        <v>42</v>
      </c>
      <c r="B53" s="102" t="s">
        <v>344</v>
      </c>
      <c r="C53" s="101" t="s">
        <v>345</v>
      </c>
      <c r="D53" s="103">
        <f>+SUM(E53,+I53)</f>
        <v>12442</v>
      </c>
      <c r="E53" s="103">
        <f>+SUM(G53,+H53)</f>
        <v>1150</v>
      </c>
      <c r="F53" s="104">
        <f>IF(D53&gt;0,E53/D53*100,"-")</f>
        <v>9.242886995659862</v>
      </c>
      <c r="G53" s="103">
        <v>1150</v>
      </c>
      <c r="H53" s="103">
        <v>0</v>
      </c>
      <c r="I53" s="103">
        <f>+SUM(K53,+M53,+O53)</f>
        <v>11292</v>
      </c>
      <c r="J53" s="104">
        <f>IF(D53&gt;0,I53/D53*100,"-")</f>
        <v>90.75711300434014</v>
      </c>
      <c r="K53" s="103">
        <v>0</v>
      </c>
      <c r="L53" s="104">
        <f>IF(D53&gt;0,K53/D53*100,"-")</f>
        <v>0</v>
      </c>
      <c r="M53" s="103">
        <v>0</v>
      </c>
      <c r="N53" s="104">
        <f>IF(D53&gt;0,M53/D53*100,"-")</f>
        <v>0</v>
      </c>
      <c r="O53" s="103">
        <v>11292</v>
      </c>
      <c r="P53" s="103">
        <v>9822</v>
      </c>
      <c r="Q53" s="104">
        <f>IF(D53&gt;0,O53/D53*100,"-")</f>
        <v>90.75711300434014</v>
      </c>
      <c r="R53" s="103">
        <v>78</v>
      </c>
      <c r="S53" s="101" t="s">
        <v>255</v>
      </c>
      <c r="T53" s="101"/>
      <c r="U53" s="101"/>
      <c r="V53" s="101"/>
      <c r="W53" s="101" t="s">
        <v>255</v>
      </c>
      <c r="X53" s="101"/>
      <c r="Y53" s="101"/>
      <c r="Z53" s="101"/>
    </row>
    <row r="54" spans="1:26" s="107" customFormat="1" ht="13.5" customHeight="1">
      <c r="A54" s="101" t="s">
        <v>42</v>
      </c>
      <c r="B54" s="102" t="s">
        <v>346</v>
      </c>
      <c r="C54" s="101" t="s">
        <v>347</v>
      </c>
      <c r="D54" s="103">
        <f>+SUM(E54,+I54)</f>
        <v>7370</v>
      </c>
      <c r="E54" s="103">
        <f>+SUM(G54,+H54)</f>
        <v>316</v>
      </c>
      <c r="F54" s="104">
        <f>IF(D54&gt;0,E54/D54*100,"-")</f>
        <v>4.287652645861601</v>
      </c>
      <c r="G54" s="103">
        <v>316</v>
      </c>
      <c r="H54" s="103">
        <v>0</v>
      </c>
      <c r="I54" s="103">
        <f>+SUM(K54,+M54,+O54)</f>
        <v>7054</v>
      </c>
      <c r="J54" s="104">
        <f>IF(D54&gt;0,I54/D54*100,"-")</f>
        <v>95.71234735413839</v>
      </c>
      <c r="K54" s="103">
        <v>0</v>
      </c>
      <c r="L54" s="104">
        <f>IF(D54&gt;0,K54/D54*100,"-")</f>
        <v>0</v>
      </c>
      <c r="M54" s="103">
        <v>0</v>
      </c>
      <c r="N54" s="104">
        <f>IF(D54&gt;0,M54/D54*100,"-")</f>
        <v>0</v>
      </c>
      <c r="O54" s="103">
        <v>7054</v>
      </c>
      <c r="P54" s="103">
        <v>4902</v>
      </c>
      <c r="Q54" s="104">
        <f>IF(D54&gt;0,O54/D54*100,"-")</f>
        <v>95.71234735413839</v>
      </c>
      <c r="R54" s="103">
        <v>42</v>
      </c>
      <c r="S54" s="101" t="s">
        <v>255</v>
      </c>
      <c r="T54" s="101"/>
      <c r="U54" s="101"/>
      <c r="V54" s="101"/>
      <c r="W54" s="101" t="s">
        <v>255</v>
      </c>
      <c r="X54" s="101"/>
      <c r="Y54" s="101"/>
      <c r="Z54" s="101"/>
    </row>
    <row r="55" spans="1:26" s="107" customFormat="1" ht="13.5" customHeight="1">
      <c r="A55" s="101" t="s">
        <v>42</v>
      </c>
      <c r="B55" s="102" t="s">
        <v>348</v>
      </c>
      <c r="C55" s="101" t="s">
        <v>349</v>
      </c>
      <c r="D55" s="103">
        <f>+SUM(E55,+I55)</f>
        <v>14700</v>
      </c>
      <c r="E55" s="103">
        <f>+SUM(G55,+H55)</f>
        <v>906</v>
      </c>
      <c r="F55" s="104">
        <f>IF(D55&gt;0,E55/D55*100,"-")</f>
        <v>6.163265306122448</v>
      </c>
      <c r="G55" s="103">
        <v>906</v>
      </c>
      <c r="H55" s="103">
        <v>0</v>
      </c>
      <c r="I55" s="103">
        <f>+SUM(K55,+M55,+O55)</f>
        <v>13794</v>
      </c>
      <c r="J55" s="104">
        <f>IF(D55&gt;0,I55/D55*100,"-")</f>
        <v>93.83673469387756</v>
      </c>
      <c r="K55" s="103">
        <v>3711</v>
      </c>
      <c r="L55" s="104">
        <f>IF(D55&gt;0,K55/D55*100,"-")</f>
        <v>25.24489795918367</v>
      </c>
      <c r="M55" s="103">
        <v>0</v>
      </c>
      <c r="N55" s="104">
        <f>IF(D55&gt;0,M55/D55*100,"-")</f>
        <v>0</v>
      </c>
      <c r="O55" s="103">
        <v>10083</v>
      </c>
      <c r="P55" s="103">
        <v>7090</v>
      </c>
      <c r="Q55" s="104">
        <f>IF(D55&gt;0,O55/D55*100,"-")</f>
        <v>68.59183673469389</v>
      </c>
      <c r="R55" s="103">
        <v>86</v>
      </c>
      <c r="S55" s="101" t="s">
        <v>255</v>
      </c>
      <c r="T55" s="101"/>
      <c r="U55" s="101"/>
      <c r="V55" s="101"/>
      <c r="W55" s="101" t="s">
        <v>255</v>
      </c>
      <c r="X55" s="101"/>
      <c r="Y55" s="101"/>
      <c r="Z55" s="101"/>
    </row>
    <row r="56" spans="1:26" s="107" customFormat="1" ht="13.5" customHeight="1">
      <c r="A56" s="101" t="s">
        <v>42</v>
      </c>
      <c r="B56" s="102" t="s">
        <v>350</v>
      </c>
      <c r="C56" s="101" t="s">
        <v>351</v>
      </c>
      <c r="D56" s="103">
        <f>+SUM(E56,+I56)</f>
        <v>11869</v>
      </c>
      <c r="E56" s="103">
        <f>+SUM(G56,+H56)</f>
        <v>956</v>
      </c>
      <c r="F56" s="104">
        <f>IF(D56&gt;0,E56/D56*100,"-")</f>
        <v>8.054596006403235</v>
      </c>
      <c r="G56" s="103">
        <v>956</v>
      </c>
      <c r="H56" s="103">
        <v>0</v>
      </c>
      <c r="I56" s="103">
        <f>+SUM(K56,+M56,+O56)</f>
        <v>10913</v>
      </c>
      <c r="J56" s="104">
        <f>IF(D56&gt;0,I56/D56*100,"-")</f>
        <v>91.94540399359677</v>
      </c>
      <c r="K56" s="103">
        <v>0</v>
      </c>
      <c r="L56" s="104">
        <f>IF(D56&gt;0,K56/D56*100,"-")</f>
        <v>0</v>
      </c>
      <c r="M56" s="103">
        <v>2292</v>
      </c>
      <c r="N56" s="104">
        <f>IF(D56&gt;0,M56/D56*100,"-")</f>
        <v>19.310809672255456</v>
      </c>
      <c r="O56" s="103">
        <v>8621</v>
      </c>
      <c r="P56" s="103">
        <v>4826</v>
      </c>
      <c r="Q56" s="104">
        <f>IF(D56&gt;0,O56/D56*100,"-")</f>
        <v>72.63459432134131</v>
      </c>
      <c r="R56" s="103">
        <v>104</v>
      </c>
      <c r="S56" s="101" t="s">
        <v>255</v>
      </c>
      <c r="T56" s="101"/>
      <c r="U56" s="101"/>
      <c r="V56" s="101"/>
      <c r="W56" s="101" t="s">
        <v>255</v>
      </c>
      <c r="X56" s="101"/>
      <c r="Y56" s="101"/>
      <c r="Z56" s="101"/>
    </row>
    <row r="57" spans="1:26" s="107" customFormat="1" ht="13.5" customHeight="1">
      <c r="A57" s="101" t="s">
        <v>42</v>
      </c>
      <c r="B57" s="102" t="s">
        <v>352</v>
      </c>
      <c r="C57" s="101" t="s">
        <v>353</v>
      </c>
      <c r="D57" s="103">
        <f>+SUM(E57,+I57)</f>
        <v>7396</v>
      </c>
      <c r="E57" s="103">
        <f>+SUM(G57,+H57)</f>
        <v>748</v>
      </c>
      <c r="F57" s="104">
        <f>IF(D57&gt;0,E57/D57*100,"-")</f>
        <v>10.113574905354247</v>
      </c>
      <c r="G57" s="103">
        <v>748</v>
      </c>
      <c r="H57" s="103">
        <v>0</v>
      </c>
      <c r="I57" s="103">
        <f>+SUM(K57,+M57,+O57)</f>
        <v>6648</v>
      </c>
      <c r="J57" s="104">
        <f>IF(D57&gt;0,I57/D57*100,"-")</f>
        <v>89.88642509464574</v>
      </c>
      <c r="K57" s="103">
        <v>0</v>
      </c>
      <c r="L57" s="104">
        <f>IF(D57&gt;0,K57/D57*100,"-")</f>
        <v>0</v>
      </c>
      <c r="M57" s="103">
        <v>0</v>
      </c>
      <c r="N57" s="104">
        <f>IF(D57&gt;0,M57/D57*100,"-")</f>
        <v>0</v>
      </c>
      <c r="O57" s="103">
        <v>6648</v>
      </c>
      <c r="P57" s="103">
        <v>5428</v>
      </c>
      <c r="Q57" s="104">
        <f>IF(D57&gt;0,O57/D57*100,"-")</f>
        <v>89.88642509464574</v>
      </c>
      <c r="R57" s="103">
        <v>77</v>
      </c>
      <c r="S57" s="101" t="s">
        <v>255</v>
      </c>
      <c r="T57" s="101"/>
      <c r="U57" s="101"/>
      <c r="V57" s="101"/>
      <c r="W57" s="101" t="s">
        <v>255</v>
      </c>
      <c r="X57" s="101"/>
      <c r="Y57" s="101"/>
      <c r="Z57" s="101"/>
    </row>
    <row r="58" spans="1:26" s="107" customFormat="1" ht="13.5" customHeight="1">
      <c r="A58" s="101" t="s">
        <v>42</v>
      </c>
      <c r="B58" s="102" t="s">
        <v>354</v>
      </c>
      <c r="C58" s="101" t="s">
        <v>355</v>
      </c>
      <c r="D58" s="103">
        <f>+SUM(E58,+I58)</f>
        <v>8566</v>
      </c>
      <c r="E58" s="103">
        <f>+SUM(G58,+H58)</f>
        <v>342</v>
      </c>
      <c r="F58" s="104">
        <f>IF(D58&gt;0,E58/D58*100,"-")</f>
        <v>3.9925286014475834</v>
      </c>
      <c r="G58" s="103">
        <v>342</v>
      </c>
      <c r="H58" s="103">
        <v>0</v>
      </c>
      <c r="I58" s="103">
        <f>+SUM(K58,+M58,+O58)</f>
        <v>8224</v>
      </c>
      <c r="J58" s="104">
        <f>IF(D58&gt;0,I58/D58*100,"-")</f>
        <v>96.00747139855241</v>
      </c>
      <c r="K58" s="103">
        <v>0</v>
      </c>
      <c r="L58" s="104">
        <f>IF(D58&gt;0,K58/D58*100,"-")</f>
        <v>0</v>
      </c>
      <c r="M58" s="103">
        <v>0</v>
      </c>
      <c r="N58" s="104">
        <f>IF(D58&gt;0,M58/D58*100,"-")</f>
        <v>0</v>
      </c>
      <c r="O58" s="103">
        <v>8224</v>
      </c>
      <c r="P58" s="103">
        <v>6641</v>
      </c>
      <c r="Q58" s="104">
        <f>IF(D58&gt;0,O58/D58*100,"-")</f>
        <v>96.00747139855241</v>
      </c>
      <c r="R58" s="103">
        <v>46</v>
      </c>
      <c r="S58" s="101" t="s">
        <v>255</v>
      </c>
      <c r="T58" s="101"/>
      <c r="U58" s="101"/>
      <c r="V58" s="101"/>
      <c r="W58" s="101" t="s">
        <v>255</v>
      </c>
      <c r="X58" s="101"/>
      <c r="Y58" s="101"/>
      <c r="Z58" s="101"/>
    </row>
    <row r="59" spans="1:26" s="107" customFormat="1" ht="13.5" customHeight="1">
      <c r="A59" s="101" t="s">
        <v>42</v>
      </c>
      <c r="B59" s="102" t="s">
        <v>356</v>
      </c>
      <c r="C59" s="101" t="s">
        <v>357</v>
      </c>
      <c r="D59" s="103">
        <f>+SUM(E59,+I59)</f>
        <v>9804</v>
      </c>
      <c r="E59" s="103">
        <f>+SUM(G59,+H59)</f>
        <v>1224</v>
      </c>
      <c r="F59" s="104">
        <f>IF(D59&gt;0,E59/D59*100,"-")</f>
        <v>12.48470012239902</v>
      </c>
      <c r="G59" s="103">
        <v>1204</v>
      </c>
      <c r="H59" s="103">
        <v>20</v>
      </c>
      <c r="I59" s="103">
        <f>+SUM(K59,+M59,+O59)</f>
        <v>8580</v>
      </c>
      <c r="J59" s="104">
        <f>IF(D59&gt;0,I59/D59*100,"-")</f>
        <v>87.51529987760098</v>
      </c>
      <c r="K59" s="103">
        <v>0</v>
      </c>
      <c r="L59" s="104">
        <f>IF(D59&gt;0,K59/D59*100,"-")</f>
        <v>0</v>
      </c>
      <c r="M59" s="103">
        <v>163</v>
      </c>
      <c r="N59" s="104">
        <f>IF(D59&gt;0,M59/D59*100,"-")</f>
        <v>1.6625866993064053</v>
      </c>
      <c r="O59" s="103">
        <v>8417</v>
      </c>
      <c r="P59" s="103">
        <v>3638</v>
      </c>
      <c r="Q59" s="104">
        <f>IF(D59&gt;0,O59/D59*100,"-")</f>
        <v>85.85271317829456</v>
      </c>
      <c r="R59" s="103">
        <v>52</v>
      </c>
      <c r="S59" s="101" t="s">
        <v>255</v>
      </c>
      <c r="T59" s="101"/>
      <c r="U59" s="101"/>
      <c r="V59" s="101"/>
      <c r="W59" s="101"/>
      <c r="X59" s="101" t="s">
        <v>255</v>
      </c>
      <c r="Y59" s="101"/>
      <c r="Z59" s="101"/>
    </row>
    <row r="60" spans="1:26" s="107" customFormat="1" ht="13.5" customHeight="1">
      <c r="A60" s="101" t="s">
        <v>42</v>
      </c>
      <c r="B60" s="102" t="s">
        <v>358</v>
      </c>
      <c r="C60" s="101" t="s">
        <v>359</v>
      </c>
      <c r="D60" s="103">
        <f>+SUM(E60,+I60)</f>
        <v>7809</v>
      </c>
      <c r="E60" s="103">
        <f>+SUM(G60,+H60)</f>
        <v>1082</v>
      </c>
      <c r="F60" s="104">
        <f>IF(D60&gt;0,E60/D60*100,"-")</f>
        <v>13.85580740171597</v>
      </c>
      <c r="G60" s="103">
        <v>1067</v>
      </c>
      <c r="H60" s="103">
        <v>15</v>
      </c>
      <c r="I60" s="103">
        <f>+SUM(K60,+M60,+O60)</f>
        <v>6727</v>
      </c>
      <c r="J60" s="104">
        <f>IF(D60&gt;0,I60/D60*100,"-")</f>
        <v>86.14419259828404</v>
      </c>
      <c r="K60" s="103">
        <v>0</v>
      </c>
      <c r="L60" s="104">
        <f>IF(D60&gt;0,K60/D60*100,"-")</f>
        <v>0</v>
      </c>
      <c r="M60" s="103">
        <v>0</v>
      </c>
      <c r="N60" s="104">
        <f>IF(D60&gt;0,M60/D60*100,"-")</f>
        <v>0</v>
      </c>
      <c r="O60" s="103">
        <v>6727</v>
      </c>
      <c r="P60" s="103">
        <v>3333</v>
      </c>
      <c r="Q60" s="104">
        <f>IF(D60&gt;0,O60/D60*100,"-")</f>
        <v>86.14419259828404</v>
      </c>
      <c r="R60" s="103">
        <v>42</v>
      </c>
      <c r="S60" s="101" t="s">
        <v>255</v>
      </c>
      <c r="T60" s="101"/>
      <c r="U60" s="101"/>
      <c r="V60" s="101"/>
      <c r="W60" s="101"/>
      <c r="X60" s="101" t="s">
        <v>255</v>
      </c>
      <c r="Y60" s="101"/>
      <c r="Z60" s="101"/>
    </row>
    <row r="61" spans="1:26" s="107" customFormat="1" ht="13.5" customHeight="1">
      <c r="A61" s="101" t="s">
        <v>42</v>
      </c>
      <c r="B61" s="102" t="s">
        <v>360</v>
      </c>
      <c r="C61" s="101" t="s">
        <v>361</v>
      </c>
      <c r="D61" s="103">
        <f>+SUM(E61,+I61)</f>
        <v>8382</v>
      </c>
      <c r="E61" s="103">
        <f>+SUM(G61,+H61)</f>
        <v>1550</v>
      </c>
      <c r="F61" s="104">
        <f>IF(D61&gt;0,E61/D61*100,"-")</f>
        <v>18.49200668098306</v>
      </c>
      <c r="G61" s="103">
        <v>1550</v>
      </c>
      <c r="H61" s="103">
        <v>0</v>
      </c>
      <c r="I61" s="103">
        <f>+SUM(K61,+M61,+O61)</f>
        <v>6832</v>
      </c>
      <c r="J61" s="104">
        <f>IF(D61&gt;0,I61/D61*100,"-")</f>
        <v>81.50799331901693</v>
      </c>
      <c r="K61" s="103">
        <v>0</v>
      </c>
      <c r="L61" s="104">
        <f>IF(D61&gt;0,K61/D61*100,"-")</f>
        <v>0</v>
      </c>
      <c r="M61" s="103">
        <v>0</v>
      </c>
      <c r="N61" s="104">
        <f>IF(D61&gt;0,M61/D61*100,"-")</f>
        <v>0</v>
      </c>
      <c r="O61" s="103">
        <v>6832</v>
      </c>
      <c r="P61" s="103">
        <v>2492</v>
      </c>
      <c r="Q61" s="104">
        <f>IF(D61&gt;0,O61/D61*100,"-")</f>
        <v>81.50799331901693</v>
      </c>
      <c r="R61" s="103">
        <v>38</v>
      </c>
      <c r="S61" s="101" t="s">
        <v>255</v>
      </c>
      <c r="T61" s="101"/>
      <c r="U61" s="101"/>
      <c r="V61" s="101"/>
      <c r="W61" s="101" t="s">
        <v>255</v>
      </c>
      <c r="X61" s="101"/>
      <c r="Y61" s="101"/>
      <c r="Z61" s="101"/>
    </row>
    <row r="62" spans="1:26" s="107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</row>
    <row r="63" spans="1:26" s="107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</row>
    <row r="64" spans="1:26" s="107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</row>
    <row r="65" spans="1:26" s="107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</row>
    <row r="66" spans="1:26" s="107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</row>
    <row r="67" spans="1:26" s="107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</row>
    <row r="68" spans="1:26" s="107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</row>
    <row r="69" spans="1:26" s="107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</row>
    <row r="70" spans="1:26" s="107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</row>
    <row r="71" spans="1:26" s="107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</row>
    <row r="72" spans="1:26" s="107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</row>
    <row r="73" spans="1:26" s="107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</row>
    <row r="74" spans="1:26" s="107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</row>
    <row r="75" spans="1:26" s="107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</row>
    <row r="76" spans="1:26" s="107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</row>
    <row r="77" spans="1:26" s="107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</row>
    <row r="78" spans="1:26" s="107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</row>
    <row r="79" spans="1:26" s="107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</row>
    <row r="80" spans="1:26" s="107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</row>
    <row r="81" spans="1:26" s="107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</row>
    <row r="82" spans="1:26" s="107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</row>
    <row r="83" spans="1:26" s="107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</row>
    <row r="84" spans="1:26" s="107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</row>
    <row r="85" spans="1:26" s="107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</row>
    <row r="86" spans="1:26" s="107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</row>
    <row r="87" spans="1:26" s="107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</row>
    <row r="88" spans="1:26" s="107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</row>
    <row r="89" spans="1:26" s="107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</row>
    <row r="90" spans="1:26" s="107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</row>
    <row r="91" spans="1:26" s="107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</row>
    <row r="92" spans="1:26" s="107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</row>
    <row r="93" spans="1:26" s="107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</row>
    <row r="94" spans="1:26" s="107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</row>
    <row r="95" spans="1:26" s="107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</row>
    <row r="96" spans="1:26" s="107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</row>
    <row r="97" spans="1:26" s="107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</row>
    <row r="98" spans="1:26" s="107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</row>
    <row r="99" spans="1:26" s="107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</row>
    <row r="100" spans="1:26" s="107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</row>
    <row r="101" spans="1:26" s="107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</row>
    <row r="102" spans="1:26" s="107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</row>
    <row r="103" spans="1:26" s="107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</row>
    <row r="104" spans="1:26" s="107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</row>
    <row r="105" spans="1:26" s="107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</row>
    <row r="106" spans="1:26" s="107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</row>
    <row r="107" spans="1:26" s="107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</row>
    <row r="108" spans="1:26" s="107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</row>
    <row r="109" spans="1:26" s="107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</row>
    <row r="110" spans="1:26" s="107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</row>
    <row r="111" spans="1:26" s="107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</row>
    <row r="112" spans="1:26" s="107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</row>
    <row r="113" spans="1:26" s="107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</row>
    <row r="114" spans="1:26" s="107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</row>
    <row r="115" spans="1:26" s="107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</row>
    <row r="116" spans="1:26" s="107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</row>
    <row r="117" spans="1:26" s="107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</row>
    <row r="118" spans="1:26" s="107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</row>
    <row r="119" spans="1:26" s="107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</row>
    <row r="120" spans="1:26" s="107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</row>
    <row r="121" spans="1:26" s="107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</row>
    <row r="122" spans="1:26" s="107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</row>
    <row r="123" spans="1:26" s="107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</row>
    <row r="124" spans="1:26" s="107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</row>
    <row r="125" spans="1:26" s="107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</row>
    <row r="126" spans="1:26" s="107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</row>
    <row r="127" spans="1:26" s="107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</row>
    <row r="128" spans="1:26" s="107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</row>
    <row r="129" spans="1:26" s="107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</row>
    <row r="130" spans="1:26" s="107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</row>
    <row r="131" spans="1:26" s="107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</row>
    <row r="132" spans="1:26" s="107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</row>
    <row r="133" spans="1:26" s="107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</row>
    <row r="134" spans="1:26" s="107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</row>
    <row r="135" spans="1:26" s="107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</row>
    <row r="136" spans="1:26" s="107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</row>
    <row r="137" spans="1:26" s="107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</row>
    <row r="138" spans="1:26" s="107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</row>
    <row r="139" spans="1:26" s="107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</row>
    <row r="140" spans="1:26" s="107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</row>
    <row r="141" spans="1:26" s="107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</row>
    <row r="142" spans="1:26" s="107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</row>
    <row r="143" spans="1:26" s="107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</row>
    <row r="144" spans="1:26" s="107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</row>
    <row r="145" spans="1:26" s="107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</row>
    <row r="146" spans="1:26" s="107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</row>
    <row r="147" spans="1:26" s="107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</row>
    <row r="148" spans="1:26" s="107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</row>
    <row r="149" spans="1:26" s="107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</row>
    <row r="150" spans="1:26" s="107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</row>
    <row r="151" spans="1:26" s="107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</row>
    <row r="152" spans="1:26" s="107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</row>
    <row r="153" spans="1:26" s="107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</row>
    <row r="154" spans="1:26" s="107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</row>
    <row r="155" spans="1:26" s="107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</row>
    <row r="156" spans="1:26" s="107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</row>
    <row r="157" spans="1:26" s="107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</row>
    <row r="158" spans="1:26" s="107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</row>
    <row r="159" spans="1:26" s="107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</row>
    <row r="160" spans="1:26" s="107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</row>
    <row r="161" spans="1:26" s="107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</row>
    <row r="162" spans="1:26" s="107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</row>
    <row r="163" spans="1:26" s="107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</row>
    <row r="164" spans="1:26" s="107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</row>
    <row r="165" spans="1:26" s="107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</row>
    <row r="166" spans="1:26" s="107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</row>
    <row r="167" spans="1:26" s="107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</row>
    <row r="168" spans="1:26" s="107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</row>
    <row r="169" spans="1:26" s="107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</row>
    <row r="170" spans="1:26" s="107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</row>
    <row r="171" spans="1:26" s="107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</row>
    <row r="172" spans="1:26" s="107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</row>
    <row r="173" spans="1:26" s="107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</row>
    <row r="174" spans="1:26" s="107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</row>
    <row r="175" spans="1:26" s="107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</row>
    <row r="176" spans="1:26" s="107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</row>
    <row r="177" spans="1:26" s="107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</row>
    <row r="178" spans="1:26" s="107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</row>
    <row r="179" spans="1:26" s="107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</row>
    <row r="180" spans="1:26" s="107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</row>
    <row r="181" spans="1:26" s="107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</row>
    <row r="182" spans="1:26" s="107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</row>
    <row r="183" spans="1:26" s="107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</row>
    <row r="184" spans="1:26" s="107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</row>
    <row r="185" spans="1:26" s="107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</row>
    <row r="186" spans="1:26" s="107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</row>
    <row r="187" spans="1:26" s="107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</row>
    <row r="188" spans="1:26" s="107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</row>
    <row r="189" spans="1:26" s="107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</row>
    <row r="190" spans="1:26" s="107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</row>
    <row r="191" spans="1:26" s="107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</row>
    <row r="192" spans="1:26" s="107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</row>
    <row r="193" spans="1:26" s="107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</row>
    <row r="194" spans="1:26" s="107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</row>
    <row r="195" spans="1:26" s="107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</row>
    <row r="196" spans="1:26" s="107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</row>
    <row r="197" spans="1:26" s="107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</row>
    <row r="198" spans="1:26" s="107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</row>
    <row r="199" spans="1:26" s="107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</row>
    <row r="200" spans="1:26" s="107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</row>
    <row r="201" spans="1:26" s="107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</row>
    <row r="202" spans="1:26" s="107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</row>
    <row r="203" spans="1:26" s="107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</row>
    <row r="204" spans="1:26" s="107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</row>
    <row r="205" spans="1:26" s="107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</row>
    <row r="206" spans="1:26" s="107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</row>
    <row r="207" spans="1:26" s="107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</row>
    <row r="208" spans="1:26" s="107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</row>
    <row r="209" spans="1:26" s="107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</row>
    <row r="210" spans="1:26" s="107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</row>
    <row r="211" spans="1:26" s="107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</row>
    <row r="212" spans="1:26" s="107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</row>
    <row r="213" spans="1:26" s="107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</row>
    <row r="214" spans="1:26" s="107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</row>
    <row r="215" spans="1:26" s="107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</row>
    <row r="216" spans="1:26" s="107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</row>
    <row r="217" spans="1:26" s="107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</row>
    <row r="218" spans="1:26" s="107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</row>
    <row r="219" spans="1:26" s="107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</row>
    <row r="220" spans="1:26" s="107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</row>
    <row r="221" spans="1:26" s="107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</row>
    <row r="222" spans="1:26" s="107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</row>
    <row r="223" spans="1:26" s="107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</row>
    <row r="224" spans="1:26" s="107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</row>
    <row r="225" spans="1:26" s="107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</row>
    <row r="226" spans="1:26" s="107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</row>
    <row r="227" spans="1:26" s="107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</row>
    <row r="228" spans="1:26" s="107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</row>
    <row r="229" spans="1:26" s="107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</row>
    <row r="230" spans="1:26" s="107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</row>
    <row r="231" spans="1:26" s="107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</row>
    <row r="232" spans="1:26" s="107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</row>
    <row r="233" spans="1:26" s="107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</row>
    <row r="234" spans="1:26" s="107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</row>
    <row r="235" spans="1:26" s="107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</row>
    <row r="236" spans="1:26" s="107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</row>
    <row r="237" spans="1:26" s="107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</row>
    <row r="238" spans="1:26" s="107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</row>
    <row r="239" spans="1:26" s="107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</row>
    <row r="240" spans="1:26" s="107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</row>
    <row r="241" spans="1:26" s="107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</row>
    <row r="242" spans="1:26" s="107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</row>
    <row r="243" spans="1:26" s="107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</row>
    <row r="244" spans="1:26" s="107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</row>
    <row r="245" spans="1:26" s="107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</row>
    <row r="246" spans="1:26" s="107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</row>
    <row r="247" spans="1:26" s="107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</row>
    <row r="248" spans="1:26" s="107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</row>
    <row r="249" spans="1:26" s="107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</row>
    <row r="250" spans="1:26" s="107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</row>
    <row r="251" spans="1:26" s="107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</row>
    <row r="252" spans="1:26" s="107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</row>
    <row r="253" spans="1:26" s="107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</row>
    <row r="254" spans="1:26" s="107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</row>
    <row r="255" spans="1:26" s="107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</row>
    <row r="256" spans="1:26" s="107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</row>
    <row r="257" spans="1:26" s="107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</row>
    <row r="258" spans="1:26" s="107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</row>
    <row r="259" spans="1:26" s="107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</row>
    <row r="260" spans="1:26" s="107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</row>
    <row r="261" spans="1:26" s="107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</row>
    <row r="262" spans="1:26" s="107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</row>
    <row r="263" spans="1:26" s="107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</row>
    <row r="264" spans="1:26" s="107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</row>
    <row r="265" spans="1:26" s="107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</row>
    <row r="266" spans="1:26" s="107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</row>
    <row r="267" spans="1:26" s="107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</row>
    <row r="268" spans="1:26" s="107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</row>
    <row r="269" spans="1:26" s="107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</row>
    <row r="270" spans="1:26" s="107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</row>
    <row r="271" spans="1:26" s="107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</row>
    <row r="272" spans="1:26" s="107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</row>
    <row r="273" spans="1:26" s="107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</row>
    <row r="274" spans="1:26" s="107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</row>
    <row r="275" spans="1:26" s="107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</row>
    <row r="276" spans="1:26" s="107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</row>
    <row r="277" spans="1:26" s="107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</row>
    <row r="278" spans="1:26" s="107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</row>
    <row r="279" spans="1:26" s="107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</row>
    <row r="280" spans="1:26" s="107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</row>
    <row r="281" spans="1:26" s="107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</row>
    <row r="282" spans="1:26" s="107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</row>
    <row r="283" spans="1:26" s="107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</row>
    <row r="284" spans="1:26" s="107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</row>
    <row r="285" spans="1:26" s="107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</row>
    <row r="286" spans="1:26" s="107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</row>
    <row r="287" spans="1:26" s="107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</row>
    <row r="288" spans="1:26" s="107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</row>
    <row r="289" spans="1:26" s="107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</row>
    <row r="290" spans="1:26" s="107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</row>
    <row r="291" spans="1:26" s="107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</row>
    <row r="292" spans="1:26" s="107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</row>
    <row r="293" spans="1:26" s="107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</row>
    <row r="294" spans="1:26" s="107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</row>
    <row r="295" spans="1:26" s="107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</row>
    <row r="296" spans="1:26" s="107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</row>
    <row r="297" spans="1:26" s="107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</row>
    <row r="298" spans="1:26" s="107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</row>
    <row r="299" spans="1:26" s="107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</row>
    <row r="300" spans="1:26" s="107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</row>
    <row r="301" spans="1:26" s="107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</row>
    <row r="302" spans="1:26" s="107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</row>
    <row r="303" spans="1:26" s="107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</row>
    <row r="304" spans="1:26" s="107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</row>
    <row r="305" spans="1:26" s="107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</row>
    <row r="306" spans="1:26" s="107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</row>
    <row r="307" spans="1:26" s="107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</row>
    <row r="308" spans="1:26" s="107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</row>
    <row r="309" spans="1:26" s="107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</row>
    <row r="310" spans="1:26" s="107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</row>
    <row r="311" spans="1:26" s="107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</row>
    <row r="312" spans="1:26" s="107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</row>
    <row r="313" spans="1:26" s="107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</row>
    <row r="314" spans="1:26" s="107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</row>
    <row r="315" spans="1:26" s="107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</row>
    <row r="316" spans="1:26" s="107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</row>
    <row r="317" spans="1:26" s="107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</row>
    <row r="318" spans="1:26" s="107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</row>
    <row r="319" spans="1:26" s="107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</row>
    <row r="320" spans="1:26" s="107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</row>
    <row r="321" spans="1:26" s="107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</row>
    <row r="322" spans="1:26" s="107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</row>
    <row r="323" spans="1:26" s="107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</row>
    <row r="324" spans="1:26" s="107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</row>
    <row r="325" spans="1:26" s="107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</row>
    <row r="326" spans="1:26" s="107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</row>
    <row r="327" spans="1:26" s="107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</row>
    <row r="328" spans="1:26" s="107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</row>
    <row r="329" spans="1:26" s="107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</row>
    <row r="330" spans="1:26" s="107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</row>
    <row r="331" spans="1:26" s="107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</row>
    <row r="332" spans="1:26" s="107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</row>
    <row r="333" spans="1:26" s="107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</row>
    <row r="334" spans="1:26" s="107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</row>
    <row r="335" spans="1:26" s="107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</row>
    <row r="336" spans="1:26" s="107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</row>
    <row r="337" spans="1:26" s="107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</row>
    <row r="338" spans="1:26" s="107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</row>
    <row r="339" spans="1:26" s="107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</row>
    <row r="340" spans="1:26" s="107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</row>
    <row r="341" spans="1:26" s="107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</row>
    <row r="342" spans="1:26" s="107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</row>
    <row r="343" spans="1:26" s="107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</row>
    <row r="344" spans="1:26" s="107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</row>
    <row r="345" spans="1:26" s="107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</row>
    <row r="346" spans="1:26" s="107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</row>
    <row r="347" spans="1:26" s="107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</row>
    <row r="348" spans="1:26" s="107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</row>
    <row r="349" spans="1:26" s="107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</row>
    <row r="350" spans="1:26" s="107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</row>
    <row r="351" spans="1:26" s="107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</row>
    <row r="352" spans="1:26" s="107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</row>
    <row r="353" spans="1:26" s="107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</row>
    <row r="354" spans="1:26" s="107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</row>
    <row r="355" spans="1:26" s="107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</row>
    <row r="356" spans="1:26" s="107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</row>
    <row r="357" spans="1:26" s="107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</row>
    <row r="358" spans="1:26" s="107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</row>
    <row r="359" spans="1:26" s="107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</row>
    <row r="360" spans="1:26" s="107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</row>
    <row r="361" spans="1:26" s="107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</row>
    <row r="362" spans="1:26" s="107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</row>
    <row r="363" spans="1:26" s="107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</row>
    <row r="364" spans="1:26" s="107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</row>
    <row r="365" spans="1:26" s="107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</row>
    <row r="366" spans="1:26" s="107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</row>
    <row r="367" spans="1:26" s="107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</row>
    <row r="368" spans="1:26" s="107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</row>
    <row r="369" spans="1:26" s="107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</row>
    <row r="370" spans="1:26" s="107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</row>
    <row r="371" spans="1:26" s="107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</row>
    <row r="372" spans="1:26" s="107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</row>
    <row r="373" spans="1:26" s="107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</row>
    <row r="374" spans="1:26" s="107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</row>
    <row r="375" spans="1:26" s="107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</row>
    <row r="376" spans="1:26" s="107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</row>
    <row r="377" spans="1:26" s="107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</row>
    <row r="378" spans="1:26" s="107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</row>
    <row r="379" spans="1:26" s="107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</row>
    <row r="380" spans="1:26" s="107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</row>
    <row r="381" spans="1:26" s="107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</row>
    <row r="382" spans="1:26" s="107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</row>
    <row r="383" spans="1:26" s="107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</row>
    <row r="384" spans="1:26" s="107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</row>
    <row r="385" spans="1:26" s="107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</row>
    <row r="386" spans="1:26" s="107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</row>
    <row r="387" spans="1:26" s="107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</row>
    <row r="388" spans="1:26" s="107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</row>
    <row r="389" spans="1:26" s="107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</row>
    <row r="390" spans="1:26" s="107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</row>
    <row r="391" spans="1:26" s="107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</row>
    <row r="392" spans="1:26" s="107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</row>
    <row r="393" spans="1:26" s="107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</row>
    <row r="394" spans="1:26" s="107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</row>
    <row r="395" spans="1:26" s="107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</row>
    <row r="396" spans="1:26" s="107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</row>
    <row r="397" spans="1:26" s="107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</row>
    <row r="398" spans="1:26" s="107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</row>
    <row r="399" spans="1:26" s="107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</row>
    <row r="400" spans="1:26" s="107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</row>
    <row r="401" spans="1:26" s="107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</row>
    <row r="402" spans="1:26" s="107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</row>
    <row r="403" spans="1:26" s="107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</row>
    <row r="404" spans="1:26" s="107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</row>
    <row r="405" spans="1:26" s="107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</row>
    <row r="406" spans="1:26" s="107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</row>
    <row r="407" spans="1:26" s="107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</row>
    <row r="408" spans="1:26" s="107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</row>
    <row r="409" spans="1:26" s="107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</row>
    <row r="410" spans="1:26" s="107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</row>
    <row r="411" spans="1:26" s="107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</row>
    <row r="412" spans="1:26" s="107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</row>
    <row r="413" spans="1:26" s="107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</row>
    <row r="414" spans="1:26" s="107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</row>
    <row r="415" spans="1:26" s="107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</row>
    <row r="416" spans="1:26" s="107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</row>
    <row r="417" spans="1:26" s="107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</row>
    <row r="418" spans="1:26" s="107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</row>
    <row r="419" spans="1:26" s="107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</row>
    <row r="420" spans="1:26" s="107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</row>
    <row r="421" spans="1:26" s="107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</row>
    <row r="422" spans="1:26" s="107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</row>
    <row r="423" spans="1:26" s="107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</row>
    <row r="424" spans="1:26" s="107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</row>
    <row r="425" spans="1:26" s="107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</row>
    <row r="426" spans="1:26" s="107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</row>
    <row r="427" spans="1:26" s="107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</row>
    <row r="428" spans="1:26" s="107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</row>
    <row r="429" spans="1:26" s="107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</row>
    <row r="430" spans="1:26" s="107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</row>
    <row r="431" spans="1:26" s="107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</row>
    <row r="432" spans="1:26" s="107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</row>
    <row r="433" spans="1:26" s="107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</row>
    <row r="434" spans="1:26" s="107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</row>
    <row r="435" spans="1:26" s="107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</row>
    <row r="436" spans="1:26" s="107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</row>
    <row r="437" spans="1:26" s="107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</row>
    <row r="438" spans="1:26" s="107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</row>
    <row r="439" spans="1:26" s="107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</row>
    <row r="440" spans="1:26" s="107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</row>
    <row r="441" spans="1:26" s="107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</row>
    <row r="442" spans="1:26" s="107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</row>
    <row r="443" spans="1:26" s="107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</row>
    <row r="444" spans="1:26" s="107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</row>
    <row r="445" spans="1:26" s="107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</row>
    <row r="446" spans="1:26" s="107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</row>
    <row r="447" spans="1:26" s="107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</row>
    <row r="448" spans="1:26" s="107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</row>
    <row r="449" spans="1:26" s="107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</row>
    <row r="450" spans="1:26" s="107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</row>
    <row r="451" spans="1:26" s="107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</row>
    <row r="452" spans="1:26" s="107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</row>
    <row r="453" spans="1:26" s="107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</row>
    <row r="454" spans="1:26" s="107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</row>
    <row r="455" spans="1:26" s="107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</row>
    <row r="456" spans="1:26" s="107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</row>
    <row r="457" spans="1:26" s="107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</row>
    <row r="458" spans="1:26" s="107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</row>
    <row r="459" spans="1:26" s="107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</row>
    <row r="460" spans="1:26" s="107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</row>
    <row r="461" spans="1:26" s="107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</row>
    <row r="462" spans="1:26" s="107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</row>
    <row r="463" spans="1:26" s="107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</row>
    <row r="464" spans="1:26" s="107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</row>
    <row r="465" spans="1:26" s="107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</row>
    <row r="466" spans="1:26" s="107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</row>
    <row r="467" spans="1:26" s="107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</row>
    <row r="468" spans="1:26" s="107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</row>
    <row r="469" spans="1:26" s="107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</row>
    <row r="470" spans="1:26" s="107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</row>
    <row r="471" spans="1:26" s="107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</row>
    <row r="472" spans="1:26" s="107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</row>
    <row r="473" spans="1:26" s="107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</row>
    <row r="474" spans="1:26" s="107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</row>
    <row r="475" spans="1:26" s="107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</row>
    <row r="476" spans="1:26" s="107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</row>
    <row r="477" spans="1:26" s="107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</row>
    <row r="478" spans="1:26" s="107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</row>
    <row r="479" spans="1:26" s="107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</row>
    <row r="480" spans="1:26" s="107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</row>
    <row r="481" spans="1:26" s="107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</row>
    <row r="482" spans="1:26" s="107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</row>
    <row r="483" spans="1:26" s="107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</row>
    <row r="484" spans="1:26" s="107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</row>
    <row r="485" spans="1:26" s="107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</row>
    <row r="486" spans="1:26" s="107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</row>
    <row r="487" spans="1:26" s="107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</row>
    <row r="488" spans="1:26" s="107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</row>
    <row r="489" spans="1:26" s="107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</row>
    <row r="490" spans="1:26" s="107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</row>
    <row r="491" spans="1:26" s="107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</row>
    <row r="492" spans="1:26" s="107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</row>
    <row r="493" spans="1:26" s="107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</row>
    <row r="494" spans="1:26" s="107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</row>
    <row r="495" spans="1:26" s="107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</row>
    <row r="496" spans="1:26" s="107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</row>
    <row r="497" spans="1:26" s="107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</row>
    <row r="498" spans="1:26" s="107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</row>
    <row r="499" spans="1:26" s="107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</row>
    <row r="500" spans="1:26" s="107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</row>
    <row r="501" spans="1:26" s="107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</row>
    <row r="502" spans="1:26" s="107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</row>
    <row r="503" spans="1:26" s="107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</row>
    <row r="504" spans="1:26" s="107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</row>
    <row r="505" spans="1:26" s="107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</row>
    <row r="506" spans="1:26" s="107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</row>
    <row r="507" spans="1:26" s="107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</row>
    <row r="508" spans="1:26" s="107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</row>
    <row r="509" spans="1:26" s="107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</row>
    <row r="510" spans="1:26" s="107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</row>
    <row r="511" spans="1:26" s="107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</row>
    <row r="512" spans="1:26" s="107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</row>
    <row r="513" spans="1:26" s="107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</row>
    <row r="514" spans="1:26" s="107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</row>
    <row r="515" spans="1:26" s="107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</row>
    <row r="516" spans="1:26" s="107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</row>
    <row r="517" spans="1:26" s="107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</row>
    <row r="518" spans="1:26" s="107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</row>
    <row r="519" spans="1:26" s="107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</row>
    <row r="520" spans="1:26" s="107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</row>
    <row r="521" spans="1:26" s="107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</row>
    <row r="522" spans="1:26" s="107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</row>
    <row r="523" spans="1:26" s="107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</row>
    <row r="524" spans="1:26" s="107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</row>
    <row r="525" spans="1:26" s="107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</row>
    <row r="526" spans="1:26" s="107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</row>
    <row r="527" spans="1:26" s="107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</row>
    <row r="528" spans="1:26" s="107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</row>
    <row r="529" spans="1:26" s="107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</row>
    <row r="530" spans="1:26" s="107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</row>
    <row r="531" spans="1:26" s="107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</row>
    <row r="532" spans="1:26" s="107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</row>
    <row r="533" spans="1:26" s="107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</row>
    <row r="534" spans="1:26" s="107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</row>
    <row r="535" spans="1:26" s="107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</row>
    <row r="536" spans="1:26" s="107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</row>
    <row r="537" spans="1:26" s="107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</row>
    <row r="538" spans="1:26" s="107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</row>
    <row r="539" spans="1:26" s="107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</row>
    <row r="540" spans="1:26" s="107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</row>
    <row r="541" spans="1:26" s="107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</row>
    <row r="542" spans="1:26" s="107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</row>
    <row r="543" spans="1:26" s="107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</row>
    <row r="544" spans="1:26" s="107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</row>
    <row r="545" spans="1:26" s="107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</row>
    <row r="546" spans="1:26" s="107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</row>
    <row r="547" spans="1:26" s="107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</row>
    <row r="548" spans="1:26" s="107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</row>
    <row r="549" spans="1:26" s="107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</row>
    <row r="550" spans="1:26" s="107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</row>
    <row r="551" spans="1:26" s="107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</row>
    <row r="552" spans="1:26" s="107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</row>
    <row r="553" spans="1:26" s="107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</row>
    <row r="554" spans="1:26" s="107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</row>
    <row r="555" spans="1:26" s="107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</row>
    <row r="556" spans="1:26" s="107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</row>
    <row r="557" spans="1:26" s="107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</row>
    <row r="558" spans="1:26" s="107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</row>
    <row r="559" spans="1:26" s="107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</row>
    <row r="560" spans="1:26" s="107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</row>
    <row r="561" spans="1:26" s="107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</row>
    <row r="562" spans="1:26" s="107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</row>
    <row r="563" spans="1:26" s="107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</row>
    <row r="564" spans="1:26" s="107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</row>
    <row r="565" spans="1:26" s="107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</row>
    <row r="566" spans="1:26" s="107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</row>
    <row r="567" spans="1:26" s="107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</row>
    <row r="568" spans="1:26" s="107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</row>
    <row r="569" spans="1:26" s="107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</row>
    <row r="570" spans="1:26" s="107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</row>
    <row r="571" spans="1:26" s="107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</row>
    <row r="572" spans="1:26" s="107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</row>
    <row r="573" spans="1:26" s="107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</row>
    <row r="574" spans="1:26" s="107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</row>
    <row r="575" spans="1:26" s="107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</row>
    <row r="576" spans="1:26" s="107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</row>
    <row r="577" spans="1:26" s="107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</row>
    <row r="578" spans="1:26" s="107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</row>
    <row r="579" spans="1:26" s="107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</row>
    <row r="580" spans="1:26" s="107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</row>
    <row r="581" spans="1:26" s="107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</row>
    <row r="582" spans="1:26" s="107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</row>
    <row r="583" spans="1:26" s="107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</row>
    <row r="584" spans="1:26" s="107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</row>
    <row r="585" spans="1:26" s="107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</row>
    <row r="586" spans="1:26" s="107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</row>
    <row r="587" spans="1:26" s="107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</row>
    <row r="588" spans="1:26" s="107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</row>
    <row r="589" spans="1:26" s="107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</row>
    <row r="590" spans="1:26" s="107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</row>
    <row r="591" spans="1:26" s="107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</row>
    <row r="592" spans="1:26" s="107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</row>
    <row r="593" spans="1:26" s="107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</row>
    <row r="594" spans="1:26" s="107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</row>
    <row r="595" spans="1:26" s="107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</row>
    <row r="596" spans="1:26" s="107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</row>
    <row r="597" spans="1:26" s="107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</row>
    <row r="598" spans="1:26" s="107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</row>
    <row r="599" spans="1:26" s="107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</row>
    <row r="600" spans="1:26" s="107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</row>
    <row r="601" spans="1:26" s="107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</row>
    <row r="602" spans="1:26" s="107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</row>
    <row r="603" spans="1:26" s="107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</row>
    <row r="604" spans="1:26" s="107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</row>
    <row r="605" spans="1:26" s="107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</row>
    <row r="606" spans="1:26" s="107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</row>
    <row r="607" spans="1:26" s="107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</row>
    <row r="608" spans="1:26" s="107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</row>
    <row r="609" spans="1:26" s="107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</row>
    <row r="610" spans="1:26" s="107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</row>
    <row r="611" spans="1:26" s="107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</row>
    <row r="612" spans="1:26" s="107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</row>
    <row r="613" spans="1:26" s="107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</row>
    <row r="614" spans="1:26" s="107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</row>
    <row r="615" spans="1:26" s="107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</row>
    <row r="616" spans="1:26" s="107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</row>
    <row r="617" spans="1:26" s="107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</row>
    <row r="618" spans="1:26" s="107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</row>
    <row r="619" spans="1:26" s="107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</row>
    <row r="620" spans="1:26" s="107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</row>
    <row r="621" spans="1:26" s="107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</row>
    <row r="622" spans="1:26" s="107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</row>
    <row r="623" spans="1:26" s="107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</row>
    <row r="624" spans="1:26" s="107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</row>
    <row r="625" spans="1:26" s="107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</row>
    <row r="626" spans="1:26" s="107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</row>
    <row r="627" spans="1:26" s="107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</row>
    <row r="628" spans="1:26" s="107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</row>
    <row r="629" spans="1:26" s="107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</row>
    <row r="630" spans="1:26" s="107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</row>
    <row r="631" spans="1:26" s="107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</row>
    <row r="632" spans="1:26" s="107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</row>
    <row r="633" spans="1:26" s="107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</row>
    <row r="634" spans="1:26" s="107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</row>
    <row r="635" spans="1:26" s="107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</row>
    <row r="636" spans="1:26" s="107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</row>
    <row r="637" spans="1:26" s="107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</row>
    <row r="638" spans="1:26" s="107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</row>
    <row r="639" spans="1:26" s="107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</row>
    <row r="640" spans="1:26" s="107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</row>
    <row r="641" spans="1:26" s="107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</row>
    <row r="642" spans="1:26" s="107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</row>
    <row r="643" spans="1:26" s="107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</row>
    <row r="644" spans="1:26" s="107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</row>
    <row r="645" spans="1:26" s="107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</row>
    <row r="646" spans="1:26" s="107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</row>
    <row r="647" spans="1:26" s="107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</row>
    <row r="648" spans="1:26" s="107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</row>
    <row r="649" spans="1:26" s="107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</row>
    <row r="650" spans="1:26" s="107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</row>
    <row r="651" spans="1:26" s="107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</row>
    <row r="652" spans="1:26" s="107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</row>
    <row r="653" spans="1:26" s="107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</row>
    <row r="654" spans="1:26" s="107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</row>
    <row r="655" spans="1:26" s="107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</row>
    <row r="656" spans="1:26" s="107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</row>
    <row r="657" spans="1:26" s="107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</row>
    <row r="658" spans="1:26" s="107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</row>
    <row r="659" spans="1:26" s="107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</row>
    <row r="660" spans="1:26" s="107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</row>
    <row r="661" spans="1:26" s="107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</row>
    <row r="662" spans="1:26" s="107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</row>
    <row r="663" spans="1:26" s="107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</row>
    <row r="664" spans="1:26" s="107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</row>
    <row r="665" spans="1:26" s="107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</row>
    <row r="666" spans="1:26" s="107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</row>
    <row r="667" spans="1:26" s="107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</row>
    <row r="668" spans="1:26" s="107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</row>
    <row r="669" spans="1:26" s="107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</row>
    <row r="670" spans="1:26" s="107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</row>
    <row r="671" spans="1:26" s="107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</row>
    <row r="672" spans="1:26" s="107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</row>
    <row r="673" spans="1:26" s="107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</row>
    <row r="674" spans="1:26" s="107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</row>
    <row r="675" spans="1:26" s="107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</row>
    <row r="676" spans="1:26" s="107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</row>
    <row r="677" spans="1:26" s="107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</row>
    <row r="678" spans="1:26" s="107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</row>
    <row r="679" spans="1:26" s="107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</row>
    <row r="680" spans="1:26" s="107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</row>
    <row r="681" spans="1:26" s="107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</row>
    <row r="682" spans="1:26" s="107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</row>
    <row r="683" spans="1:26" s="107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</row>
    <row r="684" spans="1:26" s="107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</row>
    <row r="685" spans="1:26" s="107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</row>
    <row r="686" spans="1:26" s="107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</row>
    <row r="687" spans="1:26" s="107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</row>
    <row r="688" spans="1:26" s="107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</row>
    <row r="689" spans="1:26" s="107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</row>
    <row r="690" spans="1:26" s="107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</row>
    <row r="691" spans="1:26" s="107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</row>
    <row r="692" spans="1:26" s="107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</row>
    <row r="693" spans="1:26" s="107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</row>
    <row r="694" spans="1:26" s="107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</row>
    <row r="695" spans="1:26" s="107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</row>
    <row r="696" spans="1:26" s="107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</row>
    <row r="697" spans="1:26" s="107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</row>
    <row r="698" spans="1:26" s="107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</row>
    <row r="699" spans="1:26" s="107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</row>
    <row r="700" spans="1:26" s="107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</row>
    <row r="701" spans="1:26" s="107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</row>
    <row r="702" spans="1:26" s="107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</row>
    <row r="703" spans="1:26" s="107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</row>
    <row r="704" spans="1:26" s="107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</row>
    <row r="705" spans="1:26" s="107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</row>
    <row r="706" spans="1:26" s="107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</row>
    <row r="707" spans="1:26" s="107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</row>
    <row r="708" spans="1:26" s="107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</row>
    <row r="709" spans="1:26" s="107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</row>
    <row r="710" spans="1:26" s="107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</row>
    <row r="711" spans="1:26" s="107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</row>
    <row r="712" spans="1:26" s="107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</row>
    <row r="713" spans="1:26" s="107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</row>
    <row r="714" spans="1:26" s="107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</row>
    <row r="715" spans="1:26" s="107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</row>
    <row r="716" spans="1:26" s="107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</row>
    <row r="717" spans="1:26" s="107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</row>
    <row r="718" spans="1:26" s="107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</row>
    <row r="719" spans="1:26" s="107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</row>
    <row r="720" spans="1:26" s="107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</row>
    <row r="721" spans="1:26" s="107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</row>
    <row r="722" spans="1:26" s="107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</row>
    <row r="723" spans="1:26" s="107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</row>
    <row r="724" spans="1:26" s="107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</row>
    <row r="725" spans="1:26" s="107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</row>
    <row r="726" spans="1:26" s="107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</row>
    <row r="727" spans="1:26" s="107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</row>
    <row r="728" spans="1:26" s="107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</row>
    <row r="729" spans="1:26" s="107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</row>
    <row r="730" spans="1:26" s="107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</row>
    <row r="731" spans="1:26" s="107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</row>
    <row r="732" spans="1:26" s="107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</row>
    <row r="733" spans="1:26" s="107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</row>
    <row r="734" spans="1:26" s="107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</row>
    <row r="735" spans="1:26" s="107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</row>
    <row r="736" spans="1:26" s="107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</row>
    <row r="737" spans="1:26" s="107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</row>
    <row r="738" spans="1:26" s="107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</row>
    <row r="739" spans="1:26" s="107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</row>
    <row r="740" spans="1:26" s="107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</row>
    <row r="741" spans="1:26" s="107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</row>
    <row r="742" spans="1:26" s="107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</row>
    <row r="743" spans="1:26" s="107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</row>
    <row r="744" spans="1:26" s="107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</row>
    <row r="745" spans="1:26" s="107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</row>
    <row r="746" spans="1:26" s="107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</row>
    <row r="747" spans="1:26" s="107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</row>
    <row r="748" spans="1:26" s="107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</row>
    <row r="749" spans="1:26" s="107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</row>
    <row r="750" spans="1:26" s="107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</row>
    <row r="751" spans="1:26" s="107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</row>
    <row r="752" spans="1:26" s="107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</row>
    <row r="753" spans="1:26" s="107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</row>
    <row r="754" spans="1:26" s="107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</row>
    <row r="755" spans="1:26" s="107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</row>
    <row r="756" spans="1:26" s="107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</row>
    <row r="757" spans="1:26" s="107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</row>
    <row r="758" spans="1:26" s="107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</row>
    <row r="759" spans="1:26" s="107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</row>
    <row r="760" spans="1:26" s="107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</row>
    <row r="761" spans="1:26" s="107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</row>
    <row r="762" spans="1:26" s="107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</row>
    <row r="763" spans="1:26" s="107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</row>
    <row r="764" spans="1:26" s="107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</row>
    <row r="765" spans="1:26" s="107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</row>
    <row r="766" spans="1:26" s="107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</row>
    <row r="767" spans="1:26" s="107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</row>
    <row r="768" spans="1:26" s="107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</row>
    <row r="769" spans="1:26" s="107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</row>
    <row r="770" spans="1:26" s="107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</row>
    <row r="771" spans="1:26" s="107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</row>
    <row r="772" spans="1:26" s="107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</row>
    <row r="773" spans="1:26" s="107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</row>
    <row r="774" spans="1:26" s="107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</row>
    <row r="775" spans="1:26" s="107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</row>
    <row r="776" spans="1:26" s="107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</row>
    <row r="777" spans="1:26" s="107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</row>
    <row r="778" spans="1:26" s="107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</row>
    <row r="779" spans="1:26" s="107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</row>
    <row r="780" spans="1:26" s="107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</row>
    <row r="781" spans="1:26" s="107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</row>
    <row r="782" spans="1:26" s="107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</row>
    <row r="783" spans="1:26" s="107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</row>
    <row r="784" spans="1:26" s="107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</row>
    <row r="785" spans="1:26" s="107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</row>
    <row r="786" spans="1:26" s="107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</row>
    <row r="787" spans="1:26" s="107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</row>
    <row r="788" spans="1:26" s="107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</row>
    <row r="789" spans="1:26" s="107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</row>
    <row r="790" spans="1:26" s="107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</row>
    <row r="791" spans="1:26" s="107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</row>
    <row r="792" spans="1:26" s="107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</row>
    <row r="793" spans="1:26" s="107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</row>
    <row r="794" spans="1:26" s="107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</row>
    <row r="795" spans="1:26" s="107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</row>
    <row r="796" spans="1:26" s="107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</row>
    <row r="797" spans="1:26" s="107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</row>
    <row r="798" spans="1:26" s="107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</row>
    <row r="799" spans="1:26" s="107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</row>
    <row r="800" spans="1:26" s="107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</row>
    <row r="801" spans="1:26" s="107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</row>
    <row r="802" spans="1:26" s="107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</row>
    <row r="803" spans="1:26" s="107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</row>
    <row r="804" spans="1:26" s="107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</row>
    <row r="805" spans="1:26" s="107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</row>
    <row r="806" spans="1:26" s="107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</row>
    <row r="807" spans="1:26" s="107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</row>
    <row r="808" spans="1:26" s="107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</row>
    <row r="809" spans="1:26" s="107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</row>
    <row r="810" spans="1:26" s="107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</row>
    <row r="811" spans="1:26" s="107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</row>
    <row r="812" spans="1:26" s="107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</row>
    <row r="813" spans="1:26" s="107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</row>
    <row r="814" spans="1:26" s="107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</row>
    <row r="815" spans="1:26" s="107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</row>
    <row r="816" spans="1:26" s="107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</row>
    <row r="817" spans="1:26" s="107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</row>
    <row r="818" spans="1:26" s="107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</row>
    <row r="819" spans="1:26" s="107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</row>
    <row r="820" spans="1:26" s="107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</row>
    <row r="821" spans="1:26" s="107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</row>
    <row r="822" spans="1:26" s="107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</row>
    <row r="823" spans="1:26" s="107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</row>
    <row r="824" spans="1:26" s="107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</row>
    <row r="825" spans="1:26" s="107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</row>
    <row r="826" spans="1:26" s="107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</row>
    <row r="827" spans="1:26" s="107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</row>
    <row r="828" spans="1:26" s="107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</row>
    <row r="829" spans="1:26" s="107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</row>
    <row r="830" spans="1:26" s="107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</row>
    <row r="831" spans="1:26" s="107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</row>
    <row r="832" spans="1:26" s="107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</row>
    <row r="833" spans="1:26" s="107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</row>
    <row r="834" spans="1:26" s="107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</row>
    <row r="835" spans="1:26" s="107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</row>
    <row r="836" spans="1:26" s="107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</row>
    <row r="837" spans="1:26" s="107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</row>
    <row r="838" spans="1:26" s="107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</row>
    <row r="839" spans="1:26" s="107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</row>
    <row r="840" spans="1:26" s="107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</row>
    <row r="841" spans="1:26" s="107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</row>
    <row r="842" spans="1:26" s="107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</row>
    <row r="843" spans="1:26" s="107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</row>
    <row r="844" spans="1:26" s="107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</row>
    <row r="845" spans="1:26" s="107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</row>
    <row r="846" spans="1:26" s="107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</row>
    <row r="847" spans="1:26" s="107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</row>
    <row r="848" spans="1:26" s="107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</row>
    <row r="849" spans="1:26" s="107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</row>
    <row r="850" spans="1:26" s="107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</row>
    <row r="851" spans="1:26" s="107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</row>
    <row r="852" spans="1:26" s="107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</row>
    <row r="853" spans="1:26" s="107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</row>
    <row r="854" spans="1:26" s="107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</row>
    <row r="855" spans="1:26" s="107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</row>
    <row r="856" spans="1:26" s="107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</row>
    <row r="857" spans="1:26" s="107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</row>
    <row r="858" spans="1:26" s="107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</row>
    <row r="859" spans="1:26" s="107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</row>
    <row r="860" spans="1:26" s="107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</row>
    <row r="861" spans="1:26" s="107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</row>
    <row r="862" spans="1:26" s="107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</row>
    <row r="863" spans="1:26" s="107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</row>
    <row r="864" spans="1:26" s="107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</row>
    <row r="865" spans="1:26" s="107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</row>
    <row r="866" spans="1:26" s="107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</row>
    <row r="867" spans="1:26" s="107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</row>
    <row r="868" spans="1:26" s="107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</row>
    <row r="869" spans="1:26" s="107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</row>
    <row r="870" spans="1:26" s="107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</row>
    <row r="871" spans="1:26" s="107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</row>
    <row r="872" spans="1:26" s="107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</row>
    <row r="873" spans="1:26" s="107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</row>
    <row r="874" spans="1:26" s="107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</row>
    <row r="875" spans="1:26" s="107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</row>
    <row r="876" spans="1:26" s="107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</row>
    <row r="877" spans="1:26" s="107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</row>
    <row r="878" spans="1:26" s="107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</row>
    <row r="879" spans="1:26" s="107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</row>
    <row r="880" spans="1:26" s="107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</row>
    <row r="881" spans="1:26" s="107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</row>
    <row r="882" spans="1:26" s="107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</row>
    <row r="883" spans="1:26" s="107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</row>
    <row r="884" spans="1:26" s="107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</row>
    <row r="885" spans="1:26" s="107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</row>
    <row r="886" spans="1:26" s="107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</row>
    <row r="887" spans="1:26" s="107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</row>
    <row r="888" spans="1:26" s="107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</row>
    <row r="889" spans="1:26" s="107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</row>
    <row r="890" spans="1:26" s="107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</row>
    <row r="891" spans="1:26" s="107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</row>
    <row r="892" spans="1:26" s="107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</row>
    <row r="893" spans="1:26" s="107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</row>
    <row r="894" spans="1:26" s="107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</row>
    <row r="895" spans="1:26" s="107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</row>
    <row r="896" spans="1:26" s="107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</row>
    <row r="897" spans="1:26" s="107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</row>
    <row r="898" spans="1:26" s="107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</row>
    <row r="899" spans="1:26" s="107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</row>
    <row r="900" spans="1:26" s="107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</row>
    <row r="901" spans="1:26" s="107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</row>
    <row r="902" spans="1:26" s="107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</row>
    <row r="903" spans="1:26" s="107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</row>
    <row r="904" spans="1:26" s="107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</row>
    <row r="905" spans="1:26" s="107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</row>
    <row r="906" spans="1:26" s="107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</row>
    <row r="907" spans="1:26" s="107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</row>
    <row r="908" spans="1:26" s="107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</row>
    <row r="909" spans="1:26" s="107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</row>
    <row r="910" spans="1:26" s="107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</row>
    <row r="911" spans="1:26" s="107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</row>
    <row r="912" spans="1:26" s="107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</row>
    <row r="913" spans="1:26" s="107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</row>
    <row r="914" spans="1:26" s="107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</row>
    <row r="915" spans="1:26" s="107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</row>
    <row r="916" spans="1:26" s="107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</row>
    <row r="917" spans="1:26" s="107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</row>
    <row r="918" spans="1:26" s="107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</row>
    <row r="919" spans="1:26" s="107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</row>
    <row r="920" spans="1:26" s="107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</row>
    <row r="921" spans="1:26" s="107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</row>
    <row r="922" spans="1:26" s="107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</row>
    <row r="923" spans="1:26" s="107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</row>
    <row r="924" spans="1:26" s="107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</row>
    <row r="925" spans="1:26" s="107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</row>
    <row r="926" spans="1:26" s="107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</row>
    <row r="927" spans="1:26" s="107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</row>
    <row r="928" spans="1:26" s="107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</row>
    <row r="929" spans="1:26" s="107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</row>
    <row r="930" spans="1:26" s="107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</row>
    <row r="931" spans="1:26" s="107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</row>
    <row r="932" spans="1:26" s="107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</row>
    <row r="933" spans="1:26" s="107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</row>
    <row r="934" spans="1:26" s="107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</row>
    <row r="935" spans="1:26" s="107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</row>
    <row r="936" spans="1:26" s="107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</row>
    <row r="937" spans="1:26" s="107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</row>
    <row r="938" spans="1:26" s="107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</row>
    <row r="939" spans="1:26" s="107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</row>
    <row r="940" spans="1:26" s="107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</row>
    <row r="941" spans="1:26" s="107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</row>
    <row r="942" spans="1:26" s="107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</row>
    <row r="943" spans="1:26" s="107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</row>
    <row r="944" spans="1:26" s="107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</row>
    <row r="945" spans="1:26" s="107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</row>
    <row r="946" spans="1:26" s="107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</row>
    <row r="947" spans="1:26" s="107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</row>
    <row r="948" spans="1:26" s="107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</row>
    <row r="949" spans="1:26" s="107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</row>
    <row r="950" spans="1:26" s="107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</row>
    <row r="951" spans="1:26" s="107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</row>
    <row r="952" spans="1:26" s="107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</row>
    <row r="953" spans="1:26" s="107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</row>
    <row r="954" spans="1:26" s="107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</row>
    <row r="955" spans="1:26" s="107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</row>
    <row r="956" spans="1:26" s="107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</row>
    <row r="957" spans="1:26" s="107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</row>
    <row r="958" spans="1:26" s="107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</row>
    <row r="959" spans="1:26" s="107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</row>
    <row r="960" spans="1:26" s="107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</row>
    <row r="961" spans="1:26" s="107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</row>
    <row r="962" spans="1:26" s="107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</row>
    <row r="963" spans="1:26" s="107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</row>
    <row r="964" spans="1:26" s="107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</row>
    <row r="965" spans="1:26" s="107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</row>
    <row r="966" spans="1:26" s="107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</row>
    <row r="967" spans="1:26" s="107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</row>
    <row r="968" spans="1:26" s="107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</row>
    <row r="969" spans="1:26" s="107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</row>
    <row r="970" spans="1:26" s="107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</row>
    <row r="971" spans="1:26" s="107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</row>
    <row r="972" spans="1:26" s="107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</row>
    <row r="973" spans="1:26" s="107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</row>
    <row r="974" spans="1:26" s="107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</row>
    <row r="975" spans="1:26" s="107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</row>
    <row r="976" spans="1:26" s="107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</row>
    <row r="977" spans="1:26" s="107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</row>
    <row r="978" spans="1:26" s="107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</row>
    <row r="979" spans="1:26" s="107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</row>
    <row r="980" spans="1:26" s="107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</row>
    <row r="981" spans="1:26" s="107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</row>
    <row r="982" spans="1:26" s="107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</row>
    <row r="983" spans="1:26" s="107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</row>
    <row r="984" spans="1:26" s="107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</row>
    <row r="985" spans="1:26" s="107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</row>
    <row r="986" spans="1:26" s="107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</row>
    <row r="987" spans="1:26" s="107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</row>
    <row r="988" spans="1:26" s="107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</row>
    <row r="989" spans="1:26" s="107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</row>
    <row r="990" spans="1:26" s="107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</row>
    <row r="991" spans="1:26" s="107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</row>
    <row r="992" spans="1:26" s="107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</row>
    <row r="993" spans="1:26" s="107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</row>
    <row r="994" spans="1:26" s="107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</row>
    <row r="995" spans="1:26" s="107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</row>
    <row r="996" spans="1:26" s="107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</row>
    <row r="997" spans="1:26" s="107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</row>
    <row r="998" spans="1:26" s="107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</row>
    <row r="999" spans="1:26" s="107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</row>
    <row r="1000" spans="1:26" s="107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&amp;L水洗化人口等（平成27年度実績）</oddHeader>
  </headerFooter>
  <colBreaks count="1" manualBreakCount="1">
    <brk id="17" min="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BC61"/>
    </sheetView>
  </sheetViews>
  <sheetFormatPr defaultColWidth="8.796875" defaultRowHeight="13.5" customHeight="1"/>
  <cols>
    <col min="1" max="1" width="10.69921875" style="98" customWidth="1"/>
    <col min="2" max="2" width="8.69921875" style="99" customWidth="1"/>
    <col min="3" max="3" width="12.59765625" style="81" customWidth="1"/>
    <col min="4" max="55" width="9" style="83" customWidth="1"/>
    <col min="56" max="16384" width="9" style="81" customWidth="1"/>
  </cols>
  <sheetData>
    <row r="1" spans="1:55" ht="17.25">
      <c r="A1" s="57" t="s">
        <v>252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3" t="s">
        <v>194</v>
      </c>
      <c r="B2" s="141" t="s">
        <v>195</v>
      </c>
      <c r="C2" s="144" t="s">
        <v>196</v>
      </c>
      <c r="D2" s="85" t="s">
        <v>221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222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3" t="s">
        <v>223</v>
      </c>
      <c r="AG2" s="134"/>
      <c r="AH2" s="134"/>
      <c r="AI2" s="135"/>
      <c r="AJ2" s="133" t="s">
        <v>224</v>
      </c>
      <c r="AK2" s="134"/>
      <c r="AL2" s="134"/>
      <c r="AM2" s="134"/>
      <c r="AN2" s="134"/>
      <c r="AO2" s="134"/>
      <c r="AP2" s="134"/>
      <c r="AQ2" s="134"/>
      <c r="AR2" s="134"/>
      <c r="AS2" s="135"/>
      <c r="AT2" s="149" t="s">
        <v>225</v>
      </c>
      <c r="AU2" s="141"/>
      <c r="AV2" s="141"/>
      <c r="AW2" s="141"/>
      <c r="AX2" s="141"/>
      <c r="AY2" s="141"/>
      <c r="AZ2" s="133" t="s">
        <v>226</v>
      </c>
      <c r="BA2" s="134"/>
      <c r="BB2" s="134"/>
      <c r="BC2" s="135"/>
    </row>
    <row r="3" spans="1:55" s="100" customFormat="1" ht="13.5" customHeight="1">
      <c r="A3" s="142"/>
      <c r="B3" s="142"/>
      <c r="C3" s="142"/>
      <c r="D3" s="91" t="s">
        <v>201</v>
      </c>
      <c r="E3" s="136" t="s">
        <v>227</v>
      </c>
      <c r="F3" s="134"/>
      <c r="G3" s="135"/>
      <c r="H3" s="137" t="s">
        <v>228</v>
      </c>
      <c r="I3" s="138"/>
      <c r="J3" s="139"/>
      <c r="K3" s="136" t="s">
        <v>229</v>
      </c>
      <c r="L3" s="138"/>
      <c r="M3" s="139"/>
      <c r="N3" s="91" t="s">
        <v>201</v>
      </c>
      <c r="O3" s="136" t="s">
        <v>230</v>
      </c>
      <c r="P3" s="145"/>
      <c r="Q3" s="145"/>
      <c r="R3" s="145"/>
      <c r="S3" s="145"/>
      <c r="T3" s="145"/>
      <c r="U3" s="146"/>
      <c r="V3" s="136" t="s">
        <v>231</v>
      </c>
      <c r="W3" s="145"/>
      <c r="X3" s="145"/>
      <c r="Y3" s="145"/>
      <c r="Z3" s="145"/>
      <c r="AA3" s="145"/>
      <c r="AB3" s="146"/>
      <c r="AC3" s="92" t="s">
        <v>232</v>
      </c>
      <c r="AD3" s="88"/>
      <c r="AE3" s="89"/>
      <c r="AF3" s="140" t="s">
        <v>201</v>
      </c>
      <c r="AG3" s="141" t="s">
        <v>233</v>
      </c>
      <c r="AH3" s="141" t="s">
        <v>234</v>
      </c>
      <c r="AI3" s="141" t="s">
        <v>235</v>
      </c>
      <c r="AJ3" s="142" t="s">
        <v>201</v>
      </c>
      <c r="AK3" s="141" t="s">
        <v>236</v>
      </c>
      <c r="AL3" s="141" t="s">
        <v>237</v>
      </c>
      <c r="AM3" s="141" t="s">
        <v>238</v>
      </c>
      <c r="AN3" s="141" t="s">
        <v>234</v>
      </c>
      <c r="AO3" s="141" t="s">
        <v>235</v>
      </c>
      <c r="AP3" s="141" t="s">
        <v>239</v>
      </c>
      <c r="AQ3" s="141" t="s">
        <v>240</v>
      </c>
      <c r="AR3" s="141" t="s">
        <v>241</v>
      </c>
      <c r="AS3" s="141" t="s">
        <v>242</v>
      </c>
      <c r="AT3" s="140" t="s">
        <v>201</v>
      </c>
      <c r="AU3" s="141" t="s">
        <v>236</v>
      </c>
      <c r="AV3" s="141" t="s">
        <v>237</v>
      </c>
      <c r="AW3" s="141" t="s">
        <v>238</v>
      </c>
      <c r="AX3" s="141" t="s">
        <v>234</v>
      </c>
      <c r="AY3" s="141" t="s">
        <v>235</v>
      </c>
      <c r="AZ3" s="140" t="s">
        <v>201</v>
      </c>
      <c r="BA3" s="141" t="s">
        <v>233</v>
      </c>
      <c r="BB3" s="141" t="s">
        <v>234</v>
      </c>
      <c r="BC3" s="141" t="s">
        <v>235</v>
      </c>
    </row>
    <row r="4" spans="1:55" s="100" customFormat="1" ht="18.75" customHeight="1">
      <c r="A4" s="142"/>
      <c r="B4" s="142"/>
      <c r="C4" s="142"/>
      <c r="D4" s="91"/>
      <c r="E4" s="91" t="s">
        <v>201</v>
      </c>
      <c r="F4" s="150" t="s">
        <v>243</v>
      </c>
      <c r="G4" s="150" t="s">
        <v>244</v>
      </c>
      <c r="H4" s="91" t="s">
        <v>201</v>
      </c>
      <c r="I4" s="150" t="s">
        <v>243</v>
      </c>
      <c r="J4" s="150" t="s">
        <v>244</v>
      </c>
      <c r="K4" s="91" t="s">
        <v>201</v>
      </c>
      <c r="L4" s="150" t="s">
        <v>243</v>
      </c>
      <c r="M4" s="150" t="s">
        <v>244</v>
      </c>
      <c r="N4" s="91"/>
      <c r="O4" s="91" t="s">
        <v>201</v>
      </c>
      <c r="P4" s="150" t="s">
        <v>233</v>
      </c>
      <c r="Q4" s="147" t="s">
        <v>234</v>
      </c>
      <c r="R4" s="147" t="s">
        <v>235</v>
      </c>
      <c r="S4" s="150" t="s">
        <v>245</v>
      </c>
      <c r="T4" s="150" t="s">
        <v>246</v>
      </c>
      <c r="U4" s="150" t="s">
        <v>247</v>
      </c>
      <c r="V4" s="91" t="s">
        <v>201</v>
      </c>
      <c r="W4" s="150" t="s">
        <v>233</v>
      </c>
      <c r="X4" s="147" t="s">
        <v>234</v>
      </c>
      <c r="Y4" s="147" t="s">
        <v>235</v>
      </c>
      <c r="Z4" s="150" t="s">
        <v>245</v>
      </c>
      <c r="AA4" s="150" t="s">
        <v>246</v>
      </c>
      <c r="AB4" s="150" t="s">
        <v>247</v>
      </c>
      <c r="AC4" s="91" t="s">
        <v>201</v>
      </c>
      <c r="AD4" s="150" t="s">
        <v>243</v>
      </c>
      <c r="AE4" s="150" t="s">
        <v>244</v>
      </c>
      <c r="AF4" s="140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0"/>
      <c r="AU4" s="142"/>
      <c r="AV4" s="142"/>
      <c r="AW4" s="142"/>
      <c r="AX4" s="142"/>
      <c r="AY4" s="142"/>
      <c r="AZ4" s="140"/>
      <c r="BA4" s="142"/>
      <c r="BB4" s="142"/>
      <c r="BC4" s="142"/>
    </row>
    <row r="5" spans="1:55" s="52" customFormat="1" ht="22.5" customHeight="1">
      <c r="A5" s="142"/>
      <c r="B5" s="142"/>
      <c r="C5" s="142"/>
      <c r="D5" s="93"/>
      <c r="E5" s="93"/>
      <c r="F5" s="151"/>
      <c r="G5" s="151"/>
      <c r="H5" s="93"/>
      <c r="I5" s="151"/>
      <c r="J5" s="151"/>
      <c r="K5" s="93"/>
      <c r="L5" s="151"/>
      <c r="M5" s="151"/>
      <c r="N5" s="93"/>
      <c r="O5" s="93"/>
      <c r="P5" s="151"/>
      <c r="Q5" s="148"/>
      <c r="R5" s="148"/>
      <c r="S5" s="151"/>
      <c r="T5" s="151"/>
      <c r="U5" s="151"/>
      <c r="V5" s="93"/>
      <c r="W5" s="151"/>
      <c r="X5" s="148"/>
      <c r="Y5" s="148"/>
      <c r="Z5" s="151"/>
      <c r="AA5" s="151"/>
      <c r="AB5" s="151"/>
      <c r="AC5" s="93"/>
      <c r="AD5" s="151"/>
      <c r="AE5" s="151"/>
      <c r="AF5" s="90"/>
      <c r="AG5" s="90"/>
      <c r="AH5" s="90"/>
      <c r="AI5" s="90"/>
      <c r="AJ5" s="90"/>
      <c r="AK5" s="90"/>
      <c r="AL5" s="142"/>
      <c r="AM5" s="90"/>
      <c r="AN5" s="90"/>
      <c r="AO5" s="90"/>
      <c r="AP5" s="90"/>
      <c r="AQ5" s="90"/>
      <c r="AR5" s="90"/>
      <c r="AS5" s="90"/>
      <c r="AT5" s="90"/>
      <c r="AU5" s="90"/>
      <c r="AV5" s="142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2"/>
      <c r="B6" s="142"/>
      <c r="C6" s="142"/>
      <c r="D6" s="94" t="s">
        <v>248</v>
      </c>
      <c r="E6" s="94" t="s">
        <v>248</v>
      </c>
      <c r="F6" s="94" t="s">
        <v>248</v>
      </c>
      <c r="G6" s="94" t="s">
        <v>248</v>
      </c>
      <c r="H6" s="94" t="s">
        <v>248</v>
      </c>
      <c r="I6" s="94" t="s">
        <v>248</v>
      </c>
      <c r="J6" s="94" t="s">
        <v>248</v>
      </c>
      <c r="K6" s="94" t="s">
        <v>248</v>
      </c>
      <c r="L6" s="94" t="s">
        <v>248</v>
      </c>
      <c r="M6" s="94" t="s">
        <v>248</v>
      </c>
      <c r="N6" s="94" t="s">
        <v>248</v>
      </c>
      <c r="O6" s="94" t="s">
        <v>248</v>
      </c>
      <c r="P6" s="94" t="s">
        <v>248</v>
      </c>
      <c r="Q6" s="94" t="s">
        <v>248</v>
      </c>
      <c r="R6" s="94" t="s">
        <v>248</v>
      </c>
      <c r="S6" s="94" t="s">
        <v>248</v>
      </c>
      <c r="T6" s="94" t="s">
        <v>248</v>
      </c>
      <c r="U6" s="94" t="s">
        <v>248</v>
      </c>
      <c r="V6" s="94" t="s">
        <v>248</v>
      </c>
      <c r="W6" s="94" t="s">
        <v>248</v>
      </c>
      <c r="X6" s="94" t="s">
        <v>248</v>
      </c>
      <c r="Y6" s="94" t="s">
        <v>248</v>
      </c>
      <c r="Z6" s="94" t="s">
        <v>248</v>
      </c>
      <c r="AA6" s="94" t="s">
        <v>248</v>
      </c>
      <c r="AB6" s="94" t="s">
        <v>248</v>
      </c>
      <c r="AC6" s="94" t="s">
        <v>248</v>
      </c>
      <c r="AD6" s="94" t="s">
        <v>248</v>
      </c>
      <c r="AE6" s="94" t="s">
        <v>248</v>
      </c>
      <c r="AF6" s="95" t="s">
        <v>249</v>
      </c>
      <c r="AG6" s="95" t="s">
        <v>249</v>
      </c>
      <c r="AH6" s="95" t="s">
        <v>249</v>
      </c>
      <c r="AI6" s="95" t="s">
        <v>249</v>
      </c>
      <c r="AJ6" s="95" t="s">
        <v>249</v>
      </c>
      <c r="AK6" s="95" t="s">
        <v>249</v>
      </c>
      <c r="AL6" s="95" t="s">
        <v>249</v>
      </c>
      <c r="AM6" s="95" t="s">
        <v>249</v>
      </c>
      <c r="AN6" s="95" t="s">
        <v>249</v>
      </c>
      <c r="AO6" s="95" t="s">
        <v>249</v>
      </c>
      <c r="AP6" s="95" t="s">
        <v>249</v>
      </c>
      <c r="AQ6" s="95" t="s">
        <v>249</v>
      </c>
      <c r="AR6" s="95" t="s">
        <v>249</v>
      </c>
      <c r="AS6" s="95" t="s">
        <v>249</v>
      </c>
      <c r="AT6" s="95" t="s">
        <v>249</v>
      </c>
      <c r="AU6" s="95" t="s">
        <v>249</v>
      </c>
      <c r="AV6" s="95" t="s">
        <v>249</v>
      </c>
      <c r="AW6" s="95" t="s">
        <v>249</v>
      </c>
      <c r="AX6" s="95" t="s">
        <v>249</v>
      </c>
      <c r="AY6" s="95" t="s">
        <v>249</v>
      </c>
      <c r="AZ6" s="95" t="s">
        <v>249</v>
      </c>
      <c r="BA6" s="95" t="s">
        <v>249</v>
      </c>
      <c r="BB6" s="95" t="s">
        <v>249</v>
      </c>
      <c r="BC6" s="95" t="s">
        <v>249</v>
      </c>
    </row>
    <row r="7" spans="1:55" s="75" customFormat="1" ht="13.5" customHeight="1">
      <c r="A7" s="108" t="str">
        <f>'水洗化人口等'!A7</f>
        <v>千葉県</v>
      </c>
      <c r="B7" s="109" t="str">
        <f>'水洗化人口等'!B7</f>
        <v>12000</v>
      </c>
      <c r="C7" s="108" t="s">
        <v>201</v>
      </c>
      <c r="D7" s="110">
        <f>SUM(E7,+H7,+K7)</f>
        <v>807576.13</v>
      </c>
      <c r="E7" s="110">
        <f>SUM(F7:G7)</f>
        <v>33242</v>
      </c>
      <c r="F7" s="110">
        <f>SUM(F$8:F$1000)</f>
        <v>17840</v>
      </c>
      <c r="G7" s="110">
        <f>SUM(G$8:G$1000)</f>
        <v>15402</v>
      </c>
      <c r="H7" s="110">
        <f>SUM(I7:J7)</f>
        <v>73262</v>
      </c>
      <c r="I7" s="110">
        <f>SUM(I$8:I$1000)</f>
        <v>62584</v>
      </c>
      <c r="J7" s="110">
        <f>SUM(J$8:J$1000)</f>
        <v>10678</v>
      </c>
      <c r="K7" s="110">
        <f>SUM(L7:M7)</f>
        <v>701072.13</v>
      </c>
      <c r="L7" s="110">
        <f>SUM(L$8:L$1000)</f>
        <v>53549.24</v>
      </c>
      <c r="M7" s="110">
        <f>SUM(M$8:M$1000)</f>
        <v>647522.89</v>
      </c>
      <c r="N7" s="110">
        <f>SUM(O7,+V7,+AC7)</f>
        <v>807963.13</v>
      </c>
      <c r="O7" s="110">
        <f>SUM(P7:U7)</f>
        <v>133973.24</v>
      </c>
      <c r="P7" s="110">
        <f aca="true" t="shared" si="0" ref="P7:U7">SUM(P$8:P$1000)</f>
        <v>132578</v>
      </c>
      <c r="Q7" s="110">
        <f t="shared" si="0"/>
        <v>0</v>
      </c>
      <c r="R7" s="110">
        <f t="shared" si="0"/>
        <v>0</v>
      </c>
      <c r="S7" s="110">
        <f t="shared" si="0"/>
        <v>1395.24</v>
      </c>
      <c r="T7" s="110">
        <f t="shared" si="0"/>
        <v>0</v>
      </c>
      <c r="U7" s="110">
        <f t="shared" si="0"/>
        <v>0</v>
      </c>
      <c r="V7" s="110">
        <f>SUM(W7:AB7)</f>
        <v>673602.89</v>
      </c>
      <c r="W7" s="110">
        <f aca="true" t="shared" si="1" ref="W7:AB7">SUM(W$8:W$1000)</f>
        <v>663932</v>
      </c>
      <c r="X7" s="110">
        <f t="shared" si="1"/>
        <v>0</v>
      </c>
      <c r="Y7" s="110">
        <f t="shared" si="1"/>
        <v>0</v>
      </c>
      <c r="Z7" s="110">
        <f t="shared" si="1"/>
        <v>9670.89</v>
      </c>
      <c r="AA7" s="110">
        <f t="shared" si="1"/>
        <v>0</v>
      </c>
      <c r="AB7" s="110">
        <f t="shared" si="1"/>
        <v>0</v>
      </c>
      <c r="AC7" s="110">
        <f>SUM(AD7:AE7)</f>
        <v>387</v>
      </c>
      <c r="AD7" s="110">
        <f>SUM(AD$8:AD$1000)</f>
        <v>387</v>
      </c>
      <c r="AE7" s="110">
        <f>SUM(AE$8:AE$1000)</f>
        <v>0</v>
      </c>
      <c r="AF7" s="110">
        <f>SUM(AG7:AI7)</f>
        <v>23053.03</v>
      </c>
      <c r="AG7" s="110">
        <f>SUM(AG$8:AG$1000)</f>
        <v>23053.03</v>
      </c>
      <c r="AH7" s="110">
        <f>SUM(AH$8:AH$1000)</f>
        <v>0</v>
      </c>
      <c r="AI7" s="110">
        <f>SUM(AI$8:AI$1000)</f>
        <v>0</v>
      </c>
      <c r="AJ7" s="110">
        <f>SUM(AK7:AS7)</f>
        <v>27809.03</v>
      </c>
      <c r="AK7" s="110">
        <f aca="true" t="shared" si="2" ref="AK7:AS7">SUM(AK$8:AK$1000)</f>
        <v>5325</v>
      </c>
      <c r="AL7" s="110">
        <f t="shared" si="2"/>
        <v>0</v>
      </c>
      <c r="AM7" s="110">
        <f t="shared" si="2"/>
        <v>14191.35</v>
      </c>
      <c r="AN7" s="110">
        <f t="shared" si="2"/>
        <v>4935</v>
      </c>
      <c r="AO7" s="110">
        <f t="shared" si="2"/>
        <v>1017</v>
      </c>
      <c r="AP7" s="110">
        <f t="shared" si="2"/>
        <v>0</v>
      </c>
      <c r="AQ7" s="110">
        <f t="shared" si="2"/>
        <v>354</v>
      </c>
      <c r="AR7" s="110">
        <f t="shared" si="2"/>
        <v>62.68</v>
      </c>
      <c r="AS7" s="110">
        <f t="shared" si="2"/>
        <v>1924</v>
      </c>
      <c r="AT7" s="110">
        <f>SUM(AU7:AY7)</f>
        <v>1133</v>
      </c>
      <c r="AU7" s="110">
        <f>SUM(AU$8:AU$1000)</f>
        <v>569</v>
      </c>
      <c r="AV7" s="110">
        <f>SUM(AV$8:AV$1000)</f>
        <v>0</v>
      </c>
      <c r="AW7" s="110">
        <f>SUM(AW$8:AW$1000)</f>
        <v>564</v>
      </c>
      <c r="AX7" s="110">
        <f>SUM(AX$8:AX$1000)</f>
        <v>0</v>
      </c>
      <c r="AY7" s="110">
        <f>SUM(AY$8:AY$1000)</f>
        <v>0</v>
      </c>
      <c r="AZ7" s="110">
        <f>SUM(BA7:BC7)</f>
        <v>1887</v>
      </c>
      <c r="BA7" s="110">
        <f>SUM(BA$8:BA$1000)</f>
        <v>1887</v>
      </c>
      <c r="BB7" s="110">
        <f>SUM(BB$8:BB$1000)</f>
        <v>0</v>
      </c>
      <c r="BC7" s="110">
        <f>SUM(BC$8:BC$1000)</f>
        <v>0</v>
      </c>
    </row>
    <row r="8" spans="1:55" s="107" customFormat="1" ht="13.5" customHeight="1">
      <c r="A8" s="105" t="s">
        <v>42</v>
      </c>
      <c r="B8" s="106" t="s">
        <v>253</v>
      </c>
      <c r="C8" s="101" t="s">
        <v>254</v>
      </c>
      <c r="D8" s="103">
        <f>SUM(E8,+H8,+K8)</f>
        <v>26140</v>
      </c>
      <c r="E8" s="103">
        <f>SUM(F8:G8)</f>
        <v>0</v>
      </c>
      <c r="F8" s="103">
        <v>0</v>
      </c>
      <c r="G8" s="103">
        <v>0</v>
      </c>
      <c r="H8" s="103">
        <f>SUM(I8:J8)</f>
        <v>76</v>
      </c>
      <c r="I8" s="103">
        <v>76</v>
      </c>
      <c r="J8" s="103">
        <v>0</v>
      </c>
      <c r="K8" s="103">
        <f>SUM(L8:M8)</f>
        <v>26064</v>
      </c>
      <c r="L8" s="103">
        <v>5733</v>
      </c>
      <c r="M8" s="103">
        <v>20331</v>
      </c>
      <c r="N8" s="103">
        <f>SUM(O8,+V8,+AC8)</f>
        <v>26140</v>
      </c>
      <c r="O8" s="103">
        <f>SUM(P8:U8)</f>
        <v>5809</v>
      </c>
      <c r="P8" s="103">
        <v>5809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20331</v>
      </c>
      <c r="W8" s="103">
        <v>20331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106</v>
      </c>
      <c r="AG8" s="103">
        <v>106</v>
      </c>
      <c r="AH8" s="103">
        <v>0</v>
      </c>
      <c r="AI8" s="103">
        <v>0</v>
      </c>
      <c r="AJ8" s="103">
        <f>SUM(AK8:AS8)</f>
        <v>106</v>
      </c>
      <c r="AK8" s="103">
        <v>0</v>
      </c>
      <c r="AL8" s="103">
        <v>0</v>
      </c>
      <c r="AM8" s="103">
        <v>106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7" customFormat="1" ht="13.5" customHeight="1">
      <c r="A9" s="105" t="s">
        <v>42</v>
      </c>
      <c r="B9" s="106" t="s">
        <v>256</v>
      </c>
      <c r="C9" s="101" t="s">
        <v>257</v>
      </c>
      <c r="D9" s="103">
        <f>SUM(E9,+H9,+K9)</f>
        <v>16754</v>
      </c>
      <c r="E9" s="103">
        <f>SUM(F9:G9)</f>
        <v>0</v>
      </c>
      <c r="F9" s="103">
        <v>0</v>
      </c>
      <c r="G9" s="103">
        <v>0</v>
      </c>
      <c r="H9" s="103">
        <f>SUM(I9:J9)</f>
        <v>5253</v>
      </c>
      <c r="I9" s="103">
        <v>5253</v>
      </c>
      <c r="J9" s="103">
        <v>0</v>
      </c>
      <c r="K9" s="103">
        <f>SUM(L9:M9)</f>
        <v>11501</v>
      </c>
      <c r="L9" s="103">
        <v>0</v>
      </c>
      <c r="M9" s="103">
        <v>11501</v>
      </c>
      <c r="N9" s="103">
        <f>SUM(O9,+V9,+AC9)</f>
        <v>16754</v>
      </c>
      <c r="O9" s="103">
        <f>SUM(P9:U9)</f>
        <v>5253</v>
      </c>
      <c r="P9" s="103">
        <v>5253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11501</v>
      </c>
      <c r="W9" s="103">
        <v>11501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62</v>
      </c>
      <c r="AG9" s="103">
        <v>62</v>
      </c>
      <c r="AH9" s="103">
        <v>0</v>
      </c>
      <c r="AI9" s="103">
        <v>0</v>
      </c>
      <c r="AJ9" s="103">
        <f>SUM(AK9:AS9)</f>
        <v>518</v>
      </c>
      <c r="AK9" s="103">
        <v>518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62</v>
      </c>
      <c r="AU9" s="103">
        <v>62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7" customFormat="1" ht="13.5" customHeight="1">
      <c r="A10" s="105" t="s">
        <v>42</v>
      </c>
      <c r="B10" s="106" t="s">
        <v>258</v>
      </c>
      <c r="C10" s="101" t="s">
        <v>259</v>
      </c>
      <c r="D10" s="103">
        <f>SUM(E10,+H10,+K10)</f>
        <v>67588</v>
      </c>
      <c r="E10" s="103">
        <f>SUM(F10:G10)</f>
        <v>0</v>
      </c>
      <c r="F10" s="103">
        <v>0</v>
      </c>
      <c r="G10" s="103">
        <v>0</v>
      </c>
      <c r="H10" s="103">
        <f>SUM(I10:J10)</f>
        <v>2977</v>
      </c>
      <c r="I10" s="103">
        <v>2977</v>
      </c>
      <c r="J10" s="103">
        <v>0</v>
      </c>
      <c r="K10" s="103">
        <f>SUM(L10:M10)</f>
        <v>64611</v>
      </c>
      <c r="L10" s="103">
        <v>1186</v>
      </c>
      <c r="M10" s="103">
        <v>63425</v>
      </c>
      <c r="N10" s="103">
        <f>SUM(O10,+V10,+AC10)</f>
        <v>67588</v>
      </c>
      <c r="O10" s="103">
        <f>SUM(P10:U10)</f>
        <v>4163</v>
      </c>
      <c r="P10" s="103">
        <v>4163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63425</v>
      </c>
      <c r="W10" s="103">
        <v>63425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3239</v>
      </c>
      <c r="AG10" s="103">
        <v>3239</v>
      </c>
      <c r="AH10" s="103">
        <v>0</v>
      </c>
      <c r="AI10" s="103">
        <v>0</v>
      </c>
      <c r="AJ10" s="103">
        <f>SUM(AK10:AS10)</f>
        <v>3239</v>
      </c>
      <c r="AK10" s="103">
        <v>0</v>
      </c>
      <c r="AL10" s="103">
        <v>0</v>
      </c>
      <c r="AM10" s="103">
        <v>3239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385</v>
      </c>
      <c r="AU10" s="103">
        <v>0</v>
      </c>
      <c r="AV10" s="103">
        <v>0</v>
      </c>
      <c r="AW10" s="103">
        <v>385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7" customFormat="1" ht="13.5" customHeight="1">
      <c r="A11" s="105" t="s">
        <v>42</v>
      </c>
      <c r="B11" s="106" t="s">
        <v>260</v>
      </c>
      <c r="C11" s="101" t="s">
        <v>261</v>
      </c>
      <c r="D11" s="103">
        <f>SUM(E11,+H11,+K11)</f>
        <v>61055</v>
      </c>
      <c r="E11" s="103">
        <f>SUM(F11:G11)</f>
        <v>0</v>
      </c>
      <c r="F11" s="103">
        <v>0</v>
      </c>
      <c r="G11" s="103">
        <v>0</v>
      </c>
      <c r="H11" s="103">
        <f>SUM(I11:J11)</f>
        <v>4711</v>
      </c>
      <c r="I11" s="103">
        <v>4711</v>
      </c>
      <c r="J11" s="103">
        <v>0</v>
      </c>
      <c r="K11" s="103">
        <f>SUM(L11:M11)</f>
        <v>56344</v>
      </c>
      <c r="L11" s="103">
        <v>0</v>
      </c>
      <c r="M11" s="103">
        <v>56344</v>
      </c>
      <c r="N11" s="103">
        <f>SUM(O11,+V11,+AC11)</f>
        <v>61055</v>
      </c>
      <c r="O11" s="103">
        <f>SUM(P11:U11)</f>
        <v>4711</v>
      </c>
      <c r="P11" s="103">
        <v>4711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56344</v>
      </c>
      <c r="W11" s="103">
        <v>56344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2636</v>
      </c>
      <c r="AG11" s="103">
        <v>2636</v>
      </c>
      <c r="AH11" s="103">
        <v>0</v>
      </c>
      <c r="AI11" s="103">
        <v>0</v>
      </c>
      <c r="AJ11" s="103">
        <f>SUM(AK11:AS11)</f>
        <v>2636</v>
      </c>
      <c r="AK11" s="103">
        <v>0</v>
      </c>
      <c r="AL11" s="103">
        <v>0</v>
      </c>
      <c r="AM11" s="103">
        <v>1064</v>
      </c>
      <c r="AN11" s="103">
        <v>1572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7" customFormat="1" ht="13.5" customHeight="1">
      <c r="A12" s="105" t="s">
        <v>42</v>
      </c>
      <c r="B12" s="106" t="s">
        <v>262</v>
      </c>
      <c r="C12" s="101" t="s">
        <v>263</v>
      </c>
      <c r="D12" s="103">
        <f>SUM(E12,+H12,+K12)</f>
        <v>26204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26204</v>
      </c>
      <c r="L12" s="103">
        <v>6558</v>
      </c>
      <c r="M12" s="103">
        <v>19646</v>
      </c>
      <c r="N12" s="103">
        <f>SUM(O12,+V12,+AC12)</f>
        <v>26204</v>
      </c>
      <c r="O12" s="103">
        <f>SUM(P12:U12)</f>
        <v>6558</v>
      </c>
      <c r="P12" s="103">
        <v>6558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19646</v>
      </c>
      <c r="W12" s="103">
        <v>19646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7</v>
      </c>
      <c r="AG12" s="103">
        <v>7</v>
      </c>
      <c r="AH12" s="103">
        <v>0</v>
      </c>
      <c r="AI12" s="103">
        <v>0</v>
      </c>
      <c r="AJ12" s="103">
        <f>SUM(AK12:AS12)</f>
        <v>7</v>
      </c>
      <c r="AK12" s="103">
        <v>0</v>
      </c>
      <c r="AL12" s="103">
        <v>0</v>
      </c>
      <c r="AM12" s="103">
        <v>7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1576</v>
      </c>
      <c r="BA12" s="103">
        <v>1576</v>
      </c>
      <c r="BB12" s="103">
        <v>0</v>
      </c>
      <c r="BC12" s="103">
        <v>0</v>
      </c>
    </row>
    <row r="13" spans="1:55" s="107" customFormat="1" ht="13.5" customHeight="1">
      <c r="A13" s="105" t="s">
        <v>42</v>
      </c>
      <c r="B13" s="106" t="s">
        <v>264</v>
      </c>
      <c r="C13" s="101" t="s">
        <v>265</v>
      </c>
      <c r="D13" s="103">
        <f>SUM(E13,+H13,+K13)</f>
        <v>34319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34319</v>
      </c>
      <c r="L13" s="103">
        <v>5047</v>
      </c>
      <c r="M13" s="103">
        <v>29272</v>
      </c>
      <c r="N13" s="103">
        <f>SUM(O13,+V13,+AC13)</f>
        <v>34319</v>
      </c>
      <c r="O13" s="103">
        <f>SUM(P13:U13)</f>
        <v>5047</v>
      </c>
      <c r="P13" s="103">
        <v>5047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29272</v>
      </c>
      <c r="W13" s="103">
        <v>29272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1600</v>
      </c>
      <c r="AG13" s="103">
        <v>1600</v>
      </c>
      <c r="AH13" s="103">
        <v>0</v>
      </c>
      <c r="AI13" s="103">
        <v>0</v>
      </c>
      <c r="AJ13" s="103">
        <f>SUM(AK13:AS13)</f>
        <v>1600</v>
      </c>
      <c r="AK13" s="103">
        <v>0</v>
      </c>
      <c r="AL13" s="103">
        <v>0</v>
      </c>
      <c r="AM13" s="103">
        <v>1600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21</v>
      </c>
      <c r="AU13" s="103">
        <v>0</v>
      </c>
      <c r="AV13" s="103">
        <v>0</v>
      </c>
      <c r="AW13" s="103">
        <v>21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7" customFormat="1" ht="13.5" customHeight="1">
      <c r="A14" s="105" t="s">
        <v>42</v>
      </c>
      <c r="B14" s="106" t="s">
        <v>266</v>
      </c>
      <c r="C14" s="101" t="s">
        <v>267</v>
      </c>
      <c r="D14" s="103">
        <f>SUM(E14,+H14,+K14)</f>
        <v>29158</v>
      </c>
      <c r="E14" s="103">
        <f>SUM(F14:G14)</f>
        <v>0</v>
      </c>
      <c r="F14" s="103">
        <v>0</v>
      </c>
      <c r="G14" s="103">
        <v>0</v>
      </c>
      <c r="H14" s="103">
        <f>SUM(I14:J14)</f>
        <v>2538</v>
      </c>
      <c r="I14" s="103">
        <v>2538</v>
      </c>
      <c r="J14" s="103">
        <v>0</v>
      </c>
      <c r="K14" s="103">
        <f>SUM(L14:M14)</f>
        <v>26620</v>
      </c>
      <c r="L14" s="103">
        <v>568</v>
      </c>
      <c r="M14" s="103">
        <v>26052</v>
      </c>
      <c r="N14" s="103">
        <f>SUM(O14,+V14,+AC14)</f>
        <v>29158</v>
      </c>
      <c r="O14" s="103">
        <f>SUM(P14:U14)</f>
        <v>3106</v>
      </c>
      <c r="P14" s="103">
        <v>3106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26052</v>
      </c>
      <c r="W14" s="103">
        <v>26052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1206</v>
      </c>
      <c r="AG14" s="103">
        <v>1206</v>
      </c>
      <c r="AH14" s="103">
        <v>0</v>
      </c>
      <c r="AI14" s="103">
        <v>0</v>
      </c>
      <c r="AJ14" s="103">
        <f>SUM(AK14:AS14)</f>
        <v>1206</v>
      </c>
      <c r="AK14" s="103">
        <v>0</v>
      </c>
      <c r="AL14" s="103">
        <v>0</v>
      </c>
      <c r="AM14" s="103">
        <v>327</v>
      </c>
      <c r="AN14" s="103">
        <v>872</v>
      </c>
      <c r="AO14" s="103">
        <v>0</v>
      </c>
      <c r="AP14" s="103">
        <v>0</v>
      </c>
      <c r="AQ14" s="103">
        <v>0</v>
      </c>
      <c r="AR14" s="103">
        <v>7</v>
      </c>
      <c r="AS14" s="103">
        <v>0</v>
      </c>
      <c r="AT14" s="103">
        <f>SUM(AU14:AY14)</f>
        <v>33</v>
      </c>
      <c r="AU14" s="103">
        <v>0</v>
      </c>
      <c r="AV14" s="103">
        <v>0</v>
      </c>
      <c r="AW14" s="103">
        <v>33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7" customFormat="1" ht="13.5" customHeight="1">
      <c r="A15" s="105" t="s">
        <v>42</v>
      </c>
      <c r="B15" s="106" t="s">
        <v>268</v>
      </c>
      <c r="C15" s="101" t="s">
        <v>269</v>
      </c>
      <c r="D15" s="103">
        <f>SUM(E15,+H15,+K15)</f>
        <v>44936</v>
      </c>
      <c r="E15" s="103">
        <f>SUM(F15:G15)</f>
        <v>812</v>
      </c>
      <c r="F15" s="103">
        <v>812</v>
      </c>
      <c r="G15" s="103">
        <v>0</v>
      </c>
      <c r="H15" s="103">
        <f>SUM(I15:J15)</f>
        <v>4080</v>
      </c>
      <c r="I15" s="103">
        <v>4080</v>
      </c>
      <c r="J15" s="103">
        <v>0</v>
      </c>
      <c r="K15" s="103">
        <f>SUM(L15:M15)</f>
        <v>40044</v>
      </c>
      <c r="L15" s="103">
        <v>0</v>
      </c>
      <c r="M15" s="103">
        <v>40044</v>
      </c>
      <c r="N15" s="103">
        <f>SUM(O15,+V15,+AC15)</f>
        <v>44936</v>
      </c>
      <c r="O15" s="103">
        <f>SUM(P15:U15)</f>
        <v>4892</v>
      </c>
      <c r="P15" s="103">
        <v>4892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40044</v>
      </c>
      <c r="W15" s="103">
        <v>40044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81</v>
      </c>
      <c r="AG15" s="103">
        <v>81</v>
      </c>
      <c r="AH15" s="103">
        <v>0</v>
      </c>
      <c r="AI15" s="103">
        <v>0</v>
      </c>
      <c r="AJ15" s="103">
        <f>SUM(AK15:AS15)</f>
        <v>1223</v>
      </c>
      <c r="AK15" s="103">
        <v>1223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81</v>
      </c>
      <c r="AU15" s="103">
        <v>81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7" customFormat="1" ht="13.5" customHeight="1">
      <c r="A16" s="105" t="s">
        <v>42</v>
      </c>
      <c r="B16" s="106" t="s">
        <v>270</v>
      </c>
      <c r="C16" s="101" t="s">
        <v>271</v>
      </c>
      <c r="D16" s="103">
        <f>SUM(E16,+H16,+K16)</f>
        <v>17311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17311</v>
      </c>
      <c r="L16" s="103">
        <v>1948</v>
      </c>
      <c r="M16" s="103">
        <v>15363</v>
      </c>
      <c r="N16" s="103">
        <f>SUM(O16,+V16,+AC16)</f>
        <v>17311</v>
      </c>
      <c r="O16" s="103">
        <f>SUM(P16:U16)</f>
        <v>1948</v>
      </c>
      <c r="P16" s="103">
        <v>1948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15363</v>
      </c>
      <c r="W16" s="103">
        <v>15363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1604</v>
      </c>
      <c r="AG16" s="103">
        <v>1604</v>
      </c>
      <c r="AH16" s="103">
        <v>0</v>
      </c>
      <c r="AI16" s="103">
        <v>0</v>
      </c>
      <c r="AJ16" s="103">
        <f>SUM(AK16:AS16)</f>
        <v>1604</v>
      </c>
      <c r="AK16" s="103">
        <v>0</v>
      </c>
      <c r="AL16" s="103">
        <v>0</v>
      </c>
      <c r="AM16" s="103">
        <v>1604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44</v>
      </c>
      <c r="AU16" s="103">
        <v>0</v>
      </c>
      <c r="AV16" s="103">
        <v>0</v>
      </c>
      <c r="AW16" s="103">
        <v>44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7" customFormat="1" ht="13.5" customHeight="1">
      <c r="A17" s="105" t="s">
        <v>42</v>
      </c>
      <c r="B17" s="106" t="s">
        <v>272</v>
      </c>
      <c r="C17" s="101" t="s">
        <v>273</v>
      </c>
      <c r="D17" s="103">
        <f>SUM(E17,+H17,+K17)</f>
        <v>27011</v>
      </c>
      <c r="E17" s="103">
        <f>SUM(F17:G17)</f>
        <v>0</v>
      </c>
      <c r="F17" s="103">
        <v>0</v>
      </c>
      <c r="G17" s="103">
        <v>0</v>
      </c>
      <c r="H17" s="103">
        <f>SUM(I17:J17)</f>
        <v>3157</v>
      </c>
      <c r="I17" s="103">
        <v>3157</v>
      </c>
      <c r="J17" s="103">
        <v>0</v>
      </c>
      <c r="K17" s="103">
        <f>SUM(L17:M17)</f>
        <v>23854</v>
      </c>
      <c r="L17" s="103">
        <v>0</v>
      </c>
      <c r="M17" s="103">
        <v>23854</v>
      </c>
      <c r="N17" s="103">
        <f>SUM(O17,+V17,+AC17)</f>
        <v>27011</v>
      </c>
      <c r="O17" s="103">
        <f>SUM(P17:U17)</f>
        <v>3157</v>
      </c>
      <c r="P17" s="103">
        <v>3157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23854</v>
      </c>
      <c r="W17" s="103">
        <v>23854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110</v>
      </c>
      <c r="AG17" s="103">
        <v>110</v>
      </c>
      <c r="AH17" s="103">
        <v>0</v>
      </c>
      <c r="AI17" s="103">
        <v>0</v>
      </c>
      <c r="AJ17" s="103">
        <f>SUM(AK17:AS17)</f>
        <v>110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110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7" customFormat="1" ht="13.5" customHeight="1">
      <c r="A18" s="105" t="s">
        <v>42</v>
      </c>
      <c r="B18" s="106" t="s">
        <v>274</v>
      </c>
      <c r="C18" s="101" t="s">
        <v>275</v>
      </c>
      <c r="D18" s="103">
        <f>SUM(E18,+H18,+K18)</f>
        <v>10417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10417</v>
      </c>
      <c r="L18" s="103">
        <v>1561</v>
      </c>
      <c r="M18" s="103">
        <v>8856</v>
      </c>
      <c r="N18" s="103">
        <f>SUM(O18,+V18,+AC18)</f>
        <v>10417</v>
      </c>
      <c r="O18" s="103">
        <f>SUM(P18:U18)</f>
        <v>1561</v>
      </c>
      <c r="P18" s="103">
        <v>1561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8856</v>
      </c>
      <c r="W18" s="103">
        <v>8856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0</v>
      </c>
      <c r="AG18" s="103">
        <v>0</v>
      </c>
      <c r="AH18" s="103">
        <v>0</v>
      </c>
      <c r="AI18" s="103">
        <v>0</v>
      </c>
      <c r="AJ18" s="103">
        <f>SUM(AK18:AS18)</f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144</v>
      </c>
      <c r="BA18" s="103">
        <v>144</v>
      </c>
      <c r="BB18" s="103">
        <v>0</v>
      </c>
      <c r="BC18" s="103">
        <v>0</v>
      </c>
    </row>
    <row r="19" spans="1:55" s="107" customFormat="1" ht="13.5" customHeight="1">
      <c r="A19" s="105" t="s">
        <v>42</v>
      </c>
      <c r="B19" s="106" t="s">
        <v>276</v>
      </c>
      <c r="C19" s="101" t="s">
        <v>277</v>
      </c>
      <c r="D19" s="103">
        <f>SUM(E19,+H19,+K19)</f>
        <v>10973</v>
      </c>
      <c r="E19" s="103">
        <f>SUM(F19:G19)</f>
        <v>374</v>
      </c>
      <c r="F19" s="103">
        <v>0</v>
      </c>
      <c r="G19" s="103">
        <v>374</v>
      </c>
      <c r="H19" s="103">
        <f>SUM(I19:J19)</f>
        <v>2009</v>
      </c>
      <c r="I19" s="103">
        <v>2009</v>
      </c>
      <c r="J19" s="103">
        <v>0</v>
      </c>
      <c r="K19" s="103">
        <f>SUM(L19:M19)</f>
        <v>8590</v>
      </c>
      <c r="L19" s="103">
        <v>0</v>
      </c>
      <c r="M19" s="103">
        <v>8590</v>
      </c>
      <c r="N19" s="103">
        <f>SUM(O19,+V19,+AC19)</f>
        <v>10973</v>
      </c>
      <c r="O19" s="103">
        <f>SUM(P19:U19)</f>
        <v>2009</v>
      </c>
      <c r="P19" s="103">
        <v>2009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8964</v>
      </c>
      <c r="W19" s="103">
        <v>8964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99</v>
      </c>
      <c r="AG19" s="103">
        <v>99</v>
      </c>
      <c r="AH19" s="103">
        <v>0</v>
      </c>
      <c r="AI19" s="103">
        <v>0</v>
      </c>
      <c r="AJ19" s="103">
        <f>SUM(AK19:AS19)</f>
        <v>99</v>
      </c>
      <c r="AK19" s="103">
        <v>39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1</v>
      </c>
      <c r="AS19" s="103">
        <v>59</v>
      </c>
      <c r="AT19" s="103">
        <f>SUM(AU19:AY19)</f>
        <v>39</v>
      </c>
      <c r="AU19" s="103">
        <v>39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7" customFormat="1" ht="13.5" customHeight="1">
      <c r="A20" s="105" t="s">
        <v>42</v>
      </c>
      <c r="B20" s="106" t="s">
        <v>278</v>
      </c>
      <c r="C20" s="101" t="s">
        <v>279</v>
      </c>
      <c r="D20" s="103">
        <f>SUM(E20,+H20,+K20)</f>
        <v>16472</v>
      </c>
      <c r="E20" s="103">
        <f>SUM(F20:G20)</f>
        <v>0</v>
      </c>
      <c r="F20" s="103">
        <v>0</v>
      </c>
      <c r="G20" s="103">
        <v>0</v>
      </c>
      <c r="H20" s="103">
        <f>SUM(I20:J20)</f>
        <v>2978</v>
      </c>
      <c r="I20" s="103">
        <v>2978</v>
      </c>
      <c r="J20" s="103">
        <v>0</v>
      </c>
      <c r="K20" s="103">
        <f>SUM(L20:M20)</f>
        <v>13494</v>
      </c>
      <c r="L20" s="103">
        <v>0</v>
      </c>
      <c r="M20" s="103">
        <v>13494</v>
      </c>
      <c r="N20" s="103">
        <f>SUM(O20,+V20,+AC20)</f>
        <v>16514</v>
      </c>
      <c r="O20" s="103">
        <f>SUM(P20:U20)</f>
        <v>2978</v>
      </c>
      <c r="P20" s="103">
        <v>2978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13494</v>
      </c>
      <c r="W20" s="103">
        <v>13494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42</v>
      </c>
      <c r="AD20" s="103">
        <v>42</v>
      </c>
      <c r="AE20" s="103">
        <v>0</v>
      </c>
      <c r="AF20" s="103">
        <f>SUM(AG20:AI20)</f>
        <v>0</v>
      </c>
      <c r="AG20" s="103">
        <v>0</v>
      </c>
      <c r="AH20" s="103">
        <v>0</v>
      </c>
      <c r="AI20" s="103">
        <v>0</v>
      </c>
      <c r="AJ20" s="103">
        <f>SUM(AK20:AS20)</f>
        <v>193</v>
      </c>
      <c r="AK20" s="103">
        <v>193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7" customFormat="1" ht="13.5" customHeight="1">
      <c r="A21" s="105" t="s">
        <v>42</v>
      </c>
      <c r="B21" s="106" t="s">
        <v>280</v>
      </c>
      <c r="C21" s="101" t="s">
        <v>281</v>
      </c>
      <c r="D21" s="103">
        <f>SUM(E21,+H21,+K21)</f>
        <v>6372</v>
      </c>
      <c r="E21" s="103">
        <f>SUM(F21:G21)</f>
        <v>0</v>
      </c>
      <c r="F21" s="103">
        <v>0</v>
      </c>
      <c r="G21" s="103">
        <v>0</v>
      </c>
      <c r="H21" s="103">
        <f>SUM(I21:J21)</f>
        <v>638</v>
      </c>
      <c r="I21" s="103">
        <v>638</v>
      </c>
      <c r="J21" s="103">
        <v>0</v>
      </c>
      <c r="K21" s="103">
        <f>SUM(L21:M21)</f>
        <v>5734</v>
      </c>
      <c r="L21" s="103">
        <v>0</v>
      </c>
      <c r="M21" s="103">
        <v>5734</v>
      </c>
      <c r="N21" s="103">
        <f>SUM(O21,+V21,+AC21)</f>
        <v>6372</v>
      </c>
      <c r="O21" s="103">
        <f>SUM(P21:U21)</f>
        <v>638</v>
      </c>
      <c r="P21" s="103">
        <v>638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5734</v>
      </c>
      <c r="W21" s="103">
        <v>5734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305</v>
      </c>
      <c r="AG21" s="103">
        <v>305</v>
      </c>
      <c r="AH21" s="103">
        <v>0</v>
      </c>
      <c r="AI21" s="103">
        <v>0</v>
      </c>
      <c r="AJ21" s="103">
        <f>SUM(AK21:AS21)</f>
        <v>305</v>
      </c>
      <c r="AK21" s="103">
        <v>0</v>
      </c>
      <c r="AL21" s="103">
        <v>0</v>
      </c>
      <c r="AM21" s="103">
        <v>305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36</v>
      </c>
      <c r="AU21" s="103">
        <v>0</v>
      </c>
      <c r="AV21" s="103">
        <v>0</v>
      </c>
      <c r="AW21" s="103">
        <v>36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7" customFormat="1" ht="13.5" customHeight="1">
      <c r="A22" s="105" t="s">
        <v>42</v>
      </c>
      <c r="B22" s="106" t="s">
        <v>282</v>
      </c>
      <c r="C22" s="101" t="s">
        <v>283</v>
      </c>
      <c r="D22" s="103">
        <f>SUM(E22,+H22,+K22)</f>
        <v>23943</v>
      </c>
      <c r="E22" s="103">
        <f>SUM(F22:G22)</f>
        <v>0</v>
      </c>
      <c r="F22" s="103">
        <v>0</v>
      </c>
      <c r="G22" s="103">
        <v>0</v>
      </c>
      <c r="H22" s="103">
        <f>SUM(I22:J22)</f>
        <v>3732</v>
      </c>
      <c r="I22" s="103">
        <v>3732</v>
      </c>
      <c r="J22" s="103">
        <v>0</v>
      </c>
      <c r="K22" s="103">
        <f>SUM(L22:M22)</f>
        <v>20211</v>
      </c>
      <c r="L22" s="103">
        <v>742</v>
      </c>
      <c r="M22" s="103">
        <v>19469</v>
      </c>
      <c r="N22" s="103">
        <f>SUM(O22,+V22,+AC22)</f>
        <v>23943</v>
      </c>
      <c r="O22" s="103">
        <f>SUM(P22:U22)</f>
        <v>4474</v>
      </c>
      <c r="P22" s="103">
        <v>4474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19469</v>
      </c>
      <c r="W22" s="103">
        <v>19469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852</v>
      </c>
      <c r="AG22" s="103">
        <v>852</v>
      </c>
      <c r="AH22" s="103">
        <v>0</v>
      </c>
      <c r="AI22" s="103">
        <v>0</v>
      </c>
      <c r="AJ22" s="103">
        <f>SUM(AK22:AS22)</f>
        <v>1280</v>
      </c>
      <c r="AK22" s="103">
        <v>467</v>
      </c>
      <c r="AL22" s="103">
        <v>0</v>
      </c>
      <c r="AM22" s="103">
        <v>813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39</v>
      </c>
      <c r="AU22" s="103">
        <v>39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7" customFormat="1" ht="13.5" customHeight="1">
      <c r="A23" s="105" t="s">
        <v>42</v>
      </c>
      <c r="B23" s="106" t="s">
        <v>284</v>
      </c>
      <c r="C23" s="101" t="s">
        <v>285</v>
      </c>
      <c r="D23" s="103">
        <f>SUM(E23,+H23,+K23)</f>
        <v>8075</v>
      </c>
      <c r="E23" s="103">
        <f>SUM(F23:G23)</f>
        <v>0</v>
      </c>
      <c r="F23" s="103">
        <v>0</v>
      </c>
      <c r="G23" s="103">
        <v>0</v>
      </c>
      <c r="H23" s="103">
        <f>SUM(I23:J23)</f>
        <v>2214</v>
      </c>
      <c r="I23" s="103">
        <v>2214</v>
      </c>
      <c r="J23" s="103">
        <v>0</v>
      </c>
      <c r="K23" s="103">
        <f>SUM(L23:M23)</f>
        <v>5861</v>
      </c>
      <c r="L23" s="103">
        <v>0</v>
      </c>
      <c r="M23" s="103">
        <v>5861</v>
      </c>
      <c r="N23" s="103">
        <f>SUM(O23,+V23,+AC23)</f>
        <v>8250</v>
      </c>
      <c r="O23" s="103">
        <f>SUM(P23:U23)</f>
        <v>2214</v>
      </c>
      <c r="P23" s="103">
        <v>2214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5861</v>
      </c>
      <c r="W23" s="103">
        <v>5861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175</v>
      </c>
      <c r="AD23" s="103">
        <v>175</v>
      </c>
      <c r="AE23" s="103">
        <v>0</v>
      </c>
      <c r="AF23" s="103">
        <f>SUM(AG23:AI23)</f>
        <v>426</v>
      </c>
      <c r="AG23" s="103">
        <v>426</v>
      </c>
      <c r="AH23" s="103">
        <v>0</v>
      </c>
      <c r="AI23" s="103">
        <v>0</v>
      </c>
      <c r="AJ23" s="103">
        <f>SUM(AK23:AS23)</f>
        <v>426</v>
      </c>
      <c r="AK23" s="103">
        <v>0</v>
      </c>
      <c r="AL23" s="103">
        <v>0</v>
      </c>
      <c r="AM23" s="103">
        <v>307</v>
      </c>
      <c r="AN23" s="103">
        <v>119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7" customFormat="1" ht="13.5" customHeight="1">
      <c r="A24" s="105" t="s">
        <v>42</v>
      </c>
      <c r="B24" s="106" t="s">
        <v>286</v>
      </c>
      <c r="C24" s="101" t="s">
        <v>287</v>
      </c>
      <c r="D24" s="103">
        <f>SUM(E24,+H24,+K24)</f>
        <v>68022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68022</v>
      </c>
      <c r="L24" s="103">
        <v>9993</v>
      </c>
      <c r="M24" s="103">
        <v>58029</v>
      </c>
      <c r="N24" s="103">
        <f>SUM(O24,+V24,+AC24)</f>
        <v>68022</v>
      </c>
      <c r="O24" s="103">
        <f>SUM(P24:U24)</f>
        <v>9993</v>
      </c>
      <c r="P24" s="103">
        <v>9993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58029</v>
      </c>
      <c r="W24" s="103">
        <v>58029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2700</v>
      </c>
      <c r="AG24" s="103">
        <v>2700</v>
      </c>
      <c r="AH24" s="103">
        <v>0</v>
      </c>
      <c r="AI24" s="103">
        <v>0</v>
      </c>
      <c r="AJ24" s="103">
        <f>SUM(AK24:AS24)</f>
        <v>2700</v>
      </c>
      <c r="AK24" s="103">
        <v>0</v>
      </c>
      <c r="AL24" s="103">
        <v>0</v>
      </c>
      <c r="AM24" s="103">
        <v>0</v>
      </c>
      <c r="AN24" s="103">
        <v>1683</v>
      </c>
      <c r="AO24" s="103">
        <v>1017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7" customFormat="1" ht="13.5" customHeight="1">
      <c r="A25" s="105" t="s">
        <v>42</v>
      </c>
      <c r="B25" s="106" t="s">
        <v>288</v>
      </c>
      <c r="C25" s="101" t="s">
        <v>289</v>
      </c>
      <c r="D25" s="103">
        <f>SUM(E25,+H25,+K25)</f>
        <v>13404</v>
      </c>
      <c r="E25" s="103">
        <f>SUM(F25:G25)</f>
        <v>0</v>
      </c>
      <c r="F25" s="103">
        <v>0</v>
      </c>
      <c r="G25" s="103">
        <v>0</v>
      </c>
      <c r="H25" s="103">
        <f>SUM(I25:J25)</f>
        <v>1830</v>
      </c>
      <c r="I25" s="103">
        <v>1830</v>
      </c>
      <c r="J25" s="103">
        <v>0</v>
      </c>
      <c r="K25" s="103">
        <f>SUM(L25:M25)</f>
        <v>11574</v>
      </c>
      <c r="L25" s="103">
        <v>0</v>
      </c>
      <c r="M25" s="103">
        <v>11574</v>
      </c>
      <c r="N25" s="103">
        <f>SUM(O25,+V25,+AC25)</f>
        <v>13404</v>
      </c>
      <c r="O25" s="103">
        <f>SUM(P25:U25)</f>
        <v>1830</v>
      </c>
      <c r="P25" s="103">
        <v>1830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11574</v>
      </c>
      <c r="W25" s="103">
        <v>11574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584</v>
      </c>
      <c r="AG25" s="103">
        <v>584</v>
      </c>
      <c r="AH25" s="103">
        <v>0</v>
      </c>
      <c r="AI25" s="103">
        <v>0</v>
      </c>
      <c r="AJ25" s="103">
        <f>SUM(AK25:AS25)</f>
        <v>584</v>
      </c>
      <c r="AK25" s="103">
        <v>0</v>
      </c>
      <c r="AL25" s="103">
        <v>0</v>
      </c>
      <c r="AM25" s="103">
        <v>584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7" customFormat="1" ht="13.5" customHeight="1">
      <c r="A26" s="105" t="s">
        <v>42</v>
      </c>
      <c r="B26" s="106" t="s">
        <v>290</v>
      </c>
      <c r="C26" s="101" t="s">
        <v>291</v>
      </c>
      <c r="D26" s="103">
        <f>SUM(E26,+H26,+K26)</f>
        <v>10809</v>
      </c>
      <c r="E26" s="103">
        <f>SUM(F26:G26)</f>
        <v>0</v>
      </c>
      <c r="F26" s="103">
        <v>0</v>
      </c>
      <c r="G26" s="103">
        <v>0</v>
      </c>
      <c r="H26" s="103">
        <f>SUM(I26:J26)</f>
        <v>1501</v>
      </c>
      <c r="I26" s="103">
        <v>1501</v>
      </c>
      <c r="J26" s="103">
        <v>0</v>
      </c>
      <c r="K26" s="103">
        <f>SUM(L26:M26)</f>
        <v>9308</v>
      </c>
      <c r="L26" s="103">
        <v>0</v>
      </c>
      <c r="M26" s="103">
        <v>9308</v>
      </c>
      <c r="N26" s="103">
        <f>SUM(O26,+V26,+AC26)</f>
        <v>10809</v>
      </c>
      <c r="O26" s="103">
        <f>SUM(P26:U26)</f>
        <v>1501</v>
      </c>
      <c r="P26" s="103">
        <v>1501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9308</v>
      </c>
      <c r="W26" s="103">
        <v>9308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36</v>
      </c>
      <c r="AG26" s="103">
        <v>36</v>
      </c>
      <c r="AH26" s="103">
        <v>0</v>
      </c>
      <c r="AI26" s="103">
        <v>0</v>
      </c>
      <c r="AJ26" s="103">
        <f>SUM(AK26:AS26)</f>
        <v>675</v>
      </c>
      <c r="AK26" s="103">
        <v>639</v>
      </c>
      <c r="AL26" s="103">
        <v>0</v>
      </c>
      <c r="AM26" s="103">
        <v>36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7" customFormat="1" ht="13.5" customHeight="1">
      <c r="A27" s="105" t="s">
        <v>42</v>
      </c>
      <c r="B27" s="106" t="s">
        <v>292</v>
      </c>
      <c r="C27" s="101" t="s">
        <v>293</v>
      </c>
      <c r="D27" s="103">
        <f>SUM(E27,+H27,+K27)</f>
        <v>10901</v>
      </c>
      <c r="E27" s="103">
        <f>SUM(F27:G27)</f>
        <v>0</v>
      </c>
      <c r="F27" s="103">
        <v>0</v>
      </c>
      <c r="G27" s="103">
        <v>0</v>
      </c>
      <c r="H27" s="103">
        <f>SUM(I27:J27)</f>
        <v>1150</v>
      </c>
      <c r="I27" s="103">
        <v>1150</v>
      </c>
      <c r="J27" s="103">
        <v>0</v>
      </c>
      <c r="K27" s="103">
        <f>SUM(L27:M27)</f>
        <v>9751</v>
      </c>
      <c r="L27" s="103">
        <v>424</v>
      </c>
      <c r="M27" s="103">
        <v>9327</v>
      </c>
      <c r="N27" s="103">
        <f>SUM(O27,+V27,+AC27)</f>
        <v>10901</v>
      </c>
      <c r="O27" s="103">
        <f>SUM(P27:U27)</f>
        <v>1574</v>
      </c>
      <c r="P27" s="103">
        <v>1574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9327</v>
      </c>
      <c r="W27" s="103">
        <v>9327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583</v>
      </c>
      <c r="AG27" s="103">
        <v>583</v>
      </c>
      <c r="AH27" s="103">
        <v>0</v>
      </c>
      <c r="AI27" s="103">
        <v>0</v>
      </c>
      <c r="AJ27" s="103">
        <f>SUM(AK27:AS27)</f>
        <v>583</v>
      </c>
      <c r="AK27" s="103">
        <v>0</v>
      </c>
      <c r="AL27" s="103">
        <v>0</v>
      </c>
      <c r="AM27" s="103">
        <v>583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7" customFormat="1" ht="13.5" customHeight="1">
      <c r="A28" s="105" t="s">
        <v>42</v>
      </c>
      <c r="B28" s="106" t="s">
        <v>294</v>
      </c>
      <c r="C28" s="101" t="s">
        <v>295</v>
      </c>
      <c r="D28" s="103">
        <f>SUM(E28,+H28,+K28)</f>
        <v>14471</v>
      </c>
      <c r="E28" s="103">
        <f>SUM(F28:G28)</f>
        <v>3415</v>
      </c>
      <c r="F28" s="103">
        <v>3280</v>
      </c>
      <c r="G28" s="103">
        <v>135</v>
      </c>
      <c r="H28" s="103">
        <f>SUM(I28:J28)</f>
        <v>2423</v>
      </c>
      <c r="I28" s="103">
        <v>2423</v>
      </c>
      <c r="J28" s="103">
        <v>0</v>
      </c>
      <c r="K28" s="103">
        <f>SUM(L28:M28)</f>
        <v>8633</v>
      </c>
      <c r="L28" s="103">
        <v>0</v>
      </c>
      <c r="M28" s="103">
        <v>8633</v>
      </c>
      <c r="N28" s="103">
        <f>SUM(O28,+V28,+AC28)</f>
        <v>14471</v>
      </c>
      <c r="O28" s="103">
        <f>SUM(P28:U28)</f>
        <v>5703</v>
      </c>
      <c r="P28" s="103">
        <v>5703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8768</v>
      </c>
      <c r="W28" s="103">
        <v>8768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347</v>
      </c>
      <c r="AG28" s="103">
        <v>347</v>
      </c>
      <c r="AH28" s="103">
        <v>0</v>
      </c>
      <c r="AI28" s="103">
        <v>0</v>
      </c>
      <c r="AJ28" s="103">
        <f>SUM(AK28:AS28)</f>
        <v>439</v>
      </c>
      <c r="AK28" s="103">
        <v>131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308</v>
      </c>
      <c r="AT28" s="103">
        <f>SUM(AU28:AY28)</f>
        <v>39</v>
      </c>
      <c r="AU28" s="103">
        <v>39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7" customFormat="1" ht="13.5" customHeight="1">
      <c r="A29" s="105" t="s">
        <v>42</v>
      </c>
      <c r="B29" s="106" t="s">
        <v>296</v>
      </c>
      <c r="C29" s="101" t="s">
        <v>297</v>
      </c>
      <c r="D29" s="103">
        <f>SUM(E29,+H29,+K29)</f>
        <v>20064</v>
      </c>
      <c r="E29" s="103">
        <f>SUM(F29:G29)</f>
        <v>0</v>
      </c>
      <c r="F29" s="103">
        <v>0</v>
      </c>
      <c r="G29" s="103">
        <v>0</v>
      </c>
      <c r="H29" s="103">
        <f>SUM(I29:J29)</f>
        <v>2969</v>
      </c>
      <c r="I29" s="103">
        <v>2969</v>
      </c>
      <c r="J29" s="103">
        <v>0</v>
      </c>
      <c r="K29" s="103">
        <f>SUM(L29:M29)</f>
        <v>17095</v>
      </c>
      <c r="L29" s="103">
        <v>0</v>
      </c>
      <c r="M29" s="103">
        <v>17095</v>
      </c>
      <c r="N29" s="103">
        <f>SUM(O29,+V29,+AC29)</f>
        <v>20064</v>
      </c>
      <c r="O29" s="103">
        <f>SUM(P29:U29)</f>
        <v>2969</v>
      </c>
      <c r="P29" s="103">
        <v>2969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17095</v>
      </c>
      <c r="W29" s="103">
        <v>17095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115</v>
      </c>
      <c r="AG29" s="103">
        <v>115</v>
      </c>
      <c r="AH29" s="103">
        <v>0</v>
      </c>
      <c r="AI29" s="103">
        <v>0</v>
      </c>
      <c r="AJ29" s="103">
        <f>SUM(AK29:AS29)</f>
        <v>1240</v>
      </c>
      <c r="AK29" s="103">
        <v>1190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50</v>
      </c>
      <c r="AS29" s="103">
        <v>0</v>
      </c>
      <c r="AT29" s="103">
        <f>SUM(AU29:AY29)</f>
        <v>65</v>
      </c>
      <c r="AU29" s="103">
        <v>65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7" customFormat="1" ht="13.5" customHeight="1">
      <c r="A30" s="105" t="s">
        <v>42</v>
      </c>
      <c r="B30" s="106" t="s">
        <v>298</v>
      </c>
      <c r="C30" s="101" t="s">
        <v>299</v>
      </c>
      <c r="D30" s="103">
        <f>SUM(E30,+H30,+K30)</f>
        <v>20030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20030</v>
      </c>
      <c r="L30" s="103">
        <v>1919</v>
      </c>
      <c r="M30" s="103">
        <v>18111</v>
      </c>
      <c r="N30" s="103">
        <f>SUM(O30,+V30,+AC30)</f>
        <v>20030</v>
      </c>
      <c r="O30" s="103">
        <f>SUM(P30:U30)</f>
        <v>1919</v>
      </c>
      <c r="P30" s="103">
        <v>1919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18111</v>
      </c>
      <c r="W30" s="103">
        <v>18111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128</v>
      </c>
      <c r="AG30" s="103">
        <v>128</v>
      </c>
      <c r="AH30" s="103">
        <v>0</v>
      </c>
      <c r="AI30" s="103">
        <v>0</v>
      </c>
      <c r="AJ30" s="103">
        <f>SUM(AK30:AS30)</f>
        <v>128</v>
      </c>
      <c r="AK30" s="103">
        <v>0</v>
      </c>
      <c r="AL30" s="103">
        <v>0</v>
      </c>
      <c r="AM30" s="103">
        <v>128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4</v>
      </c>
      <c r="AU30" s="103">
        <v>0</v>
      </c>
      <c r="AV30" s="103">
        <v>0</v>
      </c>
      <c r="AW30" s="103">
        <v>4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7" customFormat="1" ht="13.5" customHeight="1">
      <c r="A31" s="105" t="s">
        <v>42</v>
      </c>
      <c r="B31" s="106" t="s">
        <v>300</v>
      </c>
      <c r="C31" s="101" t="s">
        <v>301</v>
      </c>
      <c r="D31" s="103">
        <f>SUM(E31,+H31,+K31)</f>
        <v>18750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18750</v>
      </c>
      <c r="L31" s="103">
        <v>3909</v>
      </c>
      <c r="M31" s="103">
        <v>14841</v>
      </c>
      <c r="N31" s="103">
        <f>SUM(O31,+V31,+AC31)</f>
        <v>18824</v>
      </c>
      <c r="O31" s="103">
        <f>SUM(P31:U31)</f>
        <v>3909</v>
      </c>
      <c r="P31" s="103">
        <v>3909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14841</v>
      </c>
      <c r="W31" s="103">
        <v>14841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74</v>
      </c>
      <c r="AD31" s="103">
        <v>74</v>
      </c>
      <c r="AE31" s="103">
        <v>0</v>
      </c>
      <c r="AF31" s="103">
        <f>SUM(AG31:AI31)</f>
        <v>938</v>
      </c>
      <c r="AG31" s="103">
        <v>938</v>
      </c>
      <c r="AH31" s="103">
        <v>0</v>
      </c>
      <c r="AI31" s="103">
        <v>0</v>
      </c>
      <c r="AJ31" s="103">
        <f>SUM(AK31:AS31)</f>
        <v>938</v>
      </c>
      <c r="AK31" s="103">
        <v>0</v>
      </c>
      <c r="AL31" s="103">
        <v>0</v>
      </c>
      <c r="AM31" s="103">
        <v>938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7" customFormat="1" ht="13.5" customHeight="1">
      <c r="A32" s="105" t="s">
        <v>42</v>
      </c>
      <c r="B32" s="106" t="s">
        <v>302</v>
      </c>
      <c r="C32" s="101" t="s">
        <v>303</v>
      </c>
      <c r="D32" s="103">
        <f>SUM(E32,+H32,+K32)</f>
        <v>2883</v>
      </c>
      <c r="E32" s="103">
        <f>SUM(F32:G32)</f>
        <v>0</v>
      </c>
      <c r="F32" s="103">
        <v>0</v>
      </c>
      <c r="G32" s="103">
        <v>0</v>
      </c>
      <c r="H32" s="103">
        <f>SUM(I32:J32)</f>
        <v>293</v>
      </c>
      <c r="I32" s="103">
        <v>293</v>
      </c>
      <c r="J32" s="103">
        <v>0</v>
      </c>
      <c r="K32" s="103">
        <f>SUM(L32:M32)</f>
        <v>2590</v>
      </c>
      <c r="L32" s="103">
        <v>354</v>
      </c>
      <c r="M32" s="103">
        <v>2236</v>
      </c>
      <c r="N32" s="103">
        <f>SUM(O32,+V32,+AC32)</f>
        <v>2883</v>
      </c>
      <c r="O32" s="103">
        <f>SUM(P32:U32)</f>
        <v>647</v>
      </c>
      <c r="P32" s="103">
        <v>647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2236</v>
      </c>
      <c r="W32" s="103">
        <v>2236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3</v>
      </c>
      <c r="AG32" s="103">
        <v>3</v>
      </c>
      <c r="AH32" s="103">
        <v>0</v>
      </c>
      <c r="AI32" s="103">
        <v>0</v>
      </c>
      <c r="AJ32" s="103">
        <f>SUM(AK32:AS32)</f>
        <v>3</v>
      </c>
      <c r="AK32" s="103">
        <v>0</v>
      </c>
      <c r="AL32" s="103">
        <v>0</v>
      </c>
      <c r="AM32" s="103">
        <v>3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7" customFormat="1" ht="13.5" customHeight="1">
      <c r="A33" s="105" t="s">
        <v>42</v>
      </c>
      <c r="B33" s="106" t="s">
        <v>304</v>
      </c>
      <c r="C33" s="101" t="s">
        <v>305</v>
      </c>
      <c r="D33" s="103">
        <f>SUM(E33,+H33,+K33)</f>
        <v>5664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5664</v>
      </c>
      <c r="L33" s="103">
        <v>751</v>
      </c>
      <c r="M33" s="103">
        <v>4913</v>
      </c>
      <c r="N33" s="103">
        <f>SUM(O33,+V33,+AC33)</f>
        <v>5664</v>
      </c>
      <c r="O33" s="103">
        <f>SUM(P33:U33)</f>
        <v>751</v>
      </c>
      <c r="P33" s="103">
        <v>751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4913</v>
      </c>
      <c r="W33" s="103">
        <v>4913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0</v>
      </c>
      <c r="AG33" s="103">
        <v>0</v>
      </c>
      <c r="AH33" s="103">
        <v>0</v>
      </c>
      <c r="AI33" s="103">
        <v>0</v>
      </c>
      <c r="AJ33" s="103">
        <f>SUM(AK33:AS33)</f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78</v>
      </c>
      <c r="BA33" s="103">
        <v>78</v>
      </c>
      <c r="BB33" s="103">
        <v>0</v>
      </c>
      <c r="BC33" s="103">
        <v>0</v>
      </c>
    </row>
    <row r="34" spans="1:55" s="107" customFormat="1" ht="13.5" customHeight="1">
      <c r="A34" s="105" t="s">
        <v>42</v>
      </c>
      <c r="B34" s="106" t="s">
        <v>306</v>
      </c>
      <c r="C34" s="101" t="s">
        <v>307</v>
      </c>
      <c r="D34" s="103">
        <f>SUM(E34,+H34,+K34)</f>
        <v>11066.13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11066.13</v>
      </c>
      <c r="L34" s="103">
        <v>1395.24</v>
      </c>
      <c r="M34" s="103">
        <v>9670.89</v>
      </c>
      <c r="N34" s="103">
        <f>SUM(O34,+V34,+AC34)</f>
        <v>11066.13</v>
      </c>
      <c r="O34" s="103">
        <f>SUM(P34:U34)</f>
        <v>1395.24</v>
      </c>
      <c r="P34" s="103">
        <v>0</v>
      </c>
      <c r="Q34" s="103">
        <v>0</v>
      </c>
      <c r="R34" s="103">
        <v>0</v>
      </c>
      <c r="S34" s="103">
        <v>1395.24</v>
      </c>
      <c r="T34" s="103">
        <v>0</v>
      </c>
      <c r="U34" s="103">
        <v>0</v>
      </c>
      <c r="V34" s="103">
        <f>SUM(W34:AB34)</f>
        <v>9670.89</v>
      </c>
      <c r="W34" s="103">
        <v>0</v>
      </c>
      <c r="X34" s="103">
        <v>0</v>
      </c>
      <c r="Y34" s="103">
        <v>0</v>
      </c>
      <c r="Z34" s="103">
        <v>9670.89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210.03</v>
      </c>
      <c r="AG34" s="103">
        <v>210.03</v>
      </c>
      <c r="AH34" s="103">
        <v>0</v>
      </c>
      <c r="AI34" s="103">
        <v>0</v>
      </c>
      <c r="AJ34" s="103">
        <f>SUM(AK34:AS34)</f>
        <v>210.03</v>
      </c>
      <c r="AK34" s="103">
        <v>0</v>
      </c>
      <c r="AL34" s="103">
        <v>0</v>
      </c>
      <c r="AM34" s="103">
        <v>208.35</v>
      </c>
      <c r="AN34" s="103">
        <v>0</v>
      </c>
      <c r="AO34" s="103">
        <v>0</v>
      </c>
      <c r="AP34" s="103">
        <v>0</v>
      </c>
      <c r="AQ34" s="103">
        <v>0</v>
      </c>
      <c r="AR34" s="103">
        <v>1.68</v>
      </c>
      <c r="AS34" s="103">
        <v>0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7" customFormat="1" ht="13.5" customHeight="1">
      <c r="A35" s="105" t="s">
        <v>42</v>
      </c>
      <c r="B35" s="106" t="s">
        <v>308</v>
      </c>
      <c r="C35" s="101" t="s">
        <v>309</v>
      </c>
      <c r="D35" s="103">
        <f>SUM(E35,+H35,+K35)</f>
        <v>16266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16266</v>
      </c>
      <c r="L35" s="103">
        <v>3204</v>
      </c>
      <c r="M35" s="103">
        <v>13062</v>
      </c>
      <c r="N35" s="103">
        <f>SUM(O35,+V35,+AC35)</f>
        <v>16266</v>
      </c>
      <c r="O35" s="103">
        <f>SUM(P35:U35)</f>
        <v>3204</v>
      </c>
      <c r="P35" s="103">
        <v>3204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13062</v>
      </c>
      <c r="W35" s="103">
        <v>13062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224</v>
      </c>
      <c r="AG35" s="103">
        <v>224</v>
      </c>
      <c r="AH35" s="103">
        <v>0</v>
      </c>
      <c r="AI35" s="103">
        <v>0</v>
      </c>
      <c r="AJ35" s="103">
        <f>SUM(AK35:AS35)</f>
        <v>224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224</v>
      </c>
      <c r="AR35" s="103">
        <v>0</v>
      </c>
      <c r="AS35" s="103">
        <v>0</v>
      </c>
      <c r="AT35" s="103">
        <f>SUM(AU35:AY35)</f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7" customFormat="1" ht="13.5" customHeight="1">
      <c r="A36" s="105" t="s">
        <v>42</v>
      </c>
      <c r="B36" s="106" t="s">
        <v>310</v>
      </c>
      <c r="C36" s="101" t="s">
        <v>311</v>
      </c>
      <c r="D36" s="103">
        <f>SUM(E36,+H36,+K36)</f>
        <v>7587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7587</v>
      </c>
      <c r="L36" s="103">
        <v>770</v>
      </c>
      <c r="M36" s="103">
        <v>6817</v>
      </c>
      <c r="N36" s="103">
        <f>SUM(O36,+V36,+AC36)</f>
        <v>7587</v>
      </c>
      <c r="O36" s="103">
        <f>SUM(P36:U36)</f>
        <v>770</v>
      </c>
      <c r="P36" s="103">
        <v>770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6817</v>
      </c>
      <c r="W36" s="103">
        <v>6817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574</v>
      </c>
      <c r="AG36" s="103">
        <v>574</v>
      </c>
      <c r="AH36" s="103">
        <v>0</v>
      </c>
      <c r="AI36" s="103">
        <v>0</v>
      </c>
      <c r="AJ36" s="103">
        <f>SUM(AK36:AS36)</f>
        <v>574</v>
      </c>
      <c r="AK36" s="103">
        <v>0</v>
      </c>
      <c r="AL36" s="103">
        <v>0</v>
      </c>
      <c r="AM36" s="103">
        <v>7</v>
      </c>
      <c r="AN36" s="103">
        <v>567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7" customFormat="1" ht="13.5" customHeight="1">
      <c r="A37" s="105" t="s">
        <v>42</v>
      </c>
      <c r="B37" s="106" t="s">
        <v>312</v>
      </c>
      <c r="C37" s="101" t="s">
        <v>313</v>
      </c>
      <c r="D37" s="103">
        <f>SUM(E37,+H37,+K37)</f>
        <v>4691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4691</v>
      </c>
      <c r="L37" s="103">
        <v>1020</v>
      </c>
      <c r="M37" s="103">
        <v>3671</v>
      </c>
      <c r="N37" s="103">
        <f>SUM(O37,+V37,+AC37)</f>
        <v>4691</v>
      </c>
      <c r="O37" s="103">
        <f>SUM(P37:U37)</f>
        <v>1020</v>
      </c>
      <c r="P37" s="103">
        <v>1020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3671</v>
      </c>
      <c r="W37" s="103">
        <v>3671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9</v>
      </c>
      <c r="AG37" s="103">
        <v>9</v>
      </c>
      <c r="AH37" s="103">
        <v>0</v>
      </c>
      <c r="AI37" s="103">
        <v>0</v>
      </c>
      <c r="AJ37" s="103">
        <f>SUM(AK37:AS37)</f>
        <v>308</v>
      </c>
      <c r="AK37" s="103">
        <v>308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9</v>
      </c>
      <c r="AU37" s="103">
        <v>9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7" customFormat="1" ht="13.5" customHeight="1">
      <c r="A38" s="105" t="s">
        <v>42</v>
      </c>
      <c r="B38" s="106" t="s">
        <v>314</v>
      </c>
      <c r="C38" s="101" t="s">
        <v>315</v>
      </c>
      <c r="D38" s="103">
        <f>SUM(E38,+H38,+K38)</f>
        <v>8064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8064</v>
      </c>
      <c r="L38" s="103">
        <v>2910</v>
      </c>
      <c r="M38" s="103">
        <v>5154</v>
      </c>
      <c r="N38" s="103">
        <f>SUM(O38,+V38,+AC38)</f>
        <v>8064</v>
      </c>
      <c r="O38" s="103">
        <f>SUM(P38:U38)</f>
        <v>2910</v>
      </c>
      <c r="P38" s="103">
        <v>2910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5154</v>
      </c>
      <c r="W38" s="103">
        <v>5154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111</v>
      </c>
      <c r="AG38" s="103">
        <v>111</v>
      </c>
      <c r="AH38" s="103">
        <v>0</v>
      </c>
      <c r="AI38" s="103">
        <v>0</v>
      </c>
      <c r="AJ38" s="103">
        <f>SUM(AK38:AS38)</f>
        <v>111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111</v>
      </c>
      <c r="AR38" s="103">
        <v>0</v>
      </c>
      <c r="AS38" s="103">
        <v>0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7" customFormat="1" ht="13.5" customHeight="1">
      <c r="A39" s="105" t="s">
        <v>42</v>
      </c>
      <c r="B39" s="106" t="s">
        <v>316</v>
      </c>
      <c r="C39" s="101" t="s">
        <v>317</v>
      </c>
      <c r="D39" s="103">
        <f>SUM(E39,+H39,+K39)</f>
        <v>19262</v>
      </c>
      <c r="E39" s="103">
        <f>SUM(F39:G39)</f>
        <v>10593</v>
      </c>
      <c r="F39" s="103">
        <v>6291</v>
      </c>
      <c r="G39" s="103">
        <v>4302</v>
      </c>
      <c r="H39" s="103">
        <f>SUM(I39:J39)</f>
        <v>1084</v>
      </c>
      <c r="I39" s="103">
        <v>1084</v>
      </c>
      <c r="J39" s="103">
        <v>0</v>
      </c>
      <c r="K39" s="103">
        <f>SUM(L39:M39)</f>
        <v>7585</v>
      </c>
      <c r="L39" s="103">
        <v>0</v>
      </c>
      <c r="M39" s="103">
        <v>7585</v>
      </c>
      <c r="N39" s="103">
        <f>SUM(O39,+V39,+AC39)</f>
        <v>19262</v>
      </c>
      <c r="O39" s="103">
        <f>SUM(P39:U39)</f>
        <v>7375</v>
      </c>
      <c r="P39" s="103">
        <v>7375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11887</v>
      </c>
      <c r="W39" s="103">
        <v>11887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115</v>
      </c>
      <c r="AG39" s="103">
        <v>115</v>
      </c>
      <c r="AH39" s="103">
        <v>0</v>
      </c>
      <c r="AI39" s="103">
        <v>0</v>
      </c>
      <c r="AJ39" s="103">
        <f>SUM(AK39:AS39)</f>
        <v>587</v>
      </c>
      <c r="AK39" s="103">
        <v>507</v>
      </c>
      <c r="AL39" s="103">
        <v>0</v>
      </c>
      <c r="AM39" s="103">
        <v>12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68</v>
      </c>
      <c r="AT39" s="103">
        <f>SUM(AU39:AY39)</f>
        <v>37</v>
      </c>
      <c r="AU39" s="103">
        <v>35</v>
      </c>
      <c r="AV39" s="103">
        <v>0</v>
      </c>
      <c r="AW39" s="103">
        <v>2</v>
      </c>
      <c r="AX39" s="103">
        <v>0</v>
      </c>
      <c r="AY39" s="103">
        <v>0</v>
      </c>
      <c r="AZ39" s="103">
        <f>SUM(BA39:BC39)</f>
        <v>45</v>
      </c>
      <c r="BA39" s="103">
        <v>45</v>
      </c>
      <c r="BB39" s="103">
        <v>0</v>
      </c>
      <c r="BC39" s="103">
        <v>0</v>
      </c>
    </row>
    <row r="40" spans="1:55" s="107" customFormat="1" ht="13.5" customHeight="1">
      <c r="A40" s="105" t="s">
        <v>42</v>
      </c>
      <c r="B40" s="106" t="s">
        <v>318</v>
      </c>
      <c r="C40" s="101" t="s">
        <v>319</v>
      </c>
      <c r="D40" s="103">
        <f>SUM(E40,+H40,+K40)</f>
        <v>9558</v>
      </c>
      <c r="E40" s="103">
        <f>SUM(F40:G40)</f>
        <v>0</v>
      </c>
      <c r="F40" s="103">
        <v>0</v>
      </c>
      <c r="G40" s="103">
        <v>0</v>
      </c>
      <c r="H40" s="103">
        <f>SUM(I40:J40)</f>
        <v>2003</v>
      </c>
      <c r="I40" s="103">
        <v>2003</v>
      </c>
      <c r="J40" s="103">
        <v>0</v>
      </c>
      <c r="K40" s="103">
        <f>SUM(L40:M40)</f>
        <v>7555</v>
      </c>
      <c r="L40" s="103">
        <v>0</v>
      </c>
      <c r="M40" s="103">
        <v>7555</v>
      </c>
      <c r="N40" s="103">
        <f>SUM(O40,+V40,+AC40)</f>
        <v>9592</v>
      </c>
      <c r="O40" s="103">
        <f>SUM(P40:U40)</f>
        <v>2003</v>
      </c>
      <c r="P40" s="103">
        <v>2003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7555</v>
      </c>
      <c r="W40" s="103">
        <v>7555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34</v>
      </c>
      <c r="AD40" s="103">
        <v>34</v>
      </c>
      <c r="AE40" s="103">
        <v>0</v>
      </c>
      <c r="AF40" s="103">
        <f>SUM(AG40:AI40)</f>
        <v>47</v>
      </c>
      <c r="AG40" s="103">
        <v>47</v>
      </c>
      <c r="AH40" s="103">
        <v>0</v>
      </c>
      <c r="AI40" s="103">
        <v>0</v>
      </c>
      <c r="AJ40" s="103">
        <f>SUM(AK40:AS40)</f>
        <v>47</v>
      </c>
      <c r="AK40" s="103">
        <v>47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47</v>
      </c>
      <c r="AU40" s="103">
        <v>47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7" customFormat="1" ht="13.5" customHeight="1">
      <c r="A41" s="105" t="s">
        <v>42</v>
      </c>
      <c r="B41" s="106" t="s">
        <v>320</v>
      </c>
      <c r="C41" s="101" t="s">
        <v>321</v>
      </c>
      <c r="D41" s="103">
        <f>SUM(E41,+H41,+K41)</f>
        <v>24941</v>
      </c>
      <c r="E41" s="103">
        <f>SUM(F41:G41)</f>
        <v>0</v>
      </c>
      <c r="F41" s="103">
        <v>0</v>
      </c>
      <c r="G41" s="103">
        <v>0</v>
      </c>
      <c r="H41" s="103">
        <f>SUM(I41:J41)</f>
        <v>4600</v>
      </c>
      <c r="I41" s="103">
        <v>4600</v>
      </c>
      <c r="J41" s="103">
        <v>0</v>
      </c>
      <c r="K41" s="103">
        <f>SUM(L41:M41)</f>
        <v>20341</v>
      </c>
      <c r="L41" s="103">
        <v>0</v>
      </c>
      <c r="M41" s="103">
        <v>20341</v>
      </c>
      <c r="N41" s="103">
        <f>SUM(O41,+V41,+AC41)</f>
        <v>24941</v>
      </c>
      <c r="O41" s="103">
        <f>SUM(P41:U41)</f>
        <v>4600</v>
      </c>
      <c r="P41" s="103">
        <v>4600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20341</v>
      </c>
      <c r="W41" s="103">
        <v>20341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704</v>
      </c>
      <c r="AG41" s="103">
        <v>704</v>
      </c>
      <c r="AH41" s="103">
        <v>0</v>
      </c>
      <c r="AI41" s="103">
        <v>0</v>
      </c>
      <c r="AJ41" s="103">
        <f>SUM(AK41:AS41)</f>
        <v>704</v>
      </c>
      <c r="AK41" s="103">
        <v>0</v>
      </c>
      <c r="AL41" s="103">
        <v>0</v>
      </c>
      <c r="AM41" s="103">
        <v>704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7" customFormat="1" ht="13.5" customHeight="1">
      <c r="A42" s="105" t="s">
        <v>42</v>
      </c>
      <c r="B42" s="106" t="s">
        <v>322</v>
      </c>
      <c r="C42" s="101" t="s">
        <v>323</v>
      </c>
      <c r="D42" s="103">
        <f>SUM(E42,+H42,+K42)</f>
        <v>15303</v>
      </c>
      <c r="E42" s="103">
        <f>SUM(F42:G42)</f>
        <v>271</v>
      </c>
      <c r="F42" s="103">
        <v>0</v>
      </c>
      <c r="G42" s="103">
        <v>271</v>
      </c>
      <c r="H42" s="103">
        <f>SUM(I42:J42)</f>
        <v>3039</v>
      </c>
      <c r="I42" s="103">
        <v>3039</v>
      </c>
      <c r="J42" s="103">
        <v>0</v>
      </c>
      <c r="K42" s="103">
        <f>SUM(L42:M42)</f>
        <v>11993</v>
      </c>
      <c r="L42" s="103">
        <v>0</v>
      </c>
      <c r="M42" s="103">
        <v>11993</v>
      </c>
      <c r="N42" s="103">
        <f>SUM(O42,+V42,+AC42)</f>
        <v>15303</v>
      </c>
      <c r="O42" s="103">
        <f>SUM(P42:U42)</f>
        <v>3039</v>
      </c>
      <c r="P42" s="103">
        <v>3039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12264</v>
      </c>
      <c r="W42" s="103">
        <v>12264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138</v>
      </c>
      <c r="AG42" s="103">
        <v>138</v>
      </c>
      <c r="AH42" s="103">
        <v>0</v>
      </c>
      <c r="AI42" s="103">
        <v>0</v>
      </c>
      <c r="AJ42" s="103">
        <f>SUM(AK42:AS42)</f>
        <v>84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1</v>
      </c>
      <c r="AS42" s="103">
        <v>83</v>
      </c>
      <c r="AT42" s="103">
        <f>SUM(AU42:AY42)</f>
        <v>54</v>
      </c>
      <c r="AU42" s="103">
        <v>54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7" customFormat="1" ht="13.5" customHeight="1">
      <c r="A43" s="105" t="s">
        <v>42</v>
      </c>
      <c r="B43" s="106" t="s">
        <v>324</v>
      </c>
      <c r="C43" s="101" t="s">
        <v>325</v>
      </c>
      <c r="D43" s="103">
        <f>SUM(E43,+H43,+K43)</f>
        <v>16020</v>
      </c>
      <c r="E43" s="103">
        <f>SUM(F43:G43)</f>
        <v>7642</v>
      </c>
      <c r="F43" s="103">
        <v>3261</v>
      </c>
      <c r="G43" s="103">
        <v>4381</v>
      </c>
      <c r="H43" s="103">
        <f>SUM(I43:J43)</f>
        <v>8378</v>
      </c>
      <c r="I43" s="103">
        <v>0</v>
      </c>
      <c r="J43" s="103">
        <v>8378</v>
      </c>
      <c r="K43" s="103">
        <f>SUM(L43:M43)</f>
        <v>0</v>
      </c>
      <c r="L43" s="103">
        <v>0</v>
      </c>
      <c r="M43" s="103">
        <v>0</v>
      </c>
      <c r="N43" s="103">
        <f>SUM(O43,+V43,+AC43)</f>
        <v>16036</v>
      </c>
      <c r="O43" s="103">
        <f>SUM(P43:U43)</f>
        <v>3261</v>
      </c>
      <c r="P43" s="103">
        <v>3261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12759</v>
      </c>
      <c r="W43" s="103">
        <v>12759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16</v>
      </c>
      <c r="AD43" s="103">
        <v>16</v>
      </c>
      <c r="AE43" s="103">
        <v>0</v>
      </c>
      <c r="AF43" s="103">
        <f>SUM(AG43:AI43)</f>
        <v>792</v>
      </c>
      <c r="AG43" s="103">
        <v>792</v>
      </c>
      <c r="AH43" s="103">
        <v>0</v>
      </c>
      <c r="AI43" s="103">
        <v>0</v>
      </c>
      <c r="AJ43" s="103">
        <f>SUM(AK43:AS43)</f>
        <v>792</v>
      </c>
      <c r="AK43" s="103">
        <v>0</v>
      </c>
      <c r="AL43" s="103">
        <v>0</v>
      </c>
      <c r="AM43" s="103">
        <v>0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792</v>
      </c>
      <c r="AT43" s="103">
        <f>SUM(AU43:AY43)</f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0</v>
      </c>
      <c r="BA43" s="103">
        <v>0</v>
      </c>
      <c r="BB43" s="103">
        <v>0</v>
      </c>
      <c r="BC43" s="103">
        <v>0</v>
      </c>
    </row>
    <row r="44" spans="1:55" s="107" customFormat="1" ht="13.5" customHeight="1">
      <c r="A44" s="105" t="s">
        <v>42</v>
      </c>
      <c r="B44" s="106" t="s">
        <v>326</v>
      </c>
      <c r="C44" s="101" t="s">
        <v>327</v>
      </c>
      <c r="D44" s="103">
        <f>SUM(E44,+H44,+K44)</f>
        <v>7357</v>
      </c>
      <c r="E44" s="103">
        <f>SUM(F44:G44)</f>
        <v>68</v>
      </c>
      <c r="F44" s="103">
        <v>0</v>
      </c>
      <c r="G44" s="103">
        <v>68</v>
      </c>
      <c r="H44" s="103">
        <f>SUM(I44:J44)</f>
        <v>2482</v>
      </c>
      <c r="I44" s="103">
        <v>2482</v>
      </c>
      <c r="J44" s="103">
        <v>0</v>
      </c>
      <c r="K44" s="103">
        <f>SUM(L44:M44)</f>
        <v>4807</v>
      </c>
      <c r="L44" s="103">
        <v>0</v>
      </c>
      <c r="M44" s="103">
        <v>4807</v>
      </c>
      <c r="N44" s="103">
        <f>SUM(O44,+V44,+AC44)</f>
        <v>7357</v>
      </c>
      <c r="O44" s="103">
        <f>SUM(P44:U44)</f>
        <v>2482</v>
      </c>
      <c r="P44" s="103">
        <v>2482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f>SUM(W44:AB44)</f>
        <v>4875</v>
      </c>
      <c r="W44" s="103">
        <v>4875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66</v>
      </c>
      <c r="AG44" s="103">
        <v>66</v>
      </c>
      <c r="AH44" s="103">
        <v>0</v>
      </c>
      <c r="AI44" s="103">
        <v>0</v>
      </c>
      <c r="AJ44" s="103">
        <f>SUM(AK44:AS44)</f>
        <v>66</v>
      </c>
      <c r="AK44" s="103">
        <v>25</v>
      </c>
      <c r="AL44" s="103">
        <v>0</v>
      </c>
      <c r="AM44" s="103">
        <v>0</v>
      </c>
      <c r="AN44" s="103">
        <v>0</v>
      </c>
      <c r="AO44" s="103">
        <v>0</v>
      </c>
      <c r="AP44" s="103">
        <v>0</v>
      </c>
      <c r="AQ44" s="103">
        <v>0</v>
      </c>
      <c r="AR44" s="103">
        <v>1</v>
      </c>
      <c r="AS44" s="103">
        <v>40</v>
      </c>
      <c r="AT44" s="103">
        <f>SUM(AU44:AY44)</f>
        <v>25</v>
      </c>
      <c r="AU44" s="103">
        <v>25</v>
      </c>
      <c r="AV44" s="103">
        <v>0</v>
      </c>
      <c r="AW44" s="103">
        <v>0</v>
      </c>
      <c r="AX44" s="103">
        <v>0</v>
      </c>
      <c r="AY44" s="103">
        <v>0</v>
      </c>
      <c r="AZ44" s="103">
        <f>SUM(BA44:BC44)</f>
        <v>0</v>
      </c>
      <c r="BA44" s="103">
        <v>0</v>
      </c>
      <c r="BB44" s="103">
        <v>0</v>
      </c>
      <c r="BC44" s="103">
        <v>0</v>
      </c>
    </row>
    <row r="45" spans="1:55" s="107" customFormat="1" ht="13.5" customHeight="1">
      <c r="A45" s="105" t="s">
        <v>42</v>
      </c>
      <c r="B45" s="106" t="s">
        <v>328</v>
      </c>
      <c r="C45" s="101" t="s">
        <v>329</v>
      </c>
      <c r="D45" s="103">
        <f>SUM(E45,+H45,+K45)</f>
        <v>1353</v>
      </c>
      <c r="E45" s="103">
        <f>SUM(F45:G45)</f>
        <v>0</v>
      </c>
      <c r="F45" s="103">
        <v>0</v>
      </c>
      <c r="G45" s="103">
        <v>0</v>
      </c>
      <c r="H45" s="103">
        <f>SUM(I45:J45)</f>
        <v>0</v>
      </c>
      <c r="I45" s="103">
        <v>0</v>
      </c>
      <c r="J45" s="103">
        <v>0</v>
      </c>
      <c r="K45" s="103">
        <f>SUM(L45:M45)</f>
        <v>1353</v>
      </c>
      <c r="L45" s="103">
        <v>889</v>
      </c>
      <c r="M45" s="103">
        <v>464</v>
      </c>
      <c r="N45" s="103">
        <f>SUM(O45,+V45,+AC45)</f>
        <v>1353</v>
      </c>
      <c r="O45" s="103">
        <f>SUM(P45:U45)</f>
        <v>889</v>
      </c>
      <c r="P45" s="103">
        <v>889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464</v>
      </c>
      <c r="W45" s="103">
        <v>464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0</v>
      </c>
      <c r="AD45" s="103">
        <v>0</v>
      </c>
      <c r="AE45" s="103">
        <v>0</v>
      </c>
      <c r="AF45" s="103">
        <f>SUM(AG45:AI45)</f>
        <v>19</v>
      </c>
      <c r="AG45" s="103">
        <v>19</v>
      </c>
      <c r="AH45" s="103">
        <v>0</v>
      </c>
      <c r="AI45" s="103">
        <v>0</v>
      </c>
      <c r="AJ45" s="103">
        <f>SUM(AK45:AS45)</f>
        <v>19</v>
      </c>
      <c r="AK45" s="103">
        <v>0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19</v>
      </c>
      <c r="AR45" s="103">
        <v>0</v>
      </c>
      <c r="AS45" s="103">
        <v>0</v>
      </c>
      <c r="AT45" s="103">
        <f>SUM(AU45:AY45)</f>
        <v>0</v>
      </c>
      <c r="AU45" s="103">
        <v>0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19</v>
      </c>
      <c r="BA45" s="103">
        <v>19</v>
      </c>
      <c r="BB45" s="103">
        <v>0</v>
      </c>
      <c r="BC45" s="103">
        <v>0</v>
      </c>
    </row>
    <row r="46" spans="1:55" s="107" customFormat="1" ht="13.5" customHeight="1">
      <c r="A46" s="105" t="s">
        <v>42</v>
      </c>
      <c r="B46" s="106" t="s">
        <v>330</v>
      </c>
      <c r="C46" s="101" t="s">
        <v>331</v>
      </c>
      <c r="D46" s="103">
        <f>SUM(E46,+H46,+K46)</f>
        <v>1493</v>
      </c>
      <c r="E46" s="103">
        <f>SUM(F46:G46)</f>
        <v>0</v>
      </c>
      <c r="F46" s="103">
        <v>0</v>
      </c>
      <c r="G46" s="103">
        <v>0</v>
      </c>
      <c r="H46" s="103">
        <f>SUM(I46:J46)</f>
        <v>0</v>
      </c>
      <c r="I46" s="103">
        <v>0</v>
      </c>
      <c r="J46" s="103">
        <v>0</v>
      </c>
      <c r="K46" s="103">
        <f>SUM(L46:M46)</f>
        <v>1493</v>
      </c>
      <c r="L46" s="103">
        <v>97</v>
      </c>
      <c r="M46" s="103">
        <v>1396</v>
      </c>
      <c r="N46" s="103">
        <f>SUM(O46,+V46,+AC46)</f>
        <v>1493</v>
      </c>
      <c r="O46" s="103">
        <f>SUM(P46:U46)</f>
        <v>97</v>
      </c>
      <c r="P46" s="103">
        <v>97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>SUM(W46:AB46)</f>
        <v>1396</v>
      </c>
      <c r="W46" s="103">
        <v>1396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>SUM(AD46:AE46)</f>
        <v>0</v>
      </c>
      <c r="AD46" s="103">
        <v>0</v>
      </c>
      <c r="AE46" s="103">
        <v>0</v>
      </c>
      <c r="AF46" s="103">
        <f>SUM(AG46:AI46)</f>
        <v>124</v>
      </c>
      <c r="AG46" s="103">
        <v>124</v>
      </c>
      <c r="AH46" s="103">
        <v>0</v>
      </c>
      <c r="AI46" s="103">
        <v>0</v>
      </c>
      <c r="AJ46" s="103">
        <f>SUM(AK46:AS46)</f>
        <v>124</v>
      </c>
      <c r="AK46" s="103">
        <v>0</v>
      </c>
      <c r="AL46" s="103">
        <v>0</v>
      </c>
      <c r="AM46" s="103">
        <v>2</v>
      </c>
      <c r="AN46" s="103">
        <v>122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f>SUM(AU46:AY46)</f>
        <v>0</v>
      </c>
      <c r="AU46" s="103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0</v>
      </c>
      <c r="BA46" s="103">
        <v>0</v>
      </c>
      <c r="BB46" s="103">
        <v>0</v>
      </c>
      <c r="BC46" s="103">
        <v>0</v>
      </c>
    </row>
    <row r="47" spans="1:55" s="107" customFormat="1" ht="13.5" customHeight="1">
      <c r="A47" s="105" t="s">
        <v>42</v>
      </c>
      <c r="B47" s="106" t="s">
        <v>332</v>
      </c>
      <c r="C47" s="101" t="s">
        <v>333</v>
      </c>
      <c r="D47" s="103">
        <f>SUM(E47,+H47,+K47)</f>
        <v>2587</v>
      </c>
      <c r="E47" s="103">
        <f>SUM(F47:G47)</f>
        <v>0</v>
      </c>
      <c r="F47" s="103">
        <v>0</v>
      </c>
      <c r="G47" s="103">
        <v>0</v>
      </c>
      <c r="H47" s="103">
        <f>SUM(I47:J47)</f>
        <v>221</v>
      </c>
      <c r="I47" s="103">
        <v>221</v>
      </c>
      <c r="J47" s="103">
        <v>0</v>
      </c>
      <c r="K47" s="103">
        <f>SUM(L47:M47)</f>
        <v>2366</v>
      </c>
      <c r="L47" s="103">
        <v>0</v>
      </c>
      <c r="M47" s="103">
        <v>2366</v>
      </c>
      <c r="N47" s="103">
        <f>SUM(O47,+V47,+AC47)</f>
        <v>2587</v>
      </c>
      <c r="O47" s="103">
        <f>SUM(P47:U47)</f>
        <v>221</v>
      </c>
      <c r="P47" s="103">
        <v>221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>SUM(W47:AB47)</f>
        <v>2366</v>
      </c>
      <c r="W47" s="103">
        <v>2366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>SUM(AD47:AE47)</f>
        <v>0</v>
      </c>
      <c r="AD47" s="103">
        <v>0</v>
      </c>
      <c r="AE47" s="103">
        <v>0</v>
      </c>
      <c r="AF47" s="103">
        <f>SUM(AG47:AI47)</f>
        <v>73</v>
      </c>
      <c r="AG47" s="103">
        <v>73</v>
      </c>
      <c r="AH47" s="103">
        <v>0</v>
      </c>
      <c r="AI47" s="103">
        <v>0</v>
      </c>
      <c r="AJ47" s="103">
        <f>SUM(AK47:AS47)</f>
        <v>73</v>
      </c>
      <c r="AK47" s="103">
        <v>0</v>
      </c>
      <c r="AL47" s="103">
        <v>0</v>
      </c>
      <c r="AM47" s="103">
        <v>73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>SUM(AU47:AY47)</f>
        <v>0</v>
      </c>
      <c r="AU47" s="103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f>SUM(BA47:BC47)</f>
        <v>0</v>
      </c>
      <c r="BA47" s="103">
        <v>0</v>
      </c>
      <c r="BB47" s="103">
        <v>0</v>
      </c>
      <c r="BC47" s="103">
        <v>0</v>
      </c>
    </row>
    <row r="48" spans="1:55" s="107" customFormat="1" ht="13.5" customHeight="1">
      <c r="A48" s="105" t="s">
        <v>42</v>
      </c>
      <c r="B48" s="106" t="s">
        <v>334</v>
      </c>
      <c r="C48" s="101" t="s">
        <v>335</v>
      </c>
      <c r="D48" s="103">
        <f>SUM(E48,+H48,+K48)</f>
        <v>4222</v>
      </c>
      <c r="E48" s="103">
        <f>SUM(F48:G48)</f>
        <v>0</v>
      </c>
      <c r="F48" s="103">
        <v>0</v>
      </c>
      <c r="G48" s="103">
        <v>0</v>
      </c>
      <c r="H48" s="103">
        <f>SUM(I48:J48)</f>
        <v>703</v>
      </c>
      <c r="I48" s="103">
        <v>703</v>
      </c>
      <c r="J48" s="103">
        <v>0</v>
      </c>
      <c r="K48" s="103">
        <f>SUM(L48:M48)</f>
        <v>3519</v>
      </c>
      <c r="L48" s="103">
        <v>0</v>
      </c>
      <c r="M48" s="103">
        <v>3519</v>
      </c>
      <c r="N48" s="103">
        <f>SUM(O48,+V48,+AC48)</f>
        <v>4238</v>
      </c>
      <c r="O48" s="103">
        <f>SUM(P48:U48)</f>
        <v>703</v>
      </c>
      <c r="P48" s="103">
        <v>703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>SUM(W48:AB48)</f>
        <v>3519</v>
      </c>
      <c r="W48" s="103">
        <v>3519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>SUM(AD48:AE48)</f>
        <v>16</v>
      </c>
      <c r="AD48" s="103">
        <v>16</v>
      </c>
      <c r="AE48" s="103">
        <v>0</v>
      </c>
      <c r="AF48" s="103">
        <f>SUM(AG48:AI48)</f>
        <v>21</v>
      </c>
      <c r="AG48" s="103">
        <v>21</v>
      </c>
      <c r="AH48" s="103">
        <v>0</v>
      </c>
      <c r="AI48" s="103">
        <v>0</v>
      </c>
      <c r="AJ48" s="103">
        <f>SUM(AK48:AS48)</f>
        <v>21</v>
      </c>
      <c r="AK48" s="103">
        <v>21</v>
      </c>
      <c r="AL48" s="103">
        <v>0</v>
      </c>
      <c r="AM48" s="103">
        <v>0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0</v>
      </c>
      <c r="AT48" s="103">
        <f>SUM(AU48:AY48)</f>
        <v>21</v>
      </c>
      <c r="AU48" s="103">
        <v>21</v>
      </c>
      <c r="AV48" s="103">
        <v>0</v>
      </c>
      <c r="AW48" s="103">
        <v>0</v>
      </c>
      <c r="AX48" s="103">
        <v>0</v>
      </c>
      <c r="AY48" s="103">
        <v>0</v>
      </c>
      <c r="AZ48" s="103">
        <f>SUM(BA48:BC48)</f>
        <v>0</v>
      </c>
      <c r="BA48" s="103">
        <v>0</v>
      </c>
      <c r="BB48" s="103">
        <v>0</v>
      </c>
      <c r="BC48" s="103">
        <v>0</v>
      </c>
    </row>
    <row r="49" spans="1:55" s="107" customFormat="1" ht="13.5" customHeight="1">
      <c r="A49" s="105" t="s">
        <v>42</v>
      </c>
      <c r="B49" s="106" t="s">
        <v>336</v>
      </c>
      <c r="C49" s="101" t="s">
        <v>337</v>
      </c>
      <c r="D49" s="103">
        <f>SUM(E49,+H49,+K49)</f>
        <v>5391</v>
      </c>
      <c r="E49" s="103">
        <f>SUM(F49:G49)</f>
        <v>0</v>
      </c>
      <c r="F49" s="103">
        <v>0</v>
      </c>
      <c r="G49" s="103">
        <v>0</v>
      </c>
      <c r="H49" s="103">
        <f>SUM(I49:J49)</f>
        <v>930</v>
      </c>
      <c r="I49" s="103">
        <v>930</v>
      </c>
      <c r="J49" s="103">
        <v>0</v>
      </c>
      <c r="K49" s="103">
        <f>SUM(L49:M49)</f>
        <v>4461</v>
      </c>
      <c r="L49" s="103">
        <v>0</v>
      </c>
      <c r="M49" s="103">
        <v>4461</v>
      </c>
      <c r="N49" s="103">
        <f>SUM(O49,+V49,+AC49)</f>
        <v>5391</v>
      </c>
      <c r="O49" s="103">
        <f>SUM(P49:U49)</f>
        <v>930</v>
      </c>
      <c r="P49" s="103">
        <v>930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f>SUM(W49:AB49)</f>
        <v>4461</v>
      </c>
      <c r="W49" s="103">
        <v>4461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f>SUM(AD49:AE49)</f>
        <v>0</v>
      </c>
      <c r="AD49" s="103">
        <v>0</v>
      </c>
      <c r="AE49" s="103">
        <v>0</v>
      </c>
      <c r="AF49" s="103">
        <f>SUM(AG49:AI49)</f>
        <v>152</v>
      </c>
      <c r="AG49" s="103">
        <v>152</v>
      </c>
      <c r="AH49" s="103">
        <v>0</v>
      </c>
      <c r="AI49" s="103">
        <v>0</v>
      </c>
      <c r="AJ49" s="103">
        <f>SUM(AK49:AS49)</f>
        <v>152</v>
      </c>
      <c r="AK49" s="103">
        <v>0</v>
      </c>
      <c r="AL49" s="103">
        <v>0</v>
      </c>
      <c r="AM49" s="103">
        <v>152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0</v>
      </c>
      <c r="AT49" s="103">
        <f>SUM(AU49:AY49)</f>
        <v>0</v>
      </c>
      <c r="AU49" s="103">
        <v>0</v>
      </c>
      <c r="AV49" s="103">
        <v>0</v>
      </c>
      <c r="AW49" s="103">
        <v>0</v>
      </c>
      <c r="AX49" s="103">
        <v>0</v>
      </c>
      <c r="AY49" s="103">
        <v>0</v>
      </c>
      <c r="AZ49" s="103">
        <f>SUM(BA49:BC49)</f>
        <v>0</v>
      </c>
      <c r="BA49" s="103">
        <v>0</v>
      </c>
      <c r="BB49" s="103">
        <v>0</v>
      </c>
      <c r="BC49" s="103">
        <v>0</v>
      </c>
    </row>
    <row r="50" spans="1:55" s="107" customFormat="1" ht="13.5" customHeight="1">
      <c r="A50" s="105" t="s">
        <v>42</v>
      </c>
      <c r="B50" s="106" t="s">
        <v>338</v>
      </c>
      <c r="C50" s="101" t="s">
        <v>339</v>
      </c>
      <c r="D50" s="103">
        <f>SUM(E50,+H50,+K50)</f>
        <v>4830</v>
      </c>
      <c r="E50" s="103">
        <f>SUM(F50:G50)</f>
        <v>209</v>
      </c>
      <c r="F50" s="103">
        <v>0</v>
      </c>
      <c r="G50" s="103">
        <v>209</v>
      </c>
      <c r="H50" s="103">
        <f>SUM(I50:J50)</f>
        <v>1339</v>
      </c>
      <c r="I50" s="103">
        <v>1339</v>
      </c>
      <c r="J50" s="103">
        <v>0</v>
      </c>
      <c r="K50" s="103">
        <f>SUM(L50:M50)</f>
        <v>3282</v>
      </c>
      <c r="L50" s="103">
        <v>0</v>
      </c>
      <c r="M50" s="103">
        <v>3282</v>
      </c>
      <c r="N50" s="103">
        <f>SUM(O50,+V50,+AC50)</f>
        <v>4830</v>
      </c>
      <c r="O50" s="103">
        <f>SUM(P50:U50)</f>
        <v>1339</v>
      </c>
      <c r="P50" s="103">
        <v>1339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f>SUM(W50:AB50)</f>
        <v>3491</v>
      </c>
      <c r="W50" s="103">
        <v>3491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f>SUM(AD50:AE50)</f>
        <v>0</v>
      </c>
      <c r="AD50" s="103">
        <v>0</v>
      </c>
      <c r="AE50" s="103">
        <v>0</v>
      </c>
      <c r="AF50" s="103">
        <f>SUM(AG50:AI50)</f>
        <v>44</v>
      </c>
      <c r="AG50" s="103">
        <v>44</v>
      </c>
      <c r="AH50" s="103">
        <v>0</v>
      </c>
      <c r="AI50" s="103">
        <v>0</v>
      </c>
      <c r="AJ50" s="103">
        <f>SUM(AK50:AS50)</f>
        <v>44</v>
      </c>
      <c r="AK50" s="103">
        <v>17</v>
      </c>
      <c r="AL50" s="103">
        <v>0</v>
      </c>
      <c r="AM50" s="103">
        <v>0</v>
      </c>
      <c r="AN50" s="103">
        <v>0</v>
      </c>
      <c r="AO50" s="103">
        <v>0</v>
      </c>
      <c r="AP50" s="103">
        <v>0</v>
      </c>
      <c r="AQ50" s="103">
        <v>0</v>
      </c>
      <c r="AR50" s="103">
        <v>1</v>
      </c>
      <c r="AS50" s="103">
        <v>26</v>
      </c>
      <c r="AT50" s="103">
        <f>SUM(AU50:AY50)</f>
        <v>17</v>
      </c>
      <c r="AU50" s="103">
        <v>17</v>
      </c>
      <c r="AV50" s="103">
        <v>0</v>
      </c>
      <c r="AW50" s="103">
        <v>0</v>
      </c>
      <c r="AX50" s="103">
        <v>0</v>
      </c>
      <c r="AY50" s="103">
        <v>0</v>
      </c>
      <c r="AZ50" s="103">
        <f>SUM(BA50:BC50)</f>
        <v>0</v>
      </c>
      <c r="BA50" s="103">
        <v>0</v>
      </c>
      <c r="BB50" s="103">
        <v>0</v>
      </c>
      <c r="BC50" s="103">
        <v>0</v>
      </c>
    </row>
    <row r="51" spans="1:55" s="107" customFormat="1" ht="13.5" customHeight="1">
      <c r="A51" s="105" t="s">
        <v>42</v>
      </c>
      <c r="B51" s="106" t="s">
        <v>340</v>
      </c>
      <c r="C51" s="101" t="s">
        <v>341</v>
      </c>
      <c r="D51" s="103">
        <f>SUM(E51,+H51,+K51)</f>
        <v>2467</v>
      </c>
      <c r="E51" s="103">
        <f>SUM(F51:G51)</f>
        <v>14</v>
      </c>
      <c r="F51" s="103">
        <v>0</v>
      </c>
      <c r="G51" s="103">
        <v>14</v>
      </c>
      <c r="H51" s="103">
        <f>SUM(I51:J51)</f>
        <v>269</v>
      </c>
      <c r="I51" s="103">
        <v>269</v>
      </c>
      <c r="J51" s="103">
        <v>0</v>
      </c>
      <c r="K51" s="103">
        <f>SUM(L51:M51)</f>
        <v>2184</v>
      </c>
      <c r="L51" s="103">
        <v>0</v>
      </c>
      <c r="M51" s="103">
        <v>2184</v>
      </c>
      <c r="N51" s="103">
        <f>SUM(O51,+V51,+AC51)</f>
        <v>2467</v>
      </c>
      <c r="O51" s="103">
        <f>SUM(P51:U51)</f>
        <v>269</v>
      </c>
      <c r="P51" s="103">
        <v>269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f>SUM(W51:AB51)</f>
        <v>2198</v>
      </c>
      <c r="W51" s="103">
        <v>2198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f>SUM(AD51:AE51)</f>
        <v>0</v>
      </c>
      <c r="AD51" s="103">
        <v>0</v>
      </c>
      <c r="AE51" s="103">
        <v>0</v>
      </c>
      <c r="AF51" s="103">
        <f>SUM(AG51:AI51)</f>
        <v>22</v>
      </c>
      <c r="AG51" s="103">
        <v>22</v>
      </c>
      <c r="AH51" s="103">
        <v>0</v>
      </c>
      <c r="AI51" s="103">
        <v>0</v>
      </c>
      <c r="AJ51" s="103">
        <f>SUM(AK51:AS51)</f>
        <v>13</v>
      </c>
      <c r="AK51" s="103">
        <v>0</v>
      </c>
      <c r="AL51" s="103">
        <v>0</v>
      </c>
      <c r="AM51" s="103">
        <v>0</v>
      </c>
      <c r="AN51" s="103">
        <v>0</v>
      </c>
      <c r="AO51" s="103">
        <v>0</v>
      </c>
      <c r="AP51" s="103">
        <v>0</v>
      </c>
      <c r="AQ51" s="103">
        <v>0</v>
      </c>
      <c r="AR51" s="103">
        <v>0</v>
      </c>
      <c r="AS51" s="103">
        <v>13</v>
      </c>
      <c r="AT51" s="103">
        <f>SUM(AU51:AY51)</f>
        <v>9</v>
      </c>
      <c r="AU51" s="103">
        <v>9</v>
      </c>
      <c r="AV51" s="103">
        <v>0</v>
      </c>
      <c r="AW51" s="103">
        <v>0</v>
      </c>
      <c r="AX51" s="103">
        <v>0</v>
      </c>
      <c r="AY51" s="103">
        <v>0</v>
      </c>
      <c r="AZ51" s="103">
        <f>SUM(BA51:BC51)</f>
        <v>0</v>
      </c>
      <c r="BA51" s="103">
        <v>0</v>
      </c>
      <c r="BB51" s="103">
        <v>0</v>
      </c>
      <c r="BC51" s="103">
        <v>0</v>
      </c>
    </row>
    <row r="52" spans="1:55" s="107" customFormat="1" ht="13.5" customHeight="1">
      <c r="A52" s="105" t="s">
        <v>42</v>
      </c>
      <c r="B52" s="106" t="s">
        <v>342</v>
      </c>
      <c r="C52" s="101" t="s">
        <v>343</v>
      </c>
      <c r="D52" s="103">
        <f>SUM(E52,+H52,+K52)</f>
        <v>6490</v>
      </c>
      <c r="E52" s="103">
        <f>SUM(F52:G52)</f>
        <v>160</v>
      </c>
      <c r="F52" s="103">
        <v>0</v>
      </c>
      <c r="G52" s="103">
        <v>160</v>
      </c>
      <c r="H52" s="103">
        <f>SUM(I52:J52)</f>
        <v>1385</v>
      </c>
      <c r="I52" s="103">
        <v>1385</v>
      </c>
      <c r="J52" s="103">
        <v>0</v>
      </c>
      <c r="K52" s="103">
        <f>SUM(L52:M52)</f>
        <v>4945</v>
      </c>
      <c r="L52" s="103">
        <v>0</v>
      </c>
      <c r="M52" s="103">
        <v>4945</v>
      </c>
      <c r="N52" s="103">
        <f>SUM(O52,+V52,+AC52)</f>
        <v>6502</v>
      </c>
      <c r="O52" s="103">
        <f>SUM(P52:U52)</f>
        <v>1385</v>
      </c>
      <c r="P52" s="103">
        <v>1385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f>SUM(W52:AB52)</f>
        <v>5105</v>
      </c>
      <c r="W52" s="103">
        <v>5105</v>
      </c>
      <c r="X52" s="103">
        <v>0</v>
      </c>
      <c r="Y52" s="103">
        <v>0</v>
      </c>
      <c r="Z52" s="103">
        <v>0</v>
      </c>
      <c r="AA52" s="103">
        <v>0</v>
      </c>
      <c r="AB52" s="103">
        <v>0</v>
      </c>
      <c r="AC52" s="103">
        <f>SUM(AD52:AE52)</f>
        <v>12</v>
      </c>
      <c r="AD52" s="103">
        <v>12</v>
      </c>
      <c r="AE52" s="103">
        <v>0</v>
      </c>
      <c r="AF52" s="103">
        <f>SUM(AG52:AI52)</f>
        <v>46</v>
      </c>
      <c r="AG52" s="103">
        <v>46</v>
      </c>
      <c r="AH52" s="103">
        <v>0</v>
      </c>
      <c r="AI52" s="103">
        <v>0</v>
      </c>
      <c r="AJ52" s="103">
        <f>SUM(AK52:AS52)</f>
        <v>19</v>
      </c>
      <c r="AK52" s="103">
        <v>0</v>
      </c>
      <c r="AL52" s="103">
        <v>0</v>
      </c>
      <c r="AM52" s="103">
        <v>0</v>
      </c>
      <c r="AN52" s="103">
        <v>0</v>
      </c>
      <c r="AO52" s="103">
        <v>0</v>
      </c>
      <c r="AP52" s="103">
        <v>0</v>
      </c>
      <c r="AQ52" s="103">
        <v>0</v>
      </c>
      <c r="AR52" s="103">
        <v>0</v>
      </c>
      <c r="AS52" s="103">
        <v>19</v>
      </c>
      <c r="AT52" s="103">
        <f>SUM(AU52:AY52)</f>
        <v>27</v>
      </c>
      <c r="AU52" s="103">
        <v>27</v>
      </c>
      <c r="AV52" s="103">
        <v>0</v>
      </c>
      <c r="AW52" s="103">
        <v>0</v>
      </c>
      <c r="AX52" s="103">
        <v>0</v>
      </c>
      <c r="AY52" s="103">
        <v>0</v>
      </c>
      <c r="AZ52" s="103">
        <f>SUM(BA52:BC52)</f>
        <v>0</v>
      </c>
      <c r="BA52" s="103">
        <v>0</v>
      </c>
      <c r="BB52" s="103">
        <v>0</v>
      </c>
      <c r="BC52" s="103">
        <v>0</v>
      </c>
    </row>
    <row r="53" spans="1:55" s="107" customFormat="1" ht="13.5" customHeight="1">
      <c r="A53" s="105" t="s">
        <v>42</v>
      </c>
      <c r="B53" s="106" t="s">
        <v>344</v>
      </c>
      <c r="C53" s="101" t="s">
        <v>345</v>
      </c>
      <c r="D53" s="103">
        <f>SUM(E53,+H53,+K53)</f>
        <v>3761</v>
      </c>
      <c r="E53" s="103">
        <f>SUM(F53:G53)</f>
        <v>0</v>
      </c>
      <c r="F53" s="103">
        <v>0</v>
      </c>
      <c r="G53" s="103">
        <v>0</v>
      </c>
      <c r="H53" s="103">
        <f>SUM(I53:J53)</f>
        <v>0</v>
      </c>
      <c r="I53" s="103">
        <v>0</v>
      </c>
      <c r="J53" s="103">
        <v>0</v>
      </c>
      <c r="K53" s="103">
        <f>SUM(L53:M53)</f>
        <v>3761</v>
      </c>
      <c r="L53" s="103">
        <v>820</v>
      </c>
      <c r="M53" s="103">
        <v>2941</v>
      </c>
      <c r="N53" s="103">
        <f>SUM(O53,+V53,+AC53)</f>
        <v>3761</v>
      </c>
      <c r="O53" s="103">
        <f>SUM(P53:U53)</f>
        <v>820</v>
      </c>
      <c r="P53" s="103">
        <v>820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f>SUM(W53:AB53)</f>
        <v>2941</v>
      </c>
      <c r="W53" s="103">
        <v>2941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03">
        <f>SUM(AD53:AE53)</f>
        <v>0</v>
      </c>
      <c r="AD53" s="103">
        <v>0</v>
      </c>
      <c r="AE53" s="103">
        <v>0</v>
      </c>
      <c r="AF53" s="103">
        <f>SUM(AG53:AI53)</f>
        <v>349</v>
      </c>
      <c r="AG53" s="103">
        <v>349</v>
      </c>
      <c r="AH53" s="103">
        <v>0</v>
      </c>
      <c r="AI53" s="103">
        <v>0</v>
      </c>
      <c r="AJ53" s="103">
        <f>SUM(AK53:AS53)</f>
        <v>349</v>
      </c>
      <c r="AK53" s="103">
        <v>0</v>
      </c>
      <c r="AL53" s="103">
        <v>0</v>
      </c>
      <c r="AM53" s="103">
        <v>349</v>
      </c>
      <c r="AN53" s="103">
        <v>0</v>
      </c>
      <c r="AO53" s="103">
        <v>0</v>
      </c>
      <c r="AP53" s="103">
        <v>0</v>
      </c>
      <c r="AQ53" s="103">
        <v>0</v>
      </c>
      <c r="AR53" s="103">
        <v>0</v>
      </c>
      <c r="AS53" s="103">
        <v>0</v>
      </c>
      <c r="AT53" s="103">
        <f>SUM(AU53:AY53)</f>
        <v>10</v>
      </c>
      <c r="AU53" s="103">
        <v>0</v>
      </c>
      <c r="AV53" s="103">
        <v>0</v>
      </c>
      <c r="AW53" s="103">
        <v>10</v>
      </c>
      <c r="AX53" s="103">
        <v>0</v>
      </c>
      <c r="AY53" s="103">
        <v>0</v>
      </c>
      <c r="AZ53" s="103">
        <f>SUM(BA53:BC53)</f>
        <v>0</v>
      </c>
      <c r="BA53" s="103">
        <v>0</v>
      </c>
      <c r="BB53" s="103">
        <v>0</v>
      </c>
      <c r="BC53" s="103">
        <v>0</v>
      </c>
    </row>
    <row r="54" spans="1:55" s="107" customFormat="1" ht="13.5" customHeight="1">
      <c r="A54" s="105" t="s">
        <v>42</v>
      </c>
      <c r="B54" s="106" t="s">
        <v>346</v>
      </c>
      <c r="C54" s="101" t="s">
        <v>347</v>
      </c>
      <c r="D54" s="103">
        <f>SUM(E54,+H54,+K54)</f>
        <v>1531</v>
      </c>
      <c r="E54" s="103">
        <f>SUM(F54:G54)</f>
        <v>0</v>
      </c>
      <c r="F54" s="103">
        <v>0</v>
      </c>
      <c r="G54" s="103">
        <v>0</v>
      </c>
      <c r="H54" s="103">
        <f>SUM(I54:J54)</f>
        <v>0</v>
      </c>
      <c r="I54" s="103">
        <v>0</v>
      </c>
      <c r="J54" s="103">
        <v>0</v>
      </c>
      <c r="K54" s="103">
        <f>SUM(L54:M54)</f>
        <v>1531</v>
      </c>
      <c r="L54" s="103">
        <v>162</v>
      </c>
      <c r="M54" s="103">
        <v>1369</v>
      </c>
      <c r="N54" s="103">
        <f>SUM(O54,+V54,+AC54)</f>
        <v>1531</v>
      </c>
      <c r="O54" s="103">
        <f>SUM(P54:U54)</f>
        <v>162</v>
      </c>
      <c r="P54" s="103">
        <v>162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3">
        <f>SUM(W54:AB54)</f>
        <v>1369</v>
      </c>
      <c r="W54" s="103">
        <v>1369</v>
      </c>
      <c r="X54" s="103">
        <v>0</v>
      </c>
      <c r="Y54" s="103">
        <v>0</v>
      </c>
      <c r="Z54" s="103">
        <v>0</v>
      </c>
      <c r="AA54" s="103">
        <v>0</v>
      </c>
      <c r="AB54" s="103">
        <v>0</v>
      </c>
      <c r="AC54" s="103">
        <f>SUM(AD54:AE54)</f>
        <v>0</v>
      </c>
      <c r="AD54" s="103">
        <v>0</v>
      </c>
      <c r="AE54" s="103">
        <v>0</v>
      </c>
      <c r="AF54" s="103">
        <f>SUM(AG54:AI54)</f>
        <v>142</v>
      </c>
      <c r="AG54" s="103">
        <v>142</v>
      </c>
      <c r="AH54" s="103">
        <v>0</v>
      </c>
      <c r="AI54" s="103">
        <v>0</v>
      </c>
      <c r="AJ54" s="103">
        <f>SUM(AK54:AS54)</f>
        <v>142</v>
      </c>
      <c r="AK54" s="103">
        <v>0</v>
      </c>
      <c r="AL54" s="103">
        <v>0</v>
      </c>
      <c r="AM54" s="103">
        <v>142</v>
      </c>
      <c r="AN54" s="103">
        <v>0</v>
      </c>
      <c r="AO54" s="103">
        <v>0</v>
      </c>
      <c r="AP54" s="103">
        <v>0</v>
      </c>
      <c r="AQ54" s="103">
        <v>0</v>
      </c>
      <c r="AR54" s="103">
        <v>0</v>
      </c>
      <c r="AS54" s="103">
        <v>0</v>
      </c>
      <c r="AT54" s="103">
        <f>SUM(AU54:AY54)</f>
        <v>4</v>
      </c>
      <c r="AU54" s="103">
        <v>0</v>
      </c>
      <c r="AV54" s="103">
        <v>0</v>
      </c>
      <c r="AW54" s="103">
        <v>4</v>
      </c>
      <c r="AX54" s="103">
        <v>0</v>
      </c>
      <c r="AY54" s="103">
        <v>0</v>
      </c>
      <c r="AZ54" s="103">
        <f>SUM(BA54:BC54)</f>
        <v>0</v>
      </c>
      <c r="BA54" s="103">
        <v>0</v>
      </c>
      <c r="BB54" s="103">
        <v>0</v>
      </c>
      <c r="BC54" s="103">
        <v>0</v>
      </c>
    </row>
    <row r="55" spans="1:55" s="107" customFormat="1" ht="13.5" customHeight="1">
      <c r="A55" s="105" t="s">
        <v>42</v>
      </c>
      <c r="B55" s="106" t="s">
        <v>348</v>
      </c>
      <c r="C55" s="101" t="s">
        <v>349</v>
      </c>
      <c r="D55" s="103">
        <f>SUM(E55,+H55,+K55)</f>
        <v>2676</v>
      </c>
      <c r="E55" s="103">
        <f>SUM(F55:G55)</f>
        <v>0</v>
      </c>
      <c r="F55" s="103">
        <v>0</v>
      </c>
      <c r="G55" s="103">
        <v>0</v>
      </c>
      <c r="H55" s="103">
        <f>SUM(I55:J55)</f>
        <v>0</v>
      </c>
      <c r="I55" s="103">
        <v>0</v>
      </c>
      <c r="J55" s="103">
        <v>0</v>
      </c>
      <c r="K55" s="103">
        <f>SUM(L55:M55)</f>
        <v>2676</v>
      </c>
      <c r="L55" s="103">
        <v>464</v>
      </c>
      <c r="M55" s="103">
        <v>2212</v>
      </c>
      <c r="N55" s="103">
        <f>SUM(O55,+V55,+AC55)</f>
        <v>2676</v>
      </c>
      <c r="O55" s="103">
        <f>SUM(P55:U55)</f>
        <v>464</v>
      </c>
      <c r="P55" s="103">
        <v>464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f>SUM(W55:AB55)</f>
        <v>2212</v>
      </c>
      <c r="W55" s="103">
        <v>2212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03">
        <f>SUM(AD55:AE55)</f>
        <v>0</v>
      </c>
      <c r="AD55" s="103">
        <v>0</v>
      </c>
      <c r="AE55" s="103">
        <v>0</v>
      </c>
      <c r="AF55" s="103">
        <f>SUM(AG55:AI55)</f>
        <v>248</v>
      </c>
      <c r="AG55" s="103">
        <v>248</v>
      </c>
      <c r="AH55" s="103">
        <v>0</v>
      </c>
      <c r="AI55" s="103">
        <v>0</v>
      </c>
      <c r="AJ55" s="103">
        <f>SUM(AK55:AS55)</f>
        <v>248</v>
      </c>
      <c r="AK55" s="103">
        <v>0</v>
      </c>
      <c r="AL55" s="103">
        <v>0</v>
      </c>
      <c r="AM55" s="103">
        <v>248</v>
      </c>
      <c r="AN55" s="103">
        <v>0</v>
      </c>
      <c r="AO55" s="103">
        <v>0</v>
      </c>
      <c r="AP55" s="103">
        <v>0</v>
      </c>
      <c r="AQ55" s="103">
        <v>0</v>
      </c>
      <c r="AR55" s="103">
        <v>0</v>
      </c>
      <c r="AS55" s="103">
        <v>0</v>
      </c>
      <c r="AT55" s="103">
        <f>SUM(AU55:AY55)</f>
        <v>7</v>
      </c>
      <c r="AU55" s="103">
        <v>0</v>
      </c>
      <c r="AV55" s="103">
        <v>0</v>
      </c>
      <c r="AW55" s="103">
        <v>7</v>
      </c>
      <c r="AX55" s="103">
        <v>0</v>
      </c>
      <c r="AY55" s="103">
        <v>0</v>
      </c>
      <c r="AZ55" s="103">
        <f>SUM(BA55:BC55)</f>
        <v>0</v>
      </c>
      <c r="BA55" s="103">
        <v>0</v>
      </c>
      <c r="BB55" s="103">
        <v>0</v>
      </c>
      <c r="BC55" s="103">
        <v>0</v>
      </c>
    </row>
    <row r="56" spans="1:55" s="107" customFormat="1" ht="13.5" customHeight="1">
      <c r="A56" s="105" t="s">
        <v>42</v>
      </c>
      <c r="B56" s="106" t="s">
        <v>350</v>
      </c>
      <c r="C56" s="101" t="s">
        <v>351</v>
      </c>
      <c r="D56" s="103">
        <f>SUM(E56,+H56,+K56)</f>
        <v>2143</v>
      </c>
      <c r="E56" s="103">
        <f>SUM(F56:G56)</f>
        <v>0</v>
      </c>
      <c r="F56" s="103">
        <v>0</v>
      </c>
      <c r="G56" s="103">
        <v>0</v>
      </c>
      <c r="H56" s="103">
        <f>SUM(I56:J56)</f>
        <v>0</v>
      </c>
      <c r="I56" s="103">
        <v>0</v>
      </c>
      <c r="J56" s="103">
        <v>0</v>
      </c>
      <c r="K56" s="103">
        <f>SUM(L56:M56)</f>
        <v>2143</v>
      </c>
      <c r="L56" s="103">
        <v>490</v>
      </c>
      <c r="M56" s="103">
        <v>1653</v>
      </c>
      <c r="N56" s="103">
        <f>SUM(O56,+V56,+AC56)</f>
        <v>2143</v>
      </c>
      <c r="O56" s="103">
        <f>SUM(P56:U56)</f>
        <v>490</v>
      </c>
      <c r="P56" s="103">
        <v>490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f>SUM(W56:AB56)</f>
        <v>1653</v>
      </c>
      <c r="W56" s="103">
        <v>1653</v>
      </c>
      <c r="X56" s="103">
        <v>0</v>
      </c>
      <c r="Y56" s="103">
        <v>0</v>
      </c>
      <c r="Z56" s="103">
        <v>0</v>
      </c>
      <c r="AA56" s="103">
        <v>0</v>
      </c>
      <c r="AB56" s="103">
        <v>0</v>
      </c>
      <c r="AC56" s="103">
        <f>SUM(AD56:AE56)</f>
        <v>0</v>
      </c>
      <c r="AD56" s="103">
        <v>0</v>
      </c>
      <c r="AE56" s="103">
        <v>0</v>
      </c>
      <c r="AF56" s="103">
        <f>SUM(AG56:AI56)</f>
        <v>199</v>
      </c>
      <c r="AG56" s="103">
        <v>199</v>
      </c>
      <c r="AH56" s="103">
        <v>0</v>
      </c>
      <c r="AI56" s="103">
        <v>0</v>
      </c>
      <c r="AJ56" s="103">
        <f>SUM(AK56:AS56)</f>
        <v>199</v>
      </c>
      <c r="AK56" s="103">
        <v>0</v>
      </c>
      <c r="AL56" s="103">
        <v>0</v>
      </c>
      <c r="AM56" s="103">
        <v>199</v>
      </c>
      <c r="AN56" s="103">
        <v>0</v>
      </c>
      <c r="AO56" s="103">
        <v>0</v>
      </c>
      <c r="AP56" s="103">
        <v>0</v>
      </c>
      <c r="AQ56" s="103">
        <v>0</v>
      </c>
      <c r="AR56" s="103">
        <v>0</v>
      </c>
      <c r="AS56" s="103">
        <v>0</v>
      </c>
      <c r="AT56" s="103">
        <f>SUM(AU56:AY56)</f>
        <v>5</v>
      </c>
      <c r="AU56" s="103">
        <v>0</v>
      </c>
      <c r="AV56" s="103">
        <v>0</v>
      </c>
      <c r="AW56" s="103">
        <v>5</v>
      </c>
      <c r="AX56" s="103">
        <v>0</v>
      </c>
      <c r="AY56" s="103">
        <v>0</v>
      </c>
      <c r="AZ56" s="103">
        <f>SUM(BA56:BC56)</f>
        <v>0</v>
      </c>
      <c r="BA56" s="103">
        <v>0</v>
      </c>
      <c r="BB56" s="103">
        <v>0</v>
      </c>
      <c r="BC56" s="103">
        <v>0</v>
      </c>
    </row>
    <row r="57" spans="1:55" s="107" customFormat="1" ht="13.5" customHeight="1">
      <c r="A57" s="105" t="s">
        <v>42</v>
      </c>
      <c r="B57" s="106" t="s">
        <v>352</v>
      </c>
      <c r="C57" s="101" t="s">
        <v>353</v>
      </c>
      <c r="D57" s="103">
        <f>SUM(E57,+H57,+K57)</f>
        <v>2800</v>
      </c>
      <c r="E57" s="103">
        <f>SUM(F57:G57)</f>
        <v>0</v>
      </c>
      <c r="F57" s="103">
        <v>0</v>
      </c>
      <c r="G57" s="103">
        <v>0</v>
      </c>
      <c r="H57" s="103">
        <f>SUM(I57:J57)</f>
        <v>0</v>
      </c>
      <c r="I57" s="103">
        <v>0</v>
      </c>
      <c r="J57" s="103">
        <v>0</v>
      </c>
      <c r="K57" s="103">
        <f>SUM(L57:M57)</f>
        <v>2800</v>
      </c>
      <c r="L57" s="103">
        <v>255</v>
      </c>
      <c r="M57" s="103">
        <v>2545</v>
      </c>
      <c r="N57" s="103">
        <f>SUM(O57,+V57,+AC57)</f>
        <v>2800</v>
      </c>
      <c r="O57" s="103">
        <f>SUM(P57:U57)</f>
        <v>255</v>
      </c>
      <c r="P57" s="103">
        <v>255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f>SUM(W57:AB57)</f>
        <v>2545</v>
      </c>
      <c r="W57" s="103">
        <v>2545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f>SUM(AD57:AE57)</f>
        <v>0</v>
      </c>
      <c r="AD57" s="103">
        <v>0</v>
      </c>
      <c r="AE57" s="103">
        <v>0</v>
      </c>
      <c r="AF57" s="103">
        <f>SUM(AG57:AI57)</f>
        <v>259</v>
      </c>
      <c r="AG57" s="103">
        <v>259</v>
      </c>
      <c r="AH57" s="103">
        <v>0</v>
      </c>
      <c r="AI57" s="103">
        <v>0</v>
      </c>
      <c r="AJ57" s="103">
        <f>SUM(AK57:AS57)</f>
        <v>259</v>
      </c>
      <c r="AK57" s="103">
        <v>0</v>
      </c>
      <c r="AL57" s="103">
        <v>0</v>
      </c>
      <c r="AM57" s="103">
        <v>259</v>
      </c>
      <c r="AN57" s="103">
        <v>0</v>
      </c>
      <c r="AO57" s="103">
        <v>0</v>
      </c>
      <c r="AP57" s="103">
        <v>0</v>
      </c>
      <c r="AQ57" s="103">
        <v>0</v>
      </c>
      <c r="AR57" s="103">
        <v>0</v>
      </c>
      <c r="AS57" s="103">
        <v>0</v>
      </c>
      <c r="AT57" s="103">
        <f>SUM(AU57:AY57)</f>
        <v>7</v>
      </c>
      <c r="AU57" s="103">
        <v>0</v>
      </c>
      <c r="AV57" s="103">
        <v>0</v>
      </c>
      <c r="AW57" s="103">
        <v>7</v>
      </c>
      <c r="AX57" s="103">
        <v>0</v>
      </c>
      <c r="AY57" s="103">
        <v>0</v>
      </c>
      <c r="AZ57" s="103">
        <f>SUM(BA57:BC57)</f>
        <v>0</v>
      </c>
      <c r="BA57" s="103">
        <v>0</v>
      </c>
      <c r="BB57" s="103">
        <v>0</v>
      </c>
      <c r="BC57" s="103">
        <v>0</v>
      </c>
    </row>
    <row r="58" spans="1:55" s="107" customFormat="1" ht="13.5" customHeight="1">
      <c r="A58" s="105" t="s">
        <v>42</v>
      </c>
      <c r="B58" s="106" t="s">
        <v>354</v>
      </c>
      <c r="C58" s="101" t="s">
        <v>355</v>
      </c>
      <c r="D58" s="103">
        <f>SUM(E58,+H58,+K58)</f>
        <v>2007</v>
      </c>
      <c r="E58" s="103">
        <f>SUM(F58:G58)</f>
        <v>0</v>
      </c>
      <c r="F58" s="103">
        <v>0</v>
      </c>
      <c r="G58" s="103">
        <v>0</v>
      </c>
      <c r="H58" s="103">
        <f>SUM(I58:J58)</f>
        <v>0</v>
      </c>
      <c r="I58" s="103">
        <v>0</v>
      </c>
      <c r="J58" s="103">
        <v>0</v>
      </c>
      <c r="K58" s="103">
        <f>SUM(L58:M58)</f>
        <v>2007</v>
      </c>
      <c r="L58" s="103">
        <v>380</v>
      </c>
      <c r="M58" s="103">
        <v>1627</v>
      </c>
      <c r="N58" s="103">
        <f>SUM(O58,+V58,+AC58)</f>
        <v>2007</v>
      </c>
      <c r="O58" s="103">
        <f>SUM(P58:U58)</f>
        <v>380</v>
      </c>
      <c r="P58" s="103">
        <v>380</v>
      </c>
      <c r="Q58" s="103">
        <v>0</v>
      </c>
      <c r="R58" s="103">
        <v>0</v>
      </c>
      <c r="S58" s="103">
        <v>0</v>
      </c>
      <c r="T58" s="103">
        <v>0</v>
      </c>
      <c r="U58" s="103">
        <v>0</v>
      </c>
      <c r="V58" s="103">
        <f>SUM(W58:AB58)</f>
        <v>1627</v>
      </c>
      <c r="W58" s="103">
        <v>1627</v>
      </c>
      <c r="X58" s="103">
        <v>0</v>
      </c>
      <c r="Y58" s="103">
        <v>0</v>
      </c>
      <c r="Z58" s="103">
        <v>0</v>
      </c>
      <c r="AA58" s="103">
        <v>0</v>
      </c>
      <c r="AB58" s="103">
        <v>0</v>
      </c>
      <c r="AC58" s="103">
        <f>SUM(AD58:AE58)</f>
        <v>0</v>
      </c>
      <c r="AD58" s="103">
        <v>0</v>
      </c>
      <c r="AE58" s="103">
        <v>0</v>
      </c>
      <c r="AF58" s="103">
        <f>SUM(AG58:AI58)</f>
        <v>186</v>
      </c>
      <c r="AG58" s="103">
        <v>186</v>
      </c>
      <c r="AH58" s="103">
        <v>0</v>
      </c>
      <c r="AI58" s="103">
        <v>0</v>
      </c>
      <c r="AJ58" s="103">
        <f>SUM(AK58:AS58)</f>
        <v>186</v>
      </c>
      <c r="AK58" s="103">
        <v>0</v>
      </c>
      <c r="AL58" s="103">
        <v>0</v>
      </c>
      <c r="AM58" s="103">
        <v>186</v>
      </c>
      <c r="AN58" s="103">
        <v>0</v>
      </c>
      <c r="AO58" s="103">
        <v>0</v>
      </c>
      <c r="AP58" s="103">
        <v>0</v>
      </c>
      <c r="AQ58" s="103">
        <v>0</v>
      </c>
      <c r="AR58" s="103">
        <v>0</v>
      </c>
      <c r="AS58" s="103">
        <v>0</v>
      </c>
      <c r="AT58" s="103">
        <f>SUM(AU58:AY58)</f>
        <v>5</v>
      </c>
      <c r="AU58" s="103">
        <v>0</v>
      </c>
      <c r="AV58" s="103">
        <v>0</v>
      </c>
      <c r="AW58" s="103">
        <v>5</v>
      </c>
      <c r="AX58" s="103">
        <v>0</v>
      </c>
      <c r="AY58" s="103">
        <v>0</v>
      </c>
      <c r="AZ58" s="103">
        <f>SUM(BA58:BC58)</f>
        <v>0</v>
      </c>
      <c r="BA58" s="103">
        <v>0</v>
      </c>
      <c r="BB58" s="103">
        <v>0</v>
      </c>
      <c r="BC58" s="103">
        <v>0</v>
      </c>
    </row>
    <row r="59" spans="1:55" s="107" customFormat="1" ht="13.5" customHeight="1">
      <c r="A59" s="105" t="s">
        <v>42</v>
      </c>
      <c r="B59" s="106" t="s">
        <v>356</v>
      </c>
      <c r="C59" s="101" t="s">
        <v>357</v>
      </c>
      <c r="D59" s="103">
        <f>SUM(E59,+H59,+K59)</f>
        <v>4526</v>
      </c>
      <c r="E59" s="103">
        <f>SUM(F59:G59)</f>
        <v>4526</v>
      </c>
      <c r="F59" s="103">
        <v>914</v>
      </c>
      <c r="G59" s="103">
        <v>3612</v>
      </c>
      <c r="H59" s="103">
        <f>SUM(I59:J59)</f>
        <v>0</v>
      </c>
      <c r="I59" s="103">
        <v>0</v>
      </c>
      <c r="J59" s="103">
        <v>0</v>
      </c>
      <c r="K59" s="103">
        <f>SUM(L59:M59)</f>
        <v>0</v>
      </c>
      <c r="L59" s="103">
        <v>0</v>
      </c>
      <c r="M59" s="103">
        <v>0</v>
      </c>
      <c r="N59" s="103">
        <f>SUM(O59,+V59,+AC59)</f>
        <v>4536</v>
      </c>
      <c r="O59" s="103">
        <f>SUM(P59:U59)</f>
        <v>914</v>
      </c>
      <c r="P59" s="103">
        <v>914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f>SUM(W59:AB59)</f>
        <v>3612</v>
      </c>
      <c r="W59" s="103">
        <v>3612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f>SUM(AD59:AE59)</f>
        <v>10</v>
      </c>
      <c r="AD59" s="103">
        <v>10</v>
      </c>
      <c r="AE59" s="103">
        <v>0</v>
      </c>
      <c r="AF59" s="103">
        <f>SUM(AG59:AI59)</f>
        <v>224</v>
      </c>
      <c r="AG59" s="103">
        <v>224</v>
      </c>
      <c r="AH59" s="103">
        <v>0</v>
      </c>
      <c r="AI59" s="103">
        <v>0</v>
      </c>
      <c r="AJ59" s="103">
        <f>SUM(AK59:AS59)</f>
        <v>224</v>
      </c>
      <c r="AK59" s="103">
        <v>0</v>
      </c>
      <c r="AL59" s="103"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224</v>
      </c>
      <c r="AT59" s="103">
        <f>SUM(AU59:AY59)</f>
        <v>0</v>
      </c>
      <c r="AU59" s="103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f>SUM(BA59:BC59)</f>
        <v>0</v>
      </c>
      <c r="BA59" s="103">
        <v>0</v>
      </c>
      <c r="BB59" s="103">
        <v>0</v>
      </c>
      <c r="BC59" s="103">
        <v>0</v>
      </c>
    </row>
    <row r="60" spans="1:55" s="107" customFormat="1" ht="13.5" customHeight="1">
      <c r="A60" s="105" t="s">
        <v>42</v>
      </c>
      <c r="B60" s="106" t="s">
        <v>358</v>
      </c>
      <c r="C60" s="101" t="s">
        <v>359</v>
      </c>
      <c r="D60" s="103">
        <f>SUM(E60,+H60,+K60)</f>
        <v>3411</v>
      </c>
      <c r="E60" s="103">
        <f>SUM(F60:G60)</f>
        <v>1111</v>
      </c>
      <c r="F60" s="103">
        <v>1111</v>
      </c>
      <c r="G60" s="103">
        <v>0</v>
      </c>
      <c r="H60" s="103">
        <f>SUM(I60:J60)</f>
        <v>2300</v>
      </c>
      <c r="I60" s="103">
        <v>0</v>
      </c>
      <c r="J60" s="103">
        <v>2300</v>
      </c>
      <c r="K60" s="103">
        <f>SUM(L60:M60)</f>
        <v>0</v>
      </c>
      <c r="L60" s="103">
        <v>0</v>
      </c>
      <c r="M60" s="103">
        <v>0</v>
      </c>
      <c r="N60" s="103">
        <f>SUM(O60,+V60,+AC60)</f>
        <v>3419</v>
      </c>
      <c r="O60" s="103">
        <f>SUM(P60:U60)</f>
        <v>1111</v>
      </c>
      <c r="P60" s="103">
        <v>1111</v>
      </c>
      <c r="Q60" s="103">
        <v>0</v>
      </c>
      <c r="R60" s="103">
        <v>0</v>
      </c>
      <c r="S60" s="103">
        <v>0</v>
      </c>
      <c r="T60" s="103">
        <v>0</v>
      </c>
      <c r="U60" s="103">
        <v>0</v>
      </c>
      <c r="V60" s="103">
        <f>SUM(W60:AB60)</f>
        <v>2300</v>
      </c>
      <c r="W60" s="103">
        <v>2300</v>
      </c>
      <c r="X60" s="103">
        <v>0</v>
      </c>
      <c r="Y60" s="103">
        <v>0</v>
      </c>
      <c r="Z60" s="103">
        <v>0</v>
      </c>
      <c r="AA60" s="103">
        <v>0</v>
      </c>
      <c r="AB60" s="103">
        <v>0</v>
      </c>
      <c r="AC60" s="103">
        <f>SUM(AD60:AE60)</f>
        <v>8</v>
      </c>
      <c r="AD60" s="103">
        <v>8</v>
      </c>
      <c r="AE60" s="103">
        <v>0</v>
      </c>
      <c r="AF60" s="103">
        <f>SUM(AG60:AI60)</f>
        <v>168</v>
      </c>
      <c r="AG60" s="103">
        <v>168</v>
      </c>
      <c r="AH60" s="103">
        <v>0</v>
      </c>
      <c r="AI60" s="103">
        <v>0</v>
      </c>
      <c r="AJ60" s="103">
        <f>SUM(AK60:AS60)</f>
        <v>168</v>
      </c>
      <c r="AK60" s="103">
        <v>0</v>
      </c>
      <c r="AL60" s="103">
        <v>0</v>
      </c>
      <c r="AM60" s="103">
        <v>0</v>
      </c>
      <c r="AN60" s="103">
        <v>0</v>
      </c>
      <c r="AO60" s="103">
        <v>0</v>
      </c>
      <c r="AP60" s="103">
        <v>0</v>
      </c>
      <c r="AQ60" s="103">
        <v>0</v>
      </c>
      <c r="AR60" s="103">
        <v>0</v>
      </c>
      <c r="AS60" s="103">
        <v>168</v>
      </c>
      <c r="AT60" s="103">
        <f>SUM(AU60:AY60)</f>
        <v>0</v>
      </c>
      <c r="AU60" s="103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f>SUM(BA60:BC60)</f>
        <v>0</v>
      </c>
      <c r="BA60" s="103">
        <v>0</v>
      </c>
      <c r="BB60" s="103">
        <v>0</v>
      </c>
      <c r="BC60" s="103">
        <v>0</v>
      </c>
    </row>
    <row r="61" spans="1:55" s="107" customFormat="1" ht="13.5" customHeight="1">
      <c r="A61" s="105" t="s">
        <v>42</v>
      </c>
      <c r="B61" s="106" t="s">
        <v>360</v>
      </c>
      <c r="C61" s="101" t="s">
        <v>361</v>
      </c>
      <c r="D61" s="103">
        <f>SUM(E61,+H61,+K61)</f>
        <v>4047</v>
      </c>
      <c r="E61" s="103">
        <f>SUM(F61:G61)</f>
        <v>4047</v>
      </c>
      <c r="F61" s="103">
        <v>2171</v>
      </c>
      <c r="G61" s="103">
        <v>1876</v>
      </c>
      <c r="H61" s="103">
        <f>SUM(I61:J61)</f>
        <v>0</v>
      </c>
      <c r="I61" s="103">
        <v>0</v>
      </c>
      <c r="J61" s="103">
        <v>0</v>
      </c>
      <c r="K61" s="103">
        <f>SUM(L61:M61)</f>
        <v>0</v>
      </c>
      <c r="L61" s="103">
        <v>0</v>
      </c>
      <c r="M61" s="103">
        <v>0</v>
      </c>
      <c r="N61" s="103">
        <f>SUM(O61,+V61,+AC61)</f>
        <v>4047</v>
      </c>
      <c r="O61" s="103">
        <f>SUM(P61:U61)</f>
        <v>2171</v>
      </c>
      <c r="P61" s="103">
        <v>2171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f>SUM(W61:AB61)</f>
        <v>1876</v>
      </c>
      <c r="W61" s="103">
        <v>1876</v>
      </c>
      <c r="X61" s="103">
        <v>0</v>
      </c>
      <c r="Y61" s="103">
        <v>0</v>
      </c>
      <c r="Z61" s="103">
        <v>0</v>
      </c>
      <c r="AA61" s="103">
        <v>0</v>
      </c>
      <c r="AB61" s="103">
        <v>0</v>
      </c>
      <c r="AC61" s="103">
        <f>SUM(AD61:AE61)</f>
        <v>0</v>
      </c>
      <c r="AD61" s="103">
        <v>0</v>
      </c>
      <c r="AE61" s="103">
        <v>0</v>
      </c>
      <c r="AF61" s="103">
        <f>SUM(AG61:AI61)</f>
        <v>20</v>
      </c>
      <c r="AG61" s="103">
        <v>20</v>
      </c>
      <c r="AH61" s="103">
        <v>0</v>
      </c>
      <c r="AI61" s="103">
        <v>0</v>
      </c>
      <c r="AJ61" s="103">
        <f>SUM(AK61:AS61)</f>
        <v>20</v>
      </c>
      <c r="AK61" s="103">
        <v>0</v>
      </c>
      <c r="AL61" s="103">
        <v>0</v>
      </c>
      <c r="AM61" s="103">
        <v>6</v>
      </c>
      <c r="AN61" s="103">
        <v>0</v>
      </c>
      <c r="AO61" s="103">
        <v>0</v>
      </c>
      <c r="AP61" s="103">
        <v>0</v>
      </c>
      <c r="AQ61" s="103">
        <v>0</v>
      </c>
      <c r="AR61" s="103">
        <v>0</v>
      </c>
      <c r="AS61" s="103">
        <v>14</v>
      </c>
      <c r="AT61" s="103">
        <f>SUM(AU61:AY61)</f>
        <v>1</v>
      </c>
      <c r="AU61" s="103">
        <v>0</v>
      </c>
      <c r="AV61" s="103">
        <v>0</v>
      </c>
      <c r="AW61" s="103">
        <v>1</v>
      </c>
      <c r="AX61" s="103">
        <v>0</v>
      </c>
      <c r="AY61" s="103">
        <v>0</v>
      </c>
      <c r="AZ61" s="103">
        <f>SUM(BA61:BC61)</f>
        <v>25</v>
      </c>
      <c r="BA61" s="103">
        <v>25</v>
      </c>
      <c r="BB61" s="103">
        <v>0</v>
      </c>
      <c r="BC61" s="103">
        <v>0</v>
      </c>
    </row>
    <row r="62" spans="1:55" s="107" customFormat="1" ht="13.5" customHeight="1">
      <c r="A62" s="105"/>
      <c r="B62" s="106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7" customFormat="1" ht="13.5" customHeight="1">
      <c r="A63" s="105"/>
      <c r="B63" s="106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7" customFormat="1" ht="13.5" customHeight="1">
      <c r="A64" s="105"/>
      <c r="B64" s="106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7" customFormat="1" ht="13.5" customHeight="1">
      <c r="A65" s="105"/>
      <c r="B65" s="106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7" customFormat="1" ht="13.5" customHeight="1">
      <c r="A66" s="105"/>
      <c r="B66" s="106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7" customFormat="1" ht="13.5" customHeight="1">
      <c r="A67" s="105"/>
      <c r="B67" s="106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7" customFormat="1" ht="13.5" customHeight="1">
      <c r="A68" s="105"/>
      <c r="B68" s="106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7" customFormat="1" ht="13.5" customHeight="1">
      <c r="A69" s="105"/>
      <c r="B69" s="106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7" customFormat="1" ht="13.5" customHeight="1">
      <c r="A70" s="105"/>
      <c r="B70" s="106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7" customFormat="1" ht="13.5" customHeight="1">
      <c r="A71" s="105"/>
      <c r="B71" s="106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7" customFormat="1" ht="13.5" customHeight="1">
      <c r="A72" s="105"/>
      <c r="B72" s="106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7" customFormat="1" ht="13.5" customHeight="1">
      <c r="A73" s="105"/>
      <c r="B73" s="106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7" customFormat="1" ht="13.5" customHeight="1">
      <c r="A74" s="105"/>
      <c r="B74" s="106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7" customFormat="1" ht="13.5" customHeight="1">
      <c r="A75" s="105"/>
      <c r="B75" s="106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7" customFormat="1" ht="13.5" customHeight="1">
      <c r="A76" s="105"/>
      <c r="B76" s="106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7" customFormat="1" ht="13.5" customHeight="1">
      <c r="A77" s="105"/>
      <c r="B77" s="106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7" customFormat="1" ht="13.5" customHeight="1">
      <c r="A78" s="105"/>
      <c r="B78" s="106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7" customFormat="1" ht="13.5" customHeight="1">
      <c r="A79" s="105"/>
      <c r="B79" s="106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7" customFormat="1" ht="13.5" customHeight="1">
      <c r="A80" s="105"/>
      <c r="B80" s="106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7" customFormat="1" ht="13.5" customHeight="1">
      <c r="A81" s="105"/>
      <c r="B81" s="106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7" customFormat="1" ht="13.5" customHeight="1">
      <c r="A82" s="105"/>
      <c r="B82" s="106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7" customFormat="1" ht="13.5" customHeight="1">
      <c r="A83" s="105"/>
      <c r="B83" s="106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7" customFormat="1" ht="13.5" customHeight="1">
      <c r="A84" s="105"/>
      <c r="B84" s="106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7" customFormat="1" ht="13.5" customHeight="1">
      <c r="A85" s="105"/>
      <c r="B85" s="106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7" customFormat="1" ht="13.5" customHeight="1">
      <c r="A86" s="105"/>
      <c r="B86" s="106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7" customFormat="1" ht="13.5" customHeight="1">
      <c r="A87" s="105"/>
      <c r="B87" s="106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7" customFormat="1" ht="13.5" customHeight="1">
      <c r="A88" s="105"/>
      <c r="B88" s="106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7" customFormat="1" ht="13.5" customHeight="1">
      <c r="A89" s="105"/>
      <c r="B89" s="106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7" customFormat="1" ht="13.5" customHeight="1">
      <c r="A90" s="105"/>
      <c r="B90" s="106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7" customFormat="1" ht="13.5" customHeight="1">
      <c r="A91" s="105"/>
      <c r="B91" s="106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7" customFormat="1" ht="13.5" customHeight="1">
      <c r="A92" s="105"/>
      <c r="B92" s="106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7" customFormat="1" ht="13.5" customHeight="1">
      <c r="A93" s="105"/>
      <c r="B93" s="106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7" customFormat="1" ht="13.5" customHeight="1">
      <c r="A94" s="105"/>
      <c r="B94" s="106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7" customFormat="1" ht="13.5" customHeight="1">
      <c r="A95" s="105"/>
      <c r="B95" s="106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7" customFormat="1" ht="13.5" customHeight="1">
      <c r="A96" s="105"/>
      <c r="B96" s="106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7" customFormat="1" ht="13.5" customHeight="1">
      <c r="A97" s="105"/>
      <c r="B97" s="106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7" customFormat="1" ht="13.5" customHeight="1">
      <c r="A98" s="105"/>
      <c r="B98" s="106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7" customFormat="1" ht="13.5" customHeight="1">
      <c r="A99" s="105"/>
      <c r="B99" s="106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7" customFormat="1" ht="13.5" customHeight="1">
      <c r="A100" s="105"/>
      <c r="B100" s="106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7" customFormat="1" ht="13.5" customHeight="1">
      <c r="A101" s="105"/>
      <c r="B101" s="106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7" customFormat="1" ht="13.5" customHeight="1">
      <c r="A102" s="105"/>
      <c r="B102" s="106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7" customFormat="1" ht="13.5" customHeight="1">
      <c r="A103" s="105"/>
      <c r="B103" s="106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7" customFormat="1" ht="13.5" customHeight="1">
      <c r="A104" s="105"/>
      <c r="B104" s="106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7" customFormat="1" ht="13.5" customHeight="1">
      <c r="A105" s="105"/>
      <c r="B105" s="106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7" customFormat="1" ht="13.5" customHeight="1">
      <c r="A106" s="105"/>
      <c r="B106" s="106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7" customFormat="1" ht="13.5" customHeight="1">
      <c r="A107" s="105"/>
      <c r="B107" s="106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7" customFormat="1" ht="13.5" customHeight="1">
      <c r="A108" s="105"/>
      <c r="B108" s="106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7" customFormat="1" ht="13.5" customHeight="1">
      <c r="A109" s="105"/>
      <c r="B109" s="106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7" customFormat="1" ht="13.5" customHeight="1">
      <c r="A110" s="105"/>
      <c r="B110" s="106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7" customFormat="1" ht="13.5" customHeight="1">
      <c r="A111" s="105"/>
      <c r="B111" s="106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7" customFormat="1" ht="13.5" customHeight="1">
      <c r="A112" s="105"/>
      <c r="B112" s="106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7" customFormat="1" ht="13.5" customHeight="1">
      <c r="A113" s="105"/>
      <c r="B113" s="106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7" customFormat="1" ht="13.5" customHeight="1">
      <c r="A114" s="105"/>
      <c r="B114" s="106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7" customFormat="1" ht="13.5" customHeight="1">
      <c r="A115" s="105"/>
      <c r="B115" s="106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7" customFormat="1" ht="13.5" customHeight="1">
      <c r="A116" s="105"/>
      <c r="B116" s="106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7" customFormat="1" ht="13.5" customHeight="1">
      <c r="A117" s="105"/>
      <c r="B117" s="106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7" customFormat="1" ht="13.5" customHeight="1">
      <c r="A118" s="105"/>
      <c r="B118" s="106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7" customFormat="1" ht="13.5" customHeight="1">
      <c r="A119" s="105"/>
      <c r="B119" s="106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7" customFormat="1" ht="13.5" customHeight="1">
      <c r="A120" s="105"/>
      <c r="B120" s="106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7" customFormat="1" ht="13.5" customHeight="1">
      <c r="A121" s="105"/>
      <c r="B121" s="106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7" customFormat="1" ht="13.5" customHeight="1">
      <c r="A122" s="105"/>
      <c r="B122" s="106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7" customFormat="1" ht="13.5" customHeight="1">
      <c r="A123" s="105"/>
      <c r="B123" s="106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7" customFormat="1" ht="13.5" customHeight="1">
      <c r="A124" s="105"/>
      <c r="B124" s="106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7" customFormat="1" ht="13.5" customHeight="1">
      <c r="A125" s="105"/>
      <c r="B125" s="106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7" customFormat="1" ht="13.5" customHeight="1">
      <c r="A126" s="105"/>
      <c r="B126" s="106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7" customFormat="1" ht="13.5" customHeight="1">
      <c r="A127" s="105"/>
      <c r="B127" s="106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7" customFormat="1" ht="13.5" customHeight="1">
      <c r="A128" s="105"/>
      <c r="B128" s="106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7" customFormat="1" ht="13.5" customHeight="1">
      <c r="A129" s="105"/>
      <c r="B129" s="106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7" customFormat="1" ht="13.5" customHeight="1">
      <c r="A130" s="105"/>
      <c r="B130" s="106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7" customFormat="1" ht="13.5" customHeight="1">
      <c r="A131" s="105"/>
      <c r="B131" s="106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7" customFormat="1" ht="13.5" customHeight="1">
      <c r="A132" s="105"/>
      <c r="B132" s="106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7" customFormat="1" ht="13.5" customHeight="1">
      <c r="A133" s="105"/>
      <c r="B133" s="106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7" customFormat="1" ht="13.5" customHeight="1">
      <c r="A134" s="105"/>
      <c r="B134" s="106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7" customFormat="1" ht="13.5" customHeight="1">
      <c r="A135" s="105"/>
      <c r="B135" s="106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7" customFormat="1" ht="13.5" customHeight="1">
      <c r="A136" s="105"/>
      <c r="B136" s="106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7" customFormat="1" ht="13.5" customHeight="1">
      <c r="A137" s="105"/>
      <c r="B137" s="106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7" customFormat="1" ht="13.5" customHeight="1">
      <c r="A138" s="105"/>
      <c r="B138" s="106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7" customFormat="1" ht="13.5" customHeight="1">
      <c r="A139" s="105"/>
      <c r="B139" s="106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7" customFormat="1" ht="13.5" customHeight="1">
      <c r="A140" s="105"/>
      <c r="B140" s="106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7" customFormat="1" ht="13.5" customHeight="1">
      <c r="A141" s="105"/>
      <c r="B141" s="106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7" customFormat="1" ht="13.5" customHeight="1">
      <c r="A142" s="105"/>
      <c r="B142" s="106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7" customFormat="1" ht="13.5" customHeight="1">
      <c r="A143" s="105"/>
      <c r="B143" s="106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7" customFormat="1" ht="13.5" customHeight="1">
      <c r="A144" s="105"/>
      <c r="B144" s="106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7" customFormat="1" ht="13.5" customHeight="1">
      <c r="A145" s="105"/>
      <c r="B145" s="106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7" customFormat="1" ht="13.5" customHeight="1">
      <c r="A146" s="105"/>
      <c r="B146" s="106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7" customFormat="1" ht="13.5" customHeight="1">
      <c r="A147" s="105"/>
      <c r="B147" s="106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7" customFormat="1" ht="13.5" customHeight="1">
      <c r="A148" s="105"/>
      <c r="B148" s="106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7" customFormat="1" ht="13.5" customHeight="1">
      <c r="A149" s="105"/>
      <c r="B149" s="106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7" customFormat="1" ht="13.5" customHeight="1">
      <c r="A150" s="105"/>
      <c r="B150" s="106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7" customFormat="1" ht="13.5" customHeight="1">
      <c r="A151" s="105"/>
      <c r="B151" s="106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7" customFormat="1" ht="13.5" customHeight="1">
      <c r="A152" s="105"/>
      <c r="B152" s="106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7" customFormat="1" ht="13.5" customHeight="1">
      <c r="A153" s="105"/>
      <c r="B153" s="106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7" customFormat="1" ht="13.5" customHeight="1">
      <c r="A154" s="105"/>
      <c r="B154" s="106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7" customFormat="1" ht="13.5" customHeight="1">
      <c r="A155" s="105"/>
      <c r="B155" s="106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7" customFormat="1" ht="13.5" customHeight="1">
      <c r="A156" s="105"/>
      <c r="B156" s="106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7" customFormat="1" ht="13.5" customHeight="1">
      <c r="A157" s="105"/>
      <c r="B157" s="106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7" customFormat="1" ht="13.5" customHeight="1">
      <c r="A158" s="105"/>
      <c r="B158" s="106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7" customFormat="1" ht="13.5" customHeight="1">
      <c r="A159" s="105"/>
      <c r="B159" s="106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7" customFormat="1" ht="13.5" customHeight="1">
      <c r="A160" s="105"/>
      <c r="B160" s="106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7" customFormat="1" ht="13.5" customHeight="1">
      <c r="A161" s="105"/>
      <c r="B161" s="106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7" customFormat="1" ht="13.5" customHeight="1">
      <c r="A162" s="105"/>
      <c r="B162" s="106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7" customFormat="1" ht="13.5" customHeight="1">
      <c r="A163" s="105"/>
      <c r="B163" s="106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7" customFormat="1" ht="13.5" customHeight="1">
      <c r="A164" s="105"/>
      <c r="B164" s="106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7" customFormat="1" ht="13.5" customHeight="1">
      <c r="A165" s="105"/>
      <c r="B165" s="106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7" customFormat="1" ht="13.5" customHeight="1">
      <c r="A166" s="105"/>
      <c r="B166" s="106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7" customFormat="1" ht="13.5" customHeight="1">
      <c r="A167" s="105"/>
      <c r="B167" s="106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7" customFormat="1" ht="13.5" customHeight="1">
      <c r="A168" s="105"/>
      <c r="B168" s="106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7" customFormat="1" ht="13.5" customHeight="1">
      <c r="A169" s="105"/>
      <c r="B169" s="106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7" customFormat="1" ht="13.5" customHeight="1">
      <c r="A170" s="105"/>
      <c r="B170" s="106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7" customFormat="1" ht="13.5" customHeight="1">
      <c r="A171" s="105"/>
      <c r="B171" s="106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7" customFormat="1" ht="13.5" customHeight="1">
      <c r="A172" s="105"/>
      <c r="B172" s="106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7" customFormat="1" ht="13.5" customHeight="1">
      <c r="A173" s="105"/>
      <c r="B173" s="106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7" customFormat="1" ht="13.5" customHeight="1">
      <c r="A174" s="105"/>
      <c r="B174" s="106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7" customFormat="1" ht="13.5" customHeight="1">
      <c r="A175" s="105"/>
      <c r="B175" s="106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7" customFormat="1" ht="13.5" customHeight="1">
      <c r="A176" s="105"/>
      <c r="B176" s="106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7" customFormat="1" ht="13.5" customHeight="1">
      <c r="A177" s="105"/>
      <c r="B177" s="106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7" customFormat="1" ht="13.5" customHeight="1">
      <c r="A178" s="105"/>
      <c r="B178" s="106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7" customFormat="1" ht="13.5" customHeight="1">
      <c r="A179" s="105"/>
      <c r="B179" s="106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7" customFormat="1" ht="13.5" customHeight="1">
      <c r="A180" s="105"/>
      <c r="B180" s="106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7" customFormat="1" ht="13.5" customHeight="1">
      <c r="A181" s="105"/>
      <c r="B181" s="106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7" customFormat="1" ht="13.5" customHeight="1">
      <c r="A182" s="105"/>
      <c r="B182" s="106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7" customFormat="1" ht="13.5" customHeight="1">
      <c r="A183" s="105"/>
      <c r="B183" s="106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7" customFormat="1" ht="13.5" customHeight="1">
      <c r="A184" s="105"/>
      <c r="B184" s="106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7" customFormat="1" ht="13.5" customHeight="1">
      <c r="A185" s="105"/>
      <c r="B185" s="106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7" customFormat="1" ht="13.5" customHeight="1">
      <c r="A186" s="105"/>
      <c r="B186" s="106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7" customFormat="1" ht="13.5" customHeight="1">
      <c r="A187" s="105"/>
      <c r="B187" s="106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7" customFormat="1" ht="13.5" customHeight="1">
      <c r="A188" s="105"/>
      <c r="B188" s="106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7" customFormat="1" ht="13.5" customHeight="1">
      <c r="A189" s="105"/>
      <c r="B189" s="106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7" customFormat="1" ht="13.5" customHeight="1">
      <c r="A190" s="105"/>
      <c r="B190" s="106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7" customFormat="1" ht="13.5" customHeight="1">
      <c r="A191" s="105"/>
      <c r="B191" s="106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7" customFormat="1" ht="13.5" customHeight="1">
      <c r="A192" s="105"/>
      <c r="B192" s="106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7" customFormat="1" ht="13.5" customHeight="1">
      <c r="A193" s="105"/>
      <c r="B193" s="106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7" customFormat="1" ht="13.5" customHeight="1">
      <c r="A194" s="105"/>
      <c r="B194" s="106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7" customFormat="1" ht="13.5" customHeight="1">
      <c r="A195" s="105"/>
      <c r="B195" s="106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7" customFormat="1" ht="13.5" customHeight="1">
      <c r="A196" s="105"/>
      <c r="B196" s="106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7" customFormat="1" ht="13.5" customHeight="1">
      <c r="A197" s="105"/>
      <c r="B197" s="106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7" customFormat="1" ht="13.5" customHeight="1">
      <c r="A198" s="105"/>
      <c r="B198" s="106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7" customFormat="1" ht="13.5" customHeight="1">
      <c r="A199" s="105"/>
      <c r="B199" s="106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7" customFormat="1" ht="13.5" customHeight="1">
      <c r="A200" s="105"/>
      <c r="B200" s="106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7" customFormat="1" ht="13.5" customHeight="1">
      <c r="A201" s="105"/>
      <c r="B201" s="106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7" customFormat="1" ht="13.5" customHeight="1">
      <c r="A202" s="105"/>
      <c r="B202" s="106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7" customFormat="1" ht="13.5" customHeight="1">
      <c r="A203" s="105"/>
      <c r="B203" s="106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7" customFormat="1" ht="13.5" customHeight="1">
      <c r="A204" s="105"/>
      <c r="B204" s="106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7" customFormat="1" ht="13.5" customHeight="1">
      <c r="A205" s="105"/>
      <c r="B205" s="106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7" customFormat="1" ht="13.5" customHeight="1">
      <c r="A206" s="105"/>
      <c r="B206" s="106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7" customFormat="1" ht="13.5" customHeight="1">
      <c r="A207" s="105"/>
      <c r="B207" s="106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7" customFormat="1" ht="13.5" customHeight="1">
      <c r="A208" s="105"/>
      <c r="B208" s="106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7" customFormat="1" ht="13.5" customHeight="1">
      <c r="A209" s="105"/>
      <c r="B209" s="106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7" customFormat="1" ht="13.5" customHeight="1">
      <c r="A210" s="105"/>
      <c r="B210" s="106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7" customFormat="1" ht="13.5" customHeight="1">
      <c r="A211" s="105"/>
      <c r="B211" s="106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7" customFormat="1" ht="13.5" customHeight="1">
      <c r="A212" s="105"/>
      <c r="B212" s="106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7" customFormat="1" ht="13.5" customHeight="1">
      <c r="A213" s="105"/>
      <c r="B213" s="106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7" customFormat="1" ht="13.5" customHeight="1">
      <c r="A214" s="105"/>
      <c r="B214" s="106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7" customFormat="1" ht="13.5" customHeight="1">
      <c r="A215" s="105"/>
      <c r="B215" s="106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7" customFormat="1" ht="13.5" customHeight="1">
      <c r="A216" s="105"/>
      <c r="B216" s="106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7" customFormat="1" ht="13.5" customHeight="1">
      <c r="A217" s="105"/>
      <c r="B217" s="106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7" customFormat="1" ht="13.5" customHeight="1">
      <c r="A218" s="105"/>
      <c r="B218" s="106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7" customFormat="1" ht="13.5" customHeight="1">
      <c r="A219" s="105"/>
      <c r="B219" s="106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7" customFormat="1" ht="13.5" customHeight="1">
      <c r="A220" s="105"/>
      <c r="B220" s="106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7" customFormat="1" ht="13.5" customHeight="1">
      <c r="A221" s="105"/>
      <c r="B221" s="106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7" customFormat="1" ht="13.5" customHeight="1">
      <c r="A222" s="105"/>
      <c r="B222" s="106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7" customFormat="1" ht="13.5" customHeight="1">
      <c r="A223" s="105"/>
      <c r="B223" s="106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7" customFormat="1" ht="13.5" customHeight="1">
      <c r="A224" s="105"/>
      <c r="B224" s="106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7" customFormat="1" ht="13.5" customHeight="1">
      <c r="A225" s="105"/>
      <c r="B225" s="106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7" customFormat="1" ht="13.5" customHeight="1">
      <c r="A226" s="105"/>
      <c r="B226" s="106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7" customFormat="1" ht="13.5" customHeight="1">
      <c r="A227" s="105"/>
      <c r="B227" s="106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7" customFormat="1" ht="13.5" customHeight="1">
      <c r="A228" s="105"/>
      <c r="B228" s="106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7" customFormat="1" ht="13.5" customHeight="1">
      <c r="A229" s="105"/>
      <c r="B229" s="106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7" customFormat="1" ht="13.5" customHeight="1">
      <c r="A230" s="105"/>
      <c r="B230" s="106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7" customFormat="1" ht="13.5" customHeight="1">
      <c r="A231" s="105"/>
      <c r="B231" s="106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7" customFormat="1" ht="13.5" customHeight="1">
      <c r="A232" s="105"/>
      <c r="B232" s="106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7" customFormat="1" ht="13.5" customHeight="1">
      <c r="A233" s="105"/>
      <c r="B233" s="106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7" customFormat="1" ht="13.5" customHeight="1">
      <c r="A234" s="105"/>
      <c r="B234" s="106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7" customFormat="1" ht="13.5" customHeight="1">
      <c r="A235" s="105"/>
      <c r="B235" s="106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7" customFormat="1" ht="13.5" customHeight="1">
      <c r="A236" s="105"/>
      <c r="B236" s="106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7" customFormat="1" ht="13.5" customHeight="1">
      <c r="A237" s="105"/>
      <c r="B237" s="106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7" customFormat="1" ht="13.5" customHeight="1">
      <c r="A238" s="105"/>
      <c r="B238" s="106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7" customFormat="1" ht="13.5" customHeight="1">
      <c r="A239" s="105"/>
      <c r="B239" s="106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7" customFormat="1" ht="13.5" customHeight="1">
      <c r="A240" s="105"/>
      <c r="B240" s="106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7" customFormat="1" ht="13.5" customHeight="1">
      <c r="A241" s="105"/>
      <c r="B241" s="106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7" customFormat="1" ht="13.5" customHeight="1">
      <c r="A242" s="105"/>
      <c r="B242" s="106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7" customFormat="1" ht="13.5" customHeight="1">
      <c r="A243" s="105"/>
      <c r="B243" s="106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7" customFormat="1" ht="13.5" customHeight="1">
      <c r="A244" s="105"/>
      <c r="B244" s="106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7" customFormat="1" ht="13.5" customHeight="1">
      <c r="A245" s="105"/>
      <c r="B245" s="106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7" customFormat="1" ht="13.5" customHeight="1">
      <c r="A246" s="105"/>
      <c r="B246" s="106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7" customFormat="1" ht="13.5" customHeight="1">
      <c r="A247" s="105"/>
      <c r="B247" s="106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7" customFormat="1" ht="13.5" customHeight="1">
      <c r="A248" s="105"/>
      <c r="B248" s="106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7" customFormat="1" ht="13.5" customHeight="1">
      <c r="A249" s="105"/>
      <c r="B249" s="106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7" customFormat="1" ht="13.5" customHeight="1">
      <c r="A250" s="105"/>
      <c r="B250" s="106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7" customFormat="1" ht="13.5" customHeight="1">
      <c r="A251" s="105"/>
      <c r="B251" s="106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7" customFormat="1" ht="13.5" customHeight="1">
      <c r="A252" s="105"/>
      <c r="B252" s="106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7" customFormat="1" ht="13.5" customHeight="1">
      <c r="A253" s="105"/>
      <c r="B253" s="106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7" customFormat="1" ht="13.5" customHeight="1">
      <c r="A254" s="105"/>
      <c r="B254" s="106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7" customFormat="1" ht="13.5" customHeight="1">
      <c r="A255" s="105"/>
      <c r="B255" s="106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7" customFormat="1" ht="13.5" customHeight="1">
      <c r="A256" s="105"/>
      <c r="B256" s="106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7" customFormat="1" ht="13.5" customHeight="1">
      <c r="A257" s="105"/>
      <c r="B257" s="106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7" customFormat="1" ht="13.5" customHeight="1">
      <c r="A258" s="105"/>
      <c r="B258" s="106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7" customFormat="1" ht="13.5" customHeight="1">
      <c r="A259" s="105"/>
      <c r="B259" s="106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7" customFormat="1" ht="13.5" customHeight="1">
      <c r="A260" s="105"/>
      <c r="B260" s="106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7" customFormat="1" ht="13.5" customHeight="1">
      <c r="A261" s="105"/>
      <c r="B261" s="106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7" customFormat="1" ht="13.5" customHeight="1">
      <c r="A262" s="105"/>
      <c r="B262" s="106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7" customFormat="1" ht="13.5" customHeight="1">
      <c r="A263" s="105"/>
      <c r="B263" s="106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7" customFormat="1" ht="13.5" customHeight="1">
      <c r="A264" s="105"/>
      <c r="B264" s="106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7" customFormat="1" ht="13.5" customHeight="1">
      <c r="A265" s="105"/>
      <c r="B265" s="106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7" customFormat="1" ht="13.5" customHeight="1">
      <c r="A266" s="105"/>
      <c r="B266" s="106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7" customFormat="1" ht="13.5" customHeight="1">
      <c r="A267" s="105"/>
      <c r="B267" s="106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7" customFormat="1" ht="13.5" customHeight="1">
      <c r="A268" s="105"/>
      <c r="B268" s="106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7" customFormat="1" ht="13.5" customHeight="1">
      <c r="A269" s="105"/>
      <c r="B269" s="106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7" customFormat="1" ht="13.5" customHeight="1">
      <c r="A270" s="105"/>
      <c r="B270" s="106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7" customFormat="1" ht="13.5" customHeight="1">
      <c r="A271" s="105"/>
      <c r="B271" s="106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7" customFormat="1" ht="13.5" customHeight="1">
      <c r="A272" s="105"/>
      <c r="B272" s="106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7" customFormat="1" ht="13.5" customHeight="1">
      <c r="A273" s="105"/>
      <c r="B273" s="106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7" customFormat="1" ht="13.5" customHeight="1">
      <c r="A274" s="105"/>
      <c r="B274" s="106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7" customFormat="1" ht="13.5" customHeight="1">
      <c r="A275" s="105"/>
      <c r="B275" s="106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7" customFormat="1" ht="13.5" customHeight="1">
      <c r="A276" s="105"/>
      <c r="B276" s="106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7" customFormat="1" ht="13.5" customHeight="1">
      <c r="A277" s="105"/>
      <c r="B277" s="106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7" customFormat="1" ht="13.5" customHeight="1">
      <c r="A278" s="105"/>
      <c r="B278" s="106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7" customFormat="1" ht="13.5" customHeight="1">
      <c r="A279" s="105"/>
      <c r="B279" s="106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7" customFormat="1" ht="13.5" customHeight="1">
      <c r="A280" s="105"/>
      <c r="B280" s="106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7" customFormat="1" ht="13.5" customHeight="1">
      <c r="A281" s="105"/>
      <c r="B281" s="106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7" customFormat="1" ht="13.5" customHeight="1">
      <c r="A282" s="105"/>
      <c r="B282" s="106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7" customFormat="1" ht="13.5" customHeight="1">
      <c r="A283" s="105"/>
      <c r="B283" s="106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7" customFormat="1" ht="13.5" customHeight="1">
      <c r="A284" s="105"/>
      <c r="B284" s="106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7" customFormat="1" ht="13.5" customHeight="1">
      <c r="A285" s="105"/>
      <c r="B285" s="106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7" customFormat="1" ht="13.5" customHeight="1">
      <c r="A286" s="105"/>
      <c r="B286" s="106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7" customFormat="1" ht="13.5" customHeight="1">
      <c r="A287" s="105"/>
      <c r="B287" s="106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7" customFormat="1" ht="13.5" customHeight="1">
      <c r="A288" s="105"/>
      <c r="B288" s="106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7" customFormat="1" ht="13.5" customHeight="1">
      <c r="A289" s="105"/>
      <c r="B289" s="106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7" customFormat="1" ht="13.5" customHeight="1">
      <c r="A290" s="105"/>
      <c r="B290" s="106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7" customFormat="1" ht="13.5" customHeight="1">
      <c r="A291" s="105"/>
      <c r="B291" s="106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7" customFormat="1" ht="13.5" customHeight="1">
      <c r="A292" s="105"/>
      <c r="B292" s="106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7" customFormat="1" ht="13.5" customHeight="1">
      <c r="A293" s="105"/>
      <c r="B293" s="106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7" customFormat="1" ht="13.5" customHeight="1">
      <c r="A294" s="105"/>
      <c r="B294" s="106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7" customFormat="1" ht="13.5" customHeight="1">
      <c r="A295" s="105"/>
      <c r="B295" s="106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7" customFormat="1" ht="13.5" customHeight="1">
      <c r="A296" s="105"/>
      <c r="B296" s="106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7" customFormat="1" ht="13.5" customHeight="1">
      <c r="A297" s="105"/>
      <c r="B297" s="106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7" customFormat="1" ht="13.5" customHeight="1">
      <c r="A298" s="105"/>
      <c r="B298" s="106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7" customFormat="1" ht="13.5" customHeight="1">
      <c r="A299" s="105"/>
      <c r="B299" s="106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7" customFormat="1" ht="13.5" customHeight="1">
      <c r="A300" s="105"/>
      <c r="B300" s="106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7" customFormat="1" ht="13.5" customHeight="1">
      <c r="A301" s="105"/>
      <c r="B301" s="106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7" customFormat="1" ht="13.5" customHeight="1">
      <c r="A302" s="105"/>
      <c r="B302" s="106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7" customFormat="1" ht="13.5" customHeight="1">
      <c r="A303" s="105"/>
      <c r="B303" s="106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7" customFormat="1" ht="13.5" customHeight="1">
      <c r="A304" s="105"/>
      <c r="B304" s="106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7" customFormat="1" ht="13.5" customHeight="1">
      <c r="A305" s="105"/>
      <c r="B305" s="106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7" customFormat="1" ht="13.5" customHeight="1">
      <c r="A306" s="105"/>
      <c r="B306" s="106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7" customFormat="1" ht="13.5" customHeight="1">
      <c r="A307" s="105"/>
      <c r="B307" s="106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7" customFormat="1" ht="13.5" customHeight="1">
      <c r="A308" s="105"/>
      <c r="B308" s="106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7" customFormat="1" ht="13.5" customHeight="1">
      <c r="A309" s="105"/>
      <c r="B309" s="106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7" customFormat="1" ht="13.5" customHeight="1">
      <c r="A310" s="105"/>
      <c r="B310" s="106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7" customFormat="1" ht="13.5" customHeight="1">
      <c r="A311" s="105"/>
      <c r="B311" s="106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7" customFormat="1" ht="13.5" customHeight="1">
      <c r="A312" s="105"/>
      <c r="B312" s="106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7" customFormat="1" ht="13.5" customHeight="1">
      <c r="A313" s="105"/>
      <c r="B313" s="106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7" customFormat="1" ht="13.5" customHeight="1">
      <c r="A314" s="105"/>
      <c r="B314" s="106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7" customFormat="1" ht="13.5" customHeight="1">
      <c r="A315" s="105"/>
      <c r="B315" s="106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7" customFormat="1" ht="13.5" customHeight="1">
      <c r="A316" s="105"/>
      <c r="B316" s="106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7" customFormat="1" ht="13.5" customHeight="1">
      <c r="A317" s="105"/>
      <c r="B317" s="106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7" customFormat="1" ht="13.5" customHeight="1">
      <c r="A318" s="105"/>
      <c r="B318" s="106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7" customFormat="1" ht="13.5" customHeight="1">
      <c r="A319" s="105"/>
      <c r="B319" s="106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7" customFormat="1" ht="13.5" customHeight="1">
      <c r="A320" s="105"/>
      <c r="B320" s="106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7" customFormat="1" ht="13.5" customHeight="1">
      <c r="A321" s="105"/>
      <c r="B321" s="106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7" customFormat="1" ht="13.5" customHeight="1">
      <c r="A322" s="105"/>
      <c r="B322" s="106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7" customFormat="1" ht="13.5" customHeight="1">
      <c r="A323" s="105"/>
      <c r="B323" s="106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7" customFormat="1" ht="13.5" customHeight="1">
      <c r="A324" s="105"/>
      <c r="B324" s="106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7" customFormat="1" ht="13.5" customHeight="1">
      <c r="A325" s="105"/>
      <c r="B325" s="106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7" customFormat="1" ht="13.5" customHeight="1">
      <c r="A326" s="105"/>
      <c r="B326" s="106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7" customFormat="1" ht="13.5" customHeight="1">
      <c r="A327" s="105"/>
      <c r="B327" s="106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7" customFormat="1" ht="13.5" customHeight="1">
      <c r="A328" s="105"/>
      <c r="B328" s="106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7" customFormat="1" ht="13.5" customHeight="1">
      <c r="A329" s="105"/>
      <c r="B329" s="106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7" customFormat="1" ht="13.5" customHeight="1">
      <c r="A330" s="105"/>
      <c r="B330" s="106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7" customFormat="1" ht="13.5" customHeight="1">
      <c r="A331" s="105"/>
      <c r="B331" s="106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7" customFormat="1" ht="13.5" customHeight="1">
      <c r="A332" s="105"/>
      <c r="B332" s="106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7" customFormat="1" ht="13.5" customHeight="1">
      <c r="A333" s="105"/>
      <c r="B333" s="106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7" customFormat="1" ht="13.5" customHeight="1">
      <c r="A334" s="105"/>
      <c r="B334" s="106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7" customFormat="1" ht="13.5" customHeight="1">
      <c r="A335" s="105"/>
      <c r="B335" s="106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7" customFormat="1" ht="13.5" customHeight="1">
      <c r="A336" s="105"/>
      <c r="B336" s="106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7" customFormat="1" ht="13.5" customHeight="1">
      <c r="A337" s="105"/>
      <c r="B337" s="106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7" customFormat="1" ht="13.5" customHeight="1">
      <c r="A338" s="105"/>
      <c r="B338" s="106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7" customFormat="1" ht="13.5" customHeight="1">
      <c r="A339" s="105"/>
      <c r="B339" s="106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7" customFormat="1" ht="13.5" customHeight="1">
      <c r="A340" s="105"/>
      <c r="B340" s="106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7" customFormat="1" ht="13.5" customHeight="1">
      <c r="A341" s="105"/>
      <c r="B341" s="106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7" customFormat="1" ht="13.5" customHeight="1">
      <c r="A342" s="105"/>
      <c r="B342" s="106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7" customFormat="1" ht="13.5" customHeight="1">
      <c r="A343" s="105"/>
      <c r="B343" s="106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7" customFormat="1" ht="13.5" customHeight="1">
      <c r="A344" s="105"/>
      <c r="B344" s="106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7" customFormat="1" ht="13.5" customHeight="1">
      <c r="A345" s="105"/>
      <c r="B345" s="106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7" customFormat="1" ht="13.5" customHeight="1">
      <c r="A346" s="105"/>
      <c r="B346" s="106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7" customFormat="1" ht="13.5" customHeight="1">
      <c r="A347" s="105"/>
      <c r="B347" s="106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7" customFormat="1" ht="13.5" customHeight="1">
      <c r="A348" s="105"/>
      <c r="B348" s="106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7" customFormat="1" ht="13.5" customHeight="1">
      <c r="A349" s="105"/>
      <c r="B349" s="106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7" customFormat="1" ht="13.5" customHeight="1">
      <c r="A350" s="105"/>
      <c r="B350" s="106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7" customFormat="1" ht="13.5" customHeight="1">
      <c r="A351" s="105"/>
      <c r="B351" s="106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7" customFormat="1" ht="13.5" customHeight="1">
      <c r="A352" s="105"/>
      <c r="B352" s="106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7" customFormat="1" ht="13.5" customHeight="1">
      <c r="A353" s="105"/>
      <c r="B353" s="106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7" customFormat="1" ht="13.5" customHeight="1">
      <c r="A354" s="105"/>
      <c r="B354" s="106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7" customFormat="1" ht="13.5" customHeight="1">
      <c r="A355" s="105"/>
      <c r="B355" s="106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7" customFormat="1" ht="13.5" customHeight="1">
      <c r="A356" s="105"/>
      <c r="B356" s="106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7" customFormat="1" ht="13.5" customHeight="1">
      <c r="A357" s="105"/>
      <c r="B357" s="106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7" customFormat="1" ht="13.5" customHeight="1">
      <c r="A358" s="105"/>
      <c r="B358" s="106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7" customFormat="1" ht="13.5" customHeight="1">
      <c r="A359" s="105"/>
      <c r="B359" s="106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7" customFormat="1" ht="13.5" customHeight="1">
      <c r="A360" s="105"/>
      <c r="B360" s="106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7" customFormat="1" ht="13.5" customHeight="1">
      <c r="A361" s="105"/>
      <c r="B361" s="106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7" customFormat="1" ht="13.5" customHeight="1">
      <c r="A362" s="105"/>
      <c r="B362" s="106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7" customFormat="1" ht="13.5" customHeight="1">
      <c r="A363" s="105"/>
      <c r="B363" s="106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7" customFormat="1" ht="13.5" customHeight="1">
      <c r="A364" s="105"/>
      <c r="B364" s="106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7" customFormat="1" ht="13.5" customHeight="1">
      <c r="A365" s="105"/>
      <c r="B365" s="106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7" customFormat="1" ht="13.5" customHeight="1">
      <c r="A366" s="105"/>
      <c r="B366" s="106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7" customFormat="1" ht="13.5" customHeight="1">
      <c r="A367" s="105"/>
      <c r="B367" s="106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7" customFormat="1" ht="13.5" customHeight="1">
      <c r="A368" s="105"/>
      <c r="B368" s="106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7" customFormat="1" ht="13.5" customHeight="1">
      <c r="A369" s="105"/>
      <c r="B369" s="106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7" customFormat="1" ht="13.5" customHeight="1">
      <c r="A370" s="105"/>
      <c r="B370" s="106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7" customFormat="1" ht="13.5" customHeight="1">
      <c r="A371" s="105"/>
      <c r="B371" s="106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7" customFormat="1" ht="13.5" customHeight="1">
      <c r="A372" s="105"/>
      <c r="B372" s="106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7" customFormat="1" ht="13.5" customHeight="1">
      <c r="A373" s="105"/>
      <c r="B373" s="106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7" customFormat="1" ht="13.5" customHeight="1">
      <c r="A374" s="105"/>
      <c r="B374" s="106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7" customFormat="1" ht="13.5" customHeight="1">
      <c r="A375" s="105"/>
      <c r="B375" s="106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7" customFormat="1" ht="13.5" customHeight="1">
      <c r="A376" s="105"/>
      <c r="B376" s="106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7" customFormat="1" ht="13.5" customHeight="1">
      <c r="A377" s="105"/>
      <c r="B377" s="106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7" customFormat="1" ht="13.5" customHeight="1">
      <c r="A378" s="105"/>
      <c r="B378" s="106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7" customFormat="1" ht="13.5" customHeight="1">
      <c r="A379" s="105"/>
      <c r="B379" s="106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7" customFormat="1" ht="13.5" customHeight="1">
      <c r="A380" s="105"/>
      <c r="B380" s="106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7" customFormat="1" ht="13.5" customHeight="1">
      <c r="A381" s="105"/>
      <c r="B381" s="106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7" customFormat="1" ht="13.5" customHeight="1">
      <c r="A382" s="105"/>
      <c r="B382" s="106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7" customFormat="1" ht="13.5" customHeight="1">
      <c r="A383" s="105"/>
      <c r="B383" s="106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7" customFormat="1" ht="13.5" customHeight="1">
      <c r="A384" s="105"/>
      <c r="B384" s="106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7" customFormat="1" ht="13.5" customHeight="1">
      <c r="A385" s="105"/>
      <c r="B385" s="106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7" customFormat="1" ht="13.5" customHeight="1">
      <c r="A386" s="105"/>
      <c r="B386" s="106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7" customFormat="1" ht="13.5" customHeight="1">
      <c r="A387" s="105"/>
      <c r="B387" s="106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7" customFormat="1" ht="13.5" customHeight="1">
      <c r="A388" s="105"/>
      <c r="B388" s="106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7" customFormat="1" ht="13.5" customHeight="1">
      <c r="A389" s="105"/>
      <c r="B389" s="106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7" customFormat="1" ht="13.5" customHeight="1">
      <c r="A390" s="105"/>
      <c r="B390" s="106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7" customFormat="1" ht="13.5" customHeight="1">
      <c r="A391" s="105"/>
      <c r="B391" s="106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7" customFormat="1" ht="13.5" customHeight="1">
      <c r="A392" s="105"/>
      <c r="B392" s="106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7" customFormat="1" ht="13.5" customHeight="1">
      <c r="A393" s="105"/>
      <c r="B393" s="106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7" customFormat="1" ht="13.5" customHeight="1">
      <c r="A394" s="105"/>
      <c r="B394" s="106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7" customFormat="1" ht="13.5" customHeight="1">
      <c r="A395" s="105"/>
      <c r="B395" s="106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7" customFormat="1" ht="13.5" customHeight="1">
      <c r="A396" s="105"/>
      <c r="B396" s="106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7" customFormat="1" ht="13.5" customHeight="1">
      <c r="A397" s="105"/>
      <c r="B397" s="106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7" customFormat="1" ht="13.5" customHeight="1">
      <c r="A398" s="105"/>
      <c r="B398" s="106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7" customFormat="1" ht="13.5" customHeight="1">
      <c r="A399" s="105"/>
      <c r="B399" s="106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7" customFormat="1" ht="13.5" customHeight="1">
      <c r="A400" s="105"/>
      <c r="B400" s="106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7" customFormat="1" ht="13.5" customHeight="1">
      <c r="A401" s="105"/>
      <c r="B401" s="106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7" customFormat="1" ht="13.5" customHeight="1">
      <c r="A402" s="105"/>
      <c r="B402" s="106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7" customFormat="1" ht="13.5" customHeight="1">
      <c r="A403" s="105"/>
      <c r="B403" s="106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7" customFormat="1" ht="13.5" customHeight="1">
      <c r="A404" s="105"/>
      <c r="B404" s="106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7" customFormat="1" ht="13.5" customHeight="1">
      <c r="A405" s="105"/>
      <c r="B405" s="106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7" customFormat="1" ht="13.5" customHeight="1">
      <c r="A406" s="105"/>
      <c r="B406" s="106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7" customFormat="1" ht="13.5" customHeight="1">
      <c r="A407" s="105"/>
      <c r="B407" s="106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7" customFormat="1" ht="13.5" customHeight="1">
      <c r="A408" s="105"/>
      <c r="B408" s="106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7" customFormat="1" ht="13.5" customHeight="1">
      <c r="A409" s="105"/>
      <c r="B409" s="106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7" customFormat="1" ht="13.5" customHeight="1">
      <c r="A410" s="105"/>
      <c r="B410" s="106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7" customFormat="1" ht="13.5" customHeight="1">
      <c r="A411" s="105"/>
      <c r="B411" s="106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7" customFormat="1" ht="13.5" customHeight="1">
      <c r="A412" s="105"/>
      <c r="B412" s="106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7" customFormat="1" ht="13.5" customHeight="1">
      <c r="A413" s="105"/>
      <c r="B413" s="106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7" customFormat="1" ht="13.5" customHeight="1">
      <c r="A414" s="105"/>
      <c r="B414" s="106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7" customFormat="1" ht="13.5" customHeight="1">
      <c r="A415" s="105"/>
      <c r="B415" s="106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7" customFormat="1" ht="13.5" customHeight="1">
      <c r="A416" s="105"/>
      <c r="B416" s="106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7" customFormat="1" ht="13.5" customHeight="1">
      <c r="A417" s="105"/>
      <c r="B417" s="106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7" customFormat="1" ht="13.5" customHeight="1">
      <c r="A418" s="105"/>
      <c r="B418" s="106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7" customFormat="1" ht="13.5" customHeight="1">
      <c r="A419" s="105"/>
      <c r="B419" s="106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7" customFormat="1" ht="13.5" customHeight="1">
      <c r="A420" s="105"/>
      <c r="B420" s="106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7" customFormat="1" ht="13.5" customHeight="1">
      <c r="A421" s="105"/>
      <c r="B421" s="106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7" customFormat="1" ht="13.5" customHeight="1">
      <c r="A422" s="105"/>
      <c r="B422" s="106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7" customFormat="1" ht="13.5" customHeight="1">
      <c r="A423" s="105"/>
      <c r="B423" s="106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7" customFormat="1" ht="13.5" customHeight="1">
      <c r="A424" s="105"/>
      <c r="B424" s="106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7" customFormat="1" ht="13.5" customHeight="1">
      <c r="A425" s="105"/>
      <c r="B425" s="106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7" customFormat="1" ht="13.5" customHeight="1">
      <c r="A426" s="105"/>
      <c r="B426" s="106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7" customFormat="1" ht="13.5" customHeight="1">
      <c r="A427" s="105"/>
      <c r="B427" s="106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7" customFormat="1" ht="13.5" customHeight="1">
      <c r="A428" s="105"/>
      <c r="B428" s="106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7" customFormat="1" ht="13.5" customHeight="1">
      <c r="A429" s="105"/>
      <c r="B429" s="106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7" customFormat="1" ht="13.5" customHeight="1">
      <c r="A430" s="105"/>
      <c r="B430" s="106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7" customFormat="1" ht="13.5" customHeight="1">
      <c r="A431" s="105"/>
      <c r="B431" s="106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7" customFormat="1" ht="13.5" customHeight="1">
      <c r="A432" s="105"/>
      <c r="B432" s="106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7" customFormat="1" ht="13.5" customHeight="1">
      <c r="A433" s="105"/>
      <c r="B433" s="106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7" customFormat="1" ht="13.5" customHeight="1">
      <c r="A434" s="105"/>
      <c r="B434" s="106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7" customFormat="1" ht="13.5" customHeight="1">
      <c r="A435" s="105"/>
      <c r="B435" s="106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7" customFormat="1" ht="13.5" customHeight="1">
      <c r="A436" s="105"/>
      <c r="B436" s="106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7" customFormat="1" ht="13.5" customHeight="1">
      <c r="A437" s="105"/>
      <c r="B437" s="106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7" customFormat="1" ht="13.5" customHeight="1">
      <c r="A438" s="105"/>
      <c r="B438" s="106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7" customFormat="1" ht="13.5" customHeight="1">
      <c r="A439" s="105"/>
      <c r="B439" s="106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7" customFormat="1" ht="13.5" customHeight="1">
      <c r="A440" s="105"/>
      <c r="B440" s="106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7" customFormat="1" ht="13.5" customHeight="1">
      <c r="A441" s="105"/>
      <c r="B441" s="106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7" customFormat="1" ht="13.5" customHeight="1">
      <c r="A442" s="105"/>
      <c r="B442" s="106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7" customFormat="1" ht="13.5" customHeight="1">
      <c r="A443" s="105"/>
      <c r="B443" s="106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7" customFormat="1" ht="13.5" customHeight="1">
      <c r="A444" s="105"/>
      <c r="B444" s="106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7" customFormat="1" ht="13.5" customHeight="1">
      <c r="A445" s="105"/>
      <c r="B445" s="106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7" customFormat="1" ht="13.5" customHeight="1">
      <c r="A446" s="105"/>
      <c r="B446" s="106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7" customFormat="1" ht="13.5" customHeight="1">
      <c r="A447" s="105"/>
      <c r="B447" s="106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7" customFormat="1" ht="13.5" customHeight="1">
      <c r="A448" s="105"/>
      <c r="B448" s="106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7" customFormat="1" ht="13.5" customHeight="1">
      <c r="A449" s="105"/>
      <c r="B449" s="106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7" customFormat="1" ht="13.5" customHeight="1">
      <c r="A450" s="105"/>
      <c r="B450" s="106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7" customFormat="1" ht="13.5" customHeight="1">
      <c r="A451" s="105"/>
      <c r="B451" s="106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7" customFormat="1" ht="13.5" customHeight="1">
      <c r="A452" s="105"/>
      <c r="B452" s="106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7" customFormat="1" ht="13.5" customHeight="1">
      <c r="A453" s="105"/>
      <c r="B453" s="106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7" customFormat="1" ht="13.5" customHeight="1">
      <c r="A454" s="105"/>
      <c r="B454" s="106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7" customFormat="1" ht="13.5" customHeight="1">
      <c r="A455" s="105"/>
      <c r="B455" s="106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7" customFormat="1" ht="13.5" customHeight="1">
      <c r="A456" s="105"/>
      <c r="B456" s="106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7" customFormat="1" ht="13.5" customHeight="1">
      <c r="A457" s="105"/>
      <c r="B457" s="106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7" customFormat="1" ht="13.5" customHeight="1">
      <c r="A458" s="105"/>
      <c r="B458" s="106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7" customFormat="1" ht="13.5" customHeight="1">
      <c r="A459" s="105"/>
      <c r="B459" s="106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7" customFormat="1" ht="13.5" customHeight="1">
      <c r="A460" s="105"/>
      <c r="B460" s="106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7" customFormat="1" ht="13.5" customHeight="1">
      <c r="A461" s="105"/>
      <c r="B461" s="106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7" customFormat="1" ht="13.5" customHeight="1">
      <c r="A462" s="105"/>
      <c r="B462" s="106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7" customFormat="1" ht="13.5" customHeight="1">
      <c r="A463" s="105"/>
      <c r="B463" s="106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7" customFormat="1" ht="13.5" customHeight="1">
      <c r="A464" s="105"/>
      <c r="B464" s="106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7" customFormat="1" ht="13.5" customHeight="1">
      <c r="A465" s="105"/>
      <c r="B465" s="106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7" customFormat="1" ht="13.5" customHeight="1">
      <c r="A466" s="105"/>
      <c r="B466" s="106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7" customFormat="1" ht="13.5" customHeight="1">
      <c r="A467" s="105"/>
      <c r="B467" s="106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7" customFormat="1" ht="13.5" customHeight="1">
      <c r="A468" s="105"/>
      <c r="B468" s="106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7" customFormat="1" ht="13.5" customHeight="1">
      <c r="A469" s="105"/>
      <c r="B469" s="106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7" customFormat="1" ht="13.5" customHeight="1">
      <c r="A470" s="105"/>
      <c r="B470" s="106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7" customFormat="1" ht="13.5" customHeight="1">
      <c r="A471" s="105"/>
      <c r="B471" s="106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7" customFormat="1" ht="13.5" customHeight="1">
      <c r="A472" s="105"/>
      <c r="B472" s="106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7" customFormat="1" ht="13.5" customHeight="1">
      <c r="A473" s="105"/>
      <c r="B473" s="106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7" customFormat="1" ht="13.5" customHeight="1">
      <c r="A474" s="105"/>
      <c r="B474" s="106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7" customFormat="1" ht="13.5" customHeight="1">
      <c r="A475" s="105"/>
      <c r="B475" s="106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7" customFormat="1" ht="13.5" customHeight="1">
      <c r="A476" s="105"/>
      <c r="B476" s="106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7" customFormat="1" ht="13.5" customHeight="1">
      <c r="A477" s="105"/>
      <c r="B477" s="106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7" customFormat="1" ht="13.5" customHeight="1">
      <c r="A478" s="105"/>
      <c r="B478" s="106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7" customFormat="1" ht="13.5" customHeight="1">
      <c r="A479" s="105"/>
      <c r="B479" s="106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7" customFormat="1" ht="13.5" customHeight="1">
      <c r="A480" s="105"/>
      <c r="B480" s="106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7" customFormat="1" ht="13.5" customHeight="1">
      <c r="A481" s="105"/>
      <c r="B481" s="106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7" customFormat="1" ht="13.5" customHeight="1">
      <c r="A482" s="105"/>
      <c r="B482" s="106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7" customFormat="1" ht="13.5" customHeight="1">
      <c r="A483" s="105"/>
      <c r="B483" s="106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7" customFormat="1" ht="13.5" customHeight="1">
      <c r="A484" s="105"/>
      <c r="B484" s="106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7" customFormat="1" ht="13.5" customHeight="1">
      <c r="A485" s="105"/>
      <c r="B485" s="106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7" customFormat="1" ht="13.5" customHeight="1">
      <c r="A486" s="105"/>
      <c r="B486" s="106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7" customFormat="1" ht="13.5" customHeight="1">
      <c r="A487" s="105"/>
      <c r="B487" s="106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7" customFormat="1" ht="13.5" customHeight="1">
      <c r="A488" s="105"/>
      <c r="B488" s="106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7" customFormat="1" ht="13.5" customHeight="1">
      <c r="A489" s="105"/>
      <c r="B489" s="106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7" customFormat="1" ht="13.5" customHeight="1">
      <c r="A490" s="105"/>
      <c r="B490" s="106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7" customFormat="1" ht="13.5" customHeight="1">
      <c r="A491" s="105"/>
      <c r="B491" s="106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7" customFormat="1" ht="13.5" customHeight="1">
      <c r="A492" s="105"/>
      <c r="B492" s="106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7" customFormat="1" ht="13.5" customHeight="1">
      <c r="A493" s="105"/>
      <c r="B493" s="106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7" customFormat="1" ht="13.5" customHeight="1">
      <c r="A494" s="105"/>
      <c r="B494" s="106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7" customFormat="1" ht="13.5" customHeight="1">
      <c r="A495" s="105"/>
      <c r="B495" s="106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7" customFormat="1" ht="13.5" customHeight="1">
      <c r="A496" s="105"/>
      <c r="B496" s="106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7" customFormat="1" ht="13.5" customHeight="1">
      <c r="A497" s="105"/>
      <c r="B497" s="106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7" customFormat="1" ht="13.5" customHeight="1">
      <c r="A498" s="105"/>
      <c r="B498" s="106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7" customFormat="1" ht="13.5" customHeight="1">
      <c r="A499" s="105"/>
      <c r="B499" s="106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7" customFormat="1" ht="13.5" customHeight="1">
      <c r="A500" s="105"/>
      <c r="B500" s="106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7" customFormat="1" ht="13.5" customHeight="1">
      <c r="A501" s="105"/>
      <c r="B501" s="106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7" customFormat="1" ht="13.5" customHeight="1">
      <c r="A502" s="105"/>
      <c r="B502" s="106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7" customFormat="1" ht="13.5" customHeight="1">
      <c r="A503" s="105"/>
      <c r="B503" s="106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7" customFormat="1" ht="13.5" customHeight="1">
      <c r="A504" s="105"/>
      <c r="B504" s="106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7" customFormat="1" ht="13.5" customHeight="1">
      <c r="A505" s="105"/>
      <c r="B505" s="106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7" customFormat="1" ht="13.5" customHeight="1">
      <c r="A506" s="105"/>
      <c r="B506" s="106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7" customFormat="1" ht="13.5" customHeight="1">
      <c r="A507" s="105"/>
      <c r="B507" s="106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7" customFormat="1" ht="13.5" customHeight="1">
      <c r="A508" s="105"/>
      <c r="B508" s="106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7" customFormat="1" ht="13.5" customHeight="1">
      <c r="A509" s="105"/>
      <c r="B509" s="106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7" customFormat="1" ht="13.5" customHeight="1">
      <c r="A510" s="105"/>
      <c r="B510" s="106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7" customFormat="1" ht="13.5" customHeight="1">
      <c r="A511" s="105"/>
      <c r="B511" s="106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7" customFormat="1" ht="13.5" customHeight="1">
      <c r="A512" s="105"/>
      <c r="B512" s="106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7" customFormat="1" ht="13.5" customHeight="1">
      <c r="A513" s="105"/>
      <c r="B513" s="106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7" customFormat="1" ht="13.5" customHeight="1">
      <c r="A514" s="105"/>
      <c r="B514" s="106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7" customFormat="1" ht="13.5" customHeight="1">
      <c r="A515" s="105"/>
      <c r="B515" s="106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7" customFormat="1" ht="13.5" customHeight="1">
      <c r="A516" s="105"/>
      <c r="B516" s="106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7" customFormat="1" ht="13.5" customHeight="1">
      <c r="A517" s="105"/>
      <c r="B517" s="106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7" customFormat="1" ht="13.5" customHeight="1">
      <c r="A518" s="105"/>
      <c r="B518" s="106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7" customFormat="1" ht="13.5" customHeight="1">
      <c r="A519" s="105"/>
      <c r="B519" s="106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7" customFormat="1" ht="13.5" customHeight="1">
      <c r="A520" s="105"/>
      <c r="B520" s="106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7" customFormat="1" ht="13.5" customHeight="1">
      <c r="A521" s="105"/>
      <c r="B521" s="106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7" customFormat="1" ht="13.5" customHeight="1">
      <c r="A522" s="105"/>
      <c r="B522" s="106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7" customFormat="1" ht="13.5" customHeight="1">
      <c r="A523" s="105"/>
      <c r="B523" s="106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7" customFormat="1" ht="13.5" customHeight="1">
      <c r="A524" s="105"/>
      <c r="B524" s="106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7" customFormat="1" ht="13.5" customHeight="1">
      <c r="A525" s="105"/>
      <c r="B525" s="106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7" customFormat="1" ht="13.5" customHeight="1">
      <c r="A526" s="105"/>
      <c r="B526" s="106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7" customFormat="1" ht="13.5" customHeight="1">
      <c r="A527" s="105"/>
      <c r="B527" s="106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7" customFormat="1" ht="13.5" customHeight="1">
      <c r="A528" s="105"/>
      <c r="B528" s="106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7" customFormat="1" ht="13.5" customHeight="1">
      <c r="A529" s="105"/>
      <c r="B529" s="106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7" customFormat="1" ht="13.5" customHeight="1">
      <c r="A530" s="105"/>
      <c r="B530" s="106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7" customFormat="1" ht="13.5" customHeight="1">
      <c r="A531" s="105"/>
      <c r="B531" s="106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7" customFormat="1" ht="13.5" customHeight="1">
      <c r="A532" s="105"/>
      <c r="B532" s="106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7" customFormat="1" ht="13.5" customHeight="1">
      <c r="A533" s="105"/>
      <c r="B533" s="106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7" customFormat="1" ht="13.5" customHeight="1">
      <c r="A534" s="105"/>
      <c r="B534" s="106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7" customFormat="1" ht="13.5" customHeight="1">
      <c r="A535" s="105"/>
      <c r="B535" s="106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7" customFormat="1" ht="13.5" customHeight="1">
      <c r="A536" s="105"/>
      <c r="B536" s="106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7" customFormat="1" ht="13.5" customHeight="1">
      <c r="A537" s="105"/>
      <c r="B537" s="106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7" customFormat="1" ht="13.5" customHeight="1">
      <c r="A538" s="105"/>
      <c r="B538" s="106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7" customFormat="1" ht="13.5" customHeight="1">
      <c r="A539" s="105"/>
      <c r="B539" s="106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7" customFormat="1" ht="13.5" customHeight="1">
      <c r="A540" s="105"/>
      <c r="B540" s="106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7" customFormat="1" ht="13.5" customHeight="1">
      <c r="A541" s="105"/>
      <c r="B541" s="106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7" customFormat="1" ht="13.5" customHeight="1">
      <c r="A542" s="105"/>
      <c r="B542" s="106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7" customFormat="1" ht="13.5" customHeight="1">
      <c r="A543" s="105"/>
      <c r="B543" s="106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7" customFormat="1" ht="13.5" customHeight="1">
      <c r="A544" s="105"/>
      <c r="B544" s="106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7" customFormat="1" ht="13.5" customHeight="1">
      <c r="A545" s="105"/>
      <c r="B545" s="106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7" customFormat="1" ht="13.5" customHeight="1">
      <c r="A546" s="105"/>
      <c r="B546" s="106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7" customFormat="1" ht="13.5" customHeight="1">
      <c r="A547" s="105"/>
      <c r="B547" s="106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7" customFormat="1" ht="13.5" customHeight="1">
      <c r="A548" s="105"/>
      <c r="B548" s="106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7" customFormat="1" ht="13.5" customHeight="1">
      <c r="A549" s="105"/>
      <c r="B549" s="106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7" customFormat="1" ht="13.5" customHeight="1">
      <c r="A550" s="105"/>
      <c r="B550" s="106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7" customFormat="1" ht="13.5" customHeight="1">
      <c r="A551" s="105"/>
      <c r="B551" s="106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7" customFormat="1" ht="13.5" customHeight="1">
      <c r="A552" s="105"/>
      <c r="B552" s="106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7" customFormat="1" ht="13.5" customHeight="1">
      <c r="A553" s="105"/>
      <c r="B553" s="106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7" customFormat="1" ht="13.5" customHeight="1">
      <c r="A554" s="105"/>
      <c r="B554" s="106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7" customFormat="1" ht="13.5" customHeight="1">
      <c r="A555" s="105"/>
      <c r="B555" s="106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7" customFormat="1" ht="13.5" customHeight="1">
      <c r="A556" s="105"/>
      <c r="B556" s="106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7" customFormat="1" ht="13.5" customHeight="1">
      <c r="A557" s="105"/>
      <c r="B557" s="106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7" customFormat="1" ht="13.5" customHeight="1">
      <c r="A558" s="105"/>
      <c r="B558" s="106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7" customFormat="1" ht="13.5" customHeight="1">
      <c r="A559" s="105"/>
      <c r="B559" s="106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7" customFormat="1" ht="13.5" customHeight="1">
      <c r="A560" s="105"/>
      <c r="B560" s="106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7" customFormat="1" ht="13.5" customHeight="1">
      <c r="A561" s="105"/>
      <c r="B561" s="106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7" customFormat="1" ht="13.5" customHeight="1">
      <c r="A562" s="105"/>
      <c r="B562" s="106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7" customFormat="1" ht="13.5" customHeight="1">
      <c r="A563" s="105"/>
      <c r="B563" s="106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7" customFormat="1" ht="13.5" customHeight="1">
      <c r="A564" s="105"/>
      <c r="B564" s="106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7" customFormat="1" ht="13.5" customHeight="1">
      <c r="A565" s="105"/>
      <c r="B565" s="106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7" customFormat="1" ht="13.5" customHeight="1">
      <c r="A566" s="105"/>
      <c r="B566" s="106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7" customFormat="1" ht="13.5" customHeight="1">
      <c r="A567" s="105"/>
      <c r="B567" s="106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7" customFormat="1" ht="13.5" customHeight="1">
      <c r="A568" s="105"/>
      <c r="B568" s="106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7" customFormat="1" ht="13.5" customHeight="1">
      <c r="A569" s="105"/>
      <c r="B569" s="106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7" customFormat="1" ht="13.5" customHeight="1">
      <c r="A570" s="105"/>
      <c r="B570" s="106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7" customFormat="1" ht="13.5" customHeight="1">
      <c r="A571" s="105"/>
      <c r="B571" s="106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7" customFormat="1" ht="13.5" customHeight="1">
      <c r="A572" s="105"/>
      <c r="B572" s="106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7" customFormat="1" ht="13.5" customHeight="1">
      <c r="A573" s="105"/>
      <c r="B573" s="106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7" customFormat="1" ht="13.5" customHeight="1">
      <c r="A574" s="105"/>
      <c r="B574" s="106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7" customFormat="1" ht="13.5" customHeight="1">
      <c r="A575" s="105"/>
      <c r="B575" s="106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7" customFormat="1" ht="13.5" customHeight="1">
      <c r="A576" s="105"/>
      <c r="B576" s="106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7" customFormat="1" ht="13.5" customHeight="1">
      <c r="A577" s="105"/>
      <c r="B577" s="106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7" customFormat="1" ht="13.5" customHeight="1">
      <c r="A578" s="105"/>
      <c r="B578" s="106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7" customFormat="1" ht="13.5" customHeight="1">
      <c r="A579" s="105"/>
      <c r="B579" s="106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7" customFormat="1" ht="13.5" customHeight="1">
      <c r="A580" s="105"/>
      <c r="B580" s="106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7" customFormat="1" ht="13.5" customHeight="1">
      <c r="A581" s="105"/>
      <c r="B581" s="106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7" customFormat="1" ht="13.5" customHeight="1">
      <c r="A582" s="105"/>
      <c r="B582" s="106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7" customFormat="1" ht="13.5" customHeight="1">
      <c r="A583" s="105"/>
      <c r="B583" s="106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7" customFormat="1" ht="13.5" customHeight="1">
      <c r="A584" s="105"/>
      <c r="B584" s="106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7" customFormat="1" ht="13.5" customHeight="1">
      <c r="A585" s="105"/>
      <c r="B585" s="106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7" customFormat="1" ht="13.5" customHeight="1">
      <c r="A586" s="105"/>
      <c r="B586" s="106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7" customFormat="1" ht="13.5" customHeight="1">
      <c r="A587" s="105"/>
      <c r="B587" s="106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7" customFormat="1" ht="13.5" customHeight="1">
      <c r="A588" s="105"/>
      <c r="B588" s="106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7" customFormat="1" ht="13.5" customHeight="1">
      <c r="A589" s="105"/>
      <c r="B589" s="106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7" customFormat="1" ht="13.5" customHeight="1">
      <c r="A590" s="105"/>
      <c r="B590" s="106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7" customFormat="1" ht="13.5" customHeight="1">
      <c r="A591" s="105"/>
      <c r="B591" s="106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7" customFormat="1" ht="13.5" customHeight="1">
      <c r="A592" s="105"/>
      <c r="B592" s="106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7" customFormat="1" ht="13.5" customHeight="1">
      <c r="A593" s="105"/>
      <c r="B593" s="106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7" customFormat="1" ht="13.5" customHeight="1">
      <c r="A594" s="105"/>
      <c r="B594" s="106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7" customFormat="1" ht="13.5" customHeight="1">
      <c r="A595" s="105"/>
      <c r="B595" s="106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7" customFormat="1" ht="13.5" customHeight="1">
      <c r="A596" s="105"/>
      <c r="B596" s="106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7" customFormat="1" ht="13.5" customHeight="1">
      <c r="A597" s="105"/>
      <c r="B597" s="106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7" customFormat="1" ht="13.5" customHeight="1">
      <c r="A598" s="105"/>
      <c r="B598" s="106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7" customFormat="1" ht="13.5" customHeight="1">
      <c r="A599" s="105"/>
      <c r="B599" s="106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7" customFormat="1" ht="13.5" customHeight="1">
      <c r="A600" s="105"/>
      <c r="B600" s="106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7" customFormat="1" ht="13.5" customHeight="1">
      <c r="A601" s="105"/>
      <c r="B601" s="106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7" customFormat="1" ht="13.5" customHeight="1">
      <c r="A602" s="105"/>
      <c r="B602" s="106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7" customFormat="1" ht="13.5" customHeight="1">
      <c r="A603" s="105"/>
      <c r="B603" s="106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7" customFormat="1" ht="13.5" customHeight="1">
      <c r="A604" s="105"/>
      <c r="B604" s="106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7" customFormat="1" ht="13.5" customHeight="1">
      <c r="A605" s="105"/>
      <c r="B605" s="106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7" customFormat="1" ht="13.5" customHeight="1">
      <c r="A606" s="105"/>
      <c r="B606" s="106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7" customFormat="1" ht="13.5" customHeight="1">
      <c r="A607" s="105"/>
      <c r="B607" s="106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7" customFormat="1" ht="13.5" customHeight="1">
      <c r="A608" s="105"/>
      <c r="B608" s="106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7" customFormat="1" ht="13.5" customHeight="1">
      <c r="A609" s="105"/>
      <c r="B609" s="106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7" customFormat="1" ht="13.5" customHeight="1">
      <c r="A610" s="105"/>
      <c r="B610" s="106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7" customFormat="1" ht="13.5" customHeight="1">
      <c r="A611" s="105"/>
      <c r="B611" s="106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7" customFormat="1" ht="13.5" customHeight="1">
      <c r="A612" s="105"/>
      <c r="B612" s="106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7" customFormat="1" ht="13.5" customHeight="1">
      <c r="A613" s="105"/>
      <c r="B613" s="106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7" customFormat="1" ht="13.5" customHeight="1">
      <c r="A614" s="105"/>
      <c r="B614" s="106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7" customFormat="1" ht="13.5" customHeight="1">
      <c r="A615" s="105"/>
      <c r="B615" s="106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7" customFormat="1" ht="13.5" customHeight="1">
      <c r="A616" s="105"/>
      <c r="B616" s="106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7" customFormat="1" ht="13.5" customHeight="1">
      <c r="A617" s="105"/>
      <c r="B617" s="106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7" customFormat="1" ht="13.5" customHeight="1">
      <c r="A618" s="105"/>
      <c r="B618" s="106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7" customFormat="1" ht="13.5" customHeight="1">
      <c r="A619" s="105"/>
      <c r="B619" s="106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7" customFormat="1" ht="13.5" customHeight="1">
      <c r="A620" s="105"/>
      <c r="B620" s="106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7" customFormat="1" ht="13.5" customHeight="1">
      <c r="A621" s="105"/>
      <c r="B621" s="106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7" customFormat="1" ht="13.5" customHeight="1">
      <c r="A622" s="105"/>
      <c r="B622" s="106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7" customFormat="1" ht="13.5" customHeight="1">
      <c r="A623" s="105"/>
      <c r="B623" s="106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7" customFormat="1" ht="13.5" customHeight="1">
      <c r="A624" s="105"/>
      <c r="B624" s="106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7" customFormat="1" ht="13.5" customHeight="1">
      <c r="A625" s="105"/>
      <c r="B625" s="106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7" customFormat="1" ht="13.5" customHeight="1">
      <c r="A626" s="105"/>
      <c r="B626" s="106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7" customFormat="1" ht="13.5" customHeight="1">
      <c r="A627" s="105"/>
      <c r="B627" s="106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7" customFormat="1" ht="13.5" customHeight="1">
      <c r="A628" s="105"/>
      <c r="B628" s="106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7" customFormat="1" ht="13.5" customHeight="1">
      <c r="A629" s="105"/>
      <c r="B629" s="106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7" customFormat="1" ht="13.5" customHeight="1">
      <c r="A630" s="105"/>
      <c r="B630" s="106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7" customFormat="1" ht="13.5" customHeight="1">
      <c r="A631" s="105"/>
      <c r="B631" s="106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7" customFormat="1" ht="13.5" customHeight="1">
      <c r="A632" s="105"/>
      <c r="B632" s="106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7" customFormat="1" ht="13.5" customHeight="1">
      <c r="A633" s="105"/>
      <c r="B633" s="106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7" customFormat="1" ht="13.5" customHeight="1">
      <c r="A634" s="105"/>
      <c r="B634" s="106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7" customFormat="1" ht="13.5" customHeight="1">
      <c r="A635" s="105"/>
      <c r="B635" s="106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7" customFormat="1" ht="13.5" customHeight="1">
      <c r="A636" s="105"/>
      <c r="B636" s="106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7" customFormat="1" ht="13.5" customHeight="1">
      <c r="A637" s="105"/>
      <c r="B637" s="106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7" customFormat="1" ht="13.5" customHeight="1">
      <c r="A638" s="105"/>
      <c r="B638" s="106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7" customFormat="1" ht="13.5" customHeight="1">
      <c r="A639" s="105"/>
      <c r="B639" s="106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7" customFormat="1" ht="13.5" customHeight="1">
      <c r="A640" s="105"/>
      <c r="B640" s="106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7" customFormat="1" ht="13.5" customHeight="1">
      <c r="A641" s="105"/>
      <c r="B641" s="106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7" customFormat="1" ht="13.5" customHeight="1">
      <c r="A642" s="105"/>
      <c r="B642" s="106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7" customFormat="1" ht="13.5" customHeight="1">
      <c r="A643" s="105"/>
      <c r="B643" s="106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7" customFormat="1" ht="13.5" customHeight="1">
      <c r="A644" s="105"/>
      <c r="B644" s="106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7" customFormat="1" ht="13.5" customHeight="1">
      <c r="A645" s="105"/>
      <c r="B645" s="106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7" customFormat="1" ht="13.5" customHeight="1">
      <c r="A646" s="105"/>
      <c r="B646" s="106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7" customFormat="1" ht="13.5" customHeight="1">
      <c r="A647" s="105"/>
      <c r="B647" s="106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7" customFormat="1" ht="13.5" customHeight="1">
      <c r="A648" s="105"/>
      <c r="B648" s="106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7" customFormat="1" ht="13.5" customHeight="1">
      <c r="A649" s="105"/>
      <c r="B649" s="106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7" customFormat="1" ht="13.5" customHeight="1">
      <c r="A650" s="105"/>
      <c r="B650" s="106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7" customFormat="1" ht="13.5" customHeight="1">
      <c r="A651" s="105"/>
      <c r="B651" s="106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7" customFormat="1" ht="13.5" customHeight="1">
      <c r="A652" s="105"/>
      <c r="B652" s="106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7" customFormat="1" ht="13.5" customHeight="1">
      <c r="A653" s="105"/>
      <c r="B653" s="106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7" customFormat="1" ht="13.5" customHeight="1">
      <c r="A654" s="105"/>
      <c r="B654" s="106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7" customFormat="1" ht="13.5" customHeight="1">
      <c r="A655" s="105"/>
      <c r="B655" s="106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7" customFormat="1" ht="13.5" customHeight="1">
      <c r="A656" s="105"/>
      <c r="B656" s="106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7" customFormat="1" ht="13.5" customHeight="1">
      <c r="A657" s="105"/>
      <c r="B657" s="106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7" customFormat="1" ht="13.5" customHeight="1">
      <c r="A658" s="105"/>
      <c r="B658" s="106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7" customFormat="1" ht="13.5" customHeight="1">
      <c r="A659" s="105"/>
      <c r="B659" s="106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7" customFormat="1" ht="13.5" customHeight="1">
      <c r="A660" s="105"/>
      <c r="B660" s="106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7" customFormat="1" ht="13.5" customHeight="1">
      <c r="A661" s="105"/>
      <c r="B661" s="106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7" customFormat="1" ht="13.5" customHeight="1">
      <c r="A662" s="105"/>
      <c r="B662" s="106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7" customFormat="1" ht="13.5" customHeight="1">
      <c r="A663" s="105"/>
      <c r="B663" s="106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7" customFormat="1" ht="13.5" customHeight="1">
      <c r="A664" s="105"/>
      <c r="B664" s="106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7" customFormat="1" ht="13.5" customHeight="1">
      <c r="A665" s="105"/>
      <c r="B665" s="106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7" customFormat="1" ht="13.5" customHeight="1">
      <c r="A666" s="105"/>
      <c r="B666" s="106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7" customFormat="1" ht="13.5" customHeight="1">
      <c r="A667" s="105"/>
      <c r="B667" s="106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7" customFormat="1" ht="13.5" customHeight="1">
      <c r="A668" s="105"/>
      <c r="B668" s="106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7" customFormat="1" ht="13.5" customHeight="1">
      <c r="A669" s="105"/>
      <c r="B669" s="106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7" customFormat="1" ht="13.5" customHeight="1">
      <c r="A670" s="105"/>
      <c r="B670" s="106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7" customFormat="1" ht="13.5" customHeight="1">
      <c r="A671" s="105"/>
      <c r="B671" s="106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7" customFormat="1" ht="13.5" customHeight="1">
      <c r="A672" s="105"/>
      <c r="B672" s="106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7" customFormat="1" ht="13.5" customHeight="1">
      <c r="A673" s="105"/>
      <c r="B673" s="106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7" customFormat="1" ht="13.5" customHeight="1">
      <c r="A674" s="105"/>
      <c r="B674" s="106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7" customFormat="1" ht="13.5" customHeight="1">
      <c r="A675" s="105"/>
      <c r="B675" s="106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7" customFormat="1" ht="13.5" customHeight="1">
      <c r="A676" s="105"/>
      <c r="B676" s="106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7" customFormat="1" ht="13.5" customHeight="1">
      <c r="A677" s="105"/>
      <c r="B677" s="106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7" customFormat="1" ht="13.5" customHeight="1">
      <c r="A678" s="105"/>
      <c r="B678" s="106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7" customFormat="1" ht="13.5" customHeight="1">
      <c r="A679" s="105"/>
      <c r="B679" s="106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7" customFormat="1" ht="13.5" customHeight="1">
      <c r="A680" s="105"/>
      <c r="B680" s="106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7" customFormat="1" ht="13.5" customHeight="1">
      <c r="A681" s="105"/>
      <c r="B681" s="106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7" customFormat="1" ht="13.5" customHeight="1">
      <c r="A682" s="105"/>
      <c r="B682" s="106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7" customFormat="1" ht="13.5" customHeight="1">
      <c r="A683" s="105"/>
      <c r="B683" s="106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7" customFormat="1" ht="13.5" customHeight="1">
      <c r="A684" s="105"/>
      <c r="B684" s="106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7" customFormat="1" ht="13.5" customHeight="1">
      <c r="A685" s="105"/>
      <c r="B685" s="106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7" customFormat="1" ht="13.5" customHeight="1">
      <c r="A686" s="105"/>
      <c r="B686" s="106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7" customFormat="1" ht="13.5" customHeight="1">
      <c r="A687" s="105"/>
      <c r="B687" s="106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7" customFormat="1" ht="13.5" customHeight="1">
      <c r="A688" s="105"/>
      <c r="B688" s="106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7" customFormat="1" ht="13.5" customHeight="1">
      <c r="A689" s="105"/>
      <c r="B689" s="106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7" customFormat="1" ht="13.5" customHeight="1">
      <c r="A690" s="105"/>
      <c r="B690" s="106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7" customFormat="1" ht="13.5" customHeight="1">
      <c r="A691" s="105"/>
      <c r="B691" s="106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7" customFormat="1" ht="13.5" customHeight="1">
      <c r="A692" s="105"/>
      <c r="B692" s="106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7" customFormat="1" ht="13.5" customHeight="1">
      <c r="A693" s="105"/>
      <c r="B693" s="106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7" customFormat="1" ht="13.5" customHeight="1">
      <c r="A694" s="105"/>
      <c r="B694" s="106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7" customFormat="1" ht="13.5" customHeight="1">
      <c r="A695" s="105"/>
      <c r="B695" s="106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7" customFormat="1" ht="13.5" customHeight="1">
      <c r="A696" s="105"/>
      <c r="B696" s="106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7" customFormat="1" ht="13.5" customHeight="1">
      <c r="A697" s="105"/>
      <c r="B697" s="106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7" customFormat="1" ht="13.5" customHeight="1">
      <c r="A698" s="105"/>
      <c r="B698" s="106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7" customFormat="1" ht="13.5" customHeight="1">
      <c r="A699" s="105"/>
      <c r="B699" s="106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7" customFormat="1" ht="13.5" customHeight="1">
      <c r="A700" s="105"/>
      <c r="B700" s="106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7" customFormat="1" ht="13.5" customHeight="1">
      <c r="A701" s="105"/>
      <c r="B701" s="106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7" customFormat="1" ht="13.5" customHeight="1">
      <c r="A702" s="105"/>
      <c r="B702" s="106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7" customFormat="1" ht="13.5" customHeight="1">
      <c r="A703" s="105"/>
      <c r="B703" s="106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7" customFormat="1" ht="13.5" customHeight="1">
      <c r="A704" s="105"/>
      <c r="B704" s="106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7" customFormat="1" ht="13.5" customHeight="1">
      <c r="A705" s="105"/>
      <c r="B705" s="106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7" customFormat="1" ht="13.5" customHeight="1">
      <c r="A706" s="105"/>
      <c r="B706" s="106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7" customFormat="1" ht="13.5" customHeight="1">
      <c r="A707" s="105"/>
      <c r="B707" s="106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7" customFormat="1" ht="13.5" customHeight="1">
      <c r="A708" s="105"/>
      <c r="B708" s="106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7" customFormat="1" ht="13.5" customHeight="1">
      <c r="A709" s="105"/>
      <c r="B709" s="106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7" customFormat="1" ht="13.5" customHeight="1">
      <c r="A710" s="105"/>
      <c r="B710" s="106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7" customFormat="1" ht="13.5" customHeight="1">
      <c r="A711" s="105"/>
      <c r="B711" s="106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7" customFormat="1" ht="13.5" customHeight="1">
      <c r="A712" s="105"/>
      <c r="B712" s="106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7" customFormat="1" ht="13.5" customHeight="1">
      <c r="A713" s="105"/>
      <c r="B713" s="106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7" customFormat="1" ht="13.5" customHeight="1">
      <c r="A714" s="105"/>
      <c r="B714" s="106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7" customFormat="1" ht="13.5" customHeight="1">
      <c r="A715" s="105"/>
      <c r="B715" s="106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7" customFormat="1" ht="13.5" customHeight="1">
      <c r="A716" s="105"/>
      <c r="B716" s="106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7" customFormat="1" ht="13.5" customHeight="1">
      <c r="A717" s="105"/>
      <c r="B717" s="106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7" customFormat="1" ht="13.5" customHeight="1">
      <c r="A718" s="105"/>
      <c r="B718" s="106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7" customFormat="1" ht="13.5" customHeight="1">
      <c r="A719" s="105"/>
      <c r="B719" s="106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7" customFormat="1" ht="13.5" customHeight="1">
      <c r="A720" s="105"/>
      <c r="B720" s="106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7" customFormat="1" ht="13.5" customHeight="1">
      <c r="A721" s="105"/>
      <c r="B721" s="106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7" customFormat="1" ht="13.5" customHeight="1">
      <c r="A722" s="105"/>
      <c r="B722" s="106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7" customFormat="1" ht="13.5" customHeight="1">
      <c r="A723" s="105"/>
      <c r="B723" s="106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7" customFormat="1" ht="13.5" customHeight="1">
      <c r="A724" s="105"/>
      <c r="B724" s="106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7" customFormat="1" ht="13.5" customHeight="1">
      <c r="A725" s="105"/>
      <c r="B725" s="106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7" customFormat="1" ht="13.5" customHeight="1">
      <c r="A726" s="105"/>
      <c r="B726" s="106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7" customFormat="1" ht="13.5" customHeight="1">
      <c r="A727" s="105"/>
      <c r="B727" s="106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7" customFormat="1" ht="13.5" customHeight="1">
      <c r="A728" s="105"/>
      <c r="B728" s="106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7" customFormat="1" ht="13.5" customHeight="1">
      <c r="A729" s="105"/>
      <c r="B729" s="106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7" customFormat="1" ht="13.5" customHeight="1">
      <c r="A730" s="105"/>
      <c r="B730" s="106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7" customFormat="1" ht="13.5" customHeight="1">
      <c r="A731" s="105"/>
      <c r="B731" s="106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7" customFormat="1" ht="13.5" customHeight="1">
      <c r="A732" s="105"/>
      <c r="B732" s="106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7" customFormat="1" ht="13.5" customHeight="1">
      <c r="A733" s="105"/>
      <c r="B733" s="106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7" customFormat="1" ht="13.5" customHeight="1">
      <c r="A734" s="105"/>
      <c r="B734" s="106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7" customFormat="1" ht="13.5" customHeight="1">
      <c r="A735" s="105"/>
      <c r="B735" s="106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7" customFormat="1" ht="13.5" customHeight="1">
      <c r="A736" s="105"/>
      <c r="B736" s="106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7" customFormat="1" ht="13.5" customHeight="1">
      <c r="A737" s="105"/>
      <c r="B737" s="106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7" customFormat="1" ht="13.5" customHeight="1">
      <c r="A738" s="105"/>
      <c r="B738" s="106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7" customFormat="1" ht="13.5" customHeight="1">
      <c r="A739" s="105"/>
      <c r="B739" s="106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7" customFormat="1" ht="13.5" customHeight="1">
      <c r="A740" s="105"/>
      <c r="B740" s="106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7" customFormat="1" ht="13.5" customHeight="1">
      <c r="A741" s="105"/>
      <c r="B741" s="106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7" customFormat="1" ht="13.5" customHeight="1">
      <c r="A742" s="105"/>
      <c r="B742" s="106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7" customFormat="1" ht="13.5" customHeight="1">
      <c r="A743" s="105"/>
      <c r="B743" s="106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7" customFormat="1" ht="13.5" customHeight="1">
      <c r="A744" s="105"/>
      <c r="B744" s="106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7" customFormat="1" ht="13.5" customHeight="1">
      <c r="A745" s="105"/>
      <c r="B745" s="106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7" customFormat="1" ht="13.5" customHeight="1">
      <c r="A746" s="105"/>
      <c r="B746" s="106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7" customFormat="1" ht="13.5" customHeight="1">
      <c r="A747" s="105"/>
      <c r="B747" s="106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7" customFormat="1" ht="13.5" customHeight="1">
      <c r="A748" s="105"/>
      <c r="B748" s="106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7" customFormat="1" ht="13.5" customHeight="1">
      <c r="A749" s="105"/>
      <c r="B749" s="106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7" customFormat="1" ht="13.5" customHeight="1">
      <c r="A750" s="105"/>
      <c r="B750" s="106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7" customFormat="1" ht="13.5" customHeight="1">
      <c r="A751" s="105"/>
      <c r="B751" s="106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7" customFormat="1" ht="13.5" customHeight="1">
      <c r="A752" s="105"/>
      <c r="B752" s="106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7" customFormat="1" ht="13.5" customHeight="1">
      <c r="A753" s="105"/>
      <c r="B753" s="106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7" customFormat="1" ht="13.5" customHeight="1">
      <c r="A754" s="105"/>
      <c r="B754" s="106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7" customFormat="1" ht="13.5" customHeight="1">
      <c r="A755" s="105"/>
      <c r="B755" s="106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7" customFormat="1" ht="13.5" customHeight="1">
      <c r="A756" s="105"/>
      <c r="B756" s="106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7" customFormat="1" ht="13.5" customHeight="1">
      <c r="A757" s="105"/>
      <c r="B757" s="106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7" customFormat="1" ht="13.5" customHeight="1">
      <c r="A758" s="105"/>
      <c r="B758" s="106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7" customFormat="1" ht="13.5" customHeight="1">
      <c r="A759" s="105"/>
      <c r="B759" s="106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7" customFormat="1" ht="13.5" customHeight="1">
      <c r="A760" s="105"/>
      <c r="B760" s="106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7" customFormat="1" ht="13.5" customHeight="1">
      <c r="A761" s="105"/>
      <c r="B761" s="106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7" customFormat="1" ht="13.5" customHeight="1">
      <c r="A762" s="105"/>
      <c r="B762" s="106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7" customFormat="1" ht="13.5" customHeight="1">
      <c r="A763" s="105"/>
      <c r="B763" s="106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7" customFormat="1" ht="13.5" customHeight="1">
      <c r="A764" s="105"/>
      <c r="B764" s="106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7" customFormat="1" ht="13.5" customHeight="1">
      <c r="A765" s="105"/>
      <c r="B765" s="106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7" customFormat="1" ht="13.5" customHeight="1">
      <c r="A766" s="105"/>
      <c r="B766" s="106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7" customFormat="1" ht="13.5" customHeight="1">
      <c r="A767" s="105"/>
      <c r="B767" s="106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7" customFormat="1" ht="13.5" customHeight="1">
      <c r="A768" s="105"/>
      <c r="B768" s="106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7" customFormat="1" ht="13.5" customHeight="1">
      <c r="A769" s="105"/>
      <c r="B769" s="106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7" customFormat="1" ht="13.5" customHeight="1">
      <c r="A770" s="105"/>
      <c r="B770" s="106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7" customFormat="1" ht="13.5" customHeight="1">
      <c r="A771" s="105"/>
      <c r="B771" s="106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7" customFormat="1" ht="13.5" customHeight="1">
      <c r="A772" s="105"/>
      <c r="B772" s="106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7" customFormat="1" ht="13.5" customHeight="1">
      <c r="A773" s="105"/>
      <c r="B773" s="106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7" customFormat="1" ht="13.5" customHeight="1">
      <c r="A774" s="105"/>
      <c r="B774" s="106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7" customFormat="1" ht="13.5" customHeight="1">
      <c r="A775" s="105"/>
      <c r="B775" s="106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7" customFormat="1" ht="13.5" customHeight="1">
      <c r="A776" s="105"/>
      <c r="B776" s="106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7" customFormat="1" ht="13.5" customHeight="1">
      <c r="A777" s="105"/>
      <c r="B777" s="106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7" customFormat="1" ht="13.5" customHeight="1">
      <c r="A778" s="105"/>
      <c r="B778" s="106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7" customFormat="1" ht="13.5" customHeight="1">
      <c r="A779" s="105"/>
      <c r="B779" s="106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7" customFormat="1" ht="13.5" customHeight="1">
      <c r="A780" s="105"/>
      <c r="B780" s="106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7" customFormat="1" ht="13.5" customHeight="1">
      <c r="A781" s="105"/>
      <c r="B781" s="106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7" customFormat="1" ht="13.5" customHeight="1">
      <c r="A782" s="105"/>
      <c r="B782" s="106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7" customFormat="1" ht="13.5" customHeight="1">
      <c r="A783" s="105"/>
      <c r="B783" s="106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7" customFormat="1" ht="13.5" customHeight="1">
      <c r="A784" s="105"/>
      <c r="B784" s="106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7" customFormat="1" ht="13.5" customHeight="1">
      <c r="A785" s="105"/>
      <c r="B785" s="106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7" customFormat="1" ht="13.5" customHeight="1">
      <c r="A786" s="105"/>
      <c r="B786" s="106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7" customFormat="1" ht="13.5" customHeight="1">
      <c r="A787" s="105"/>
      <c r="B787" s="106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7" customFormat="1" ht="13.5" customHeight="1">
      <c r="A788" s="105"/>
      <c r="B788" s="106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7" customFormat="1" ht="13.5" customHeight="1">
      <c r="A789" s="105"/>
      <c r="B789" s="106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7" customFormat="1" ht="13.5" customHeight="1">
      <c r="A790" s="105"/>
      <c r="B790" s="106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7" customFormat="1" ht="13.5" customHeight="1">
      <c r="A791" s="105"/>
      <c r="B791" s="106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7" customFormat="1" ht="13.5" customHeight="1">
      <c r="A792" s="105"/>
      <c r="B792" s="106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7" customFormat="1" ht="13.5" customHeight="1">
      <c r="A793" s="105"/>
      <c r="B793" s="106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7" customFormat="1" ht="13.5" customHeight="1">
      <c r="A794" s="105"/>
      <c r="B794" s="106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7" customFormat="1" ht="13.5" customHeight="1">
      <c r="A795" s="105"/>
      <c r="B795" s="106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7" customFormat="1" ht="13.5" customHeight="1">
      <c r="A796" s="105"/>
      <c r="B796" s="106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7" customFormat="1" ht="13.5" customHeight="1">
      <c r="A797" s="105"/>
      <c r="B797" s="106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7" customFormat="1" ht="13.5" customHeight="1">
      <c r="A798" s="105"/>
      <c r="B798" s="106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7" customFormat="1" ht="13.5" customHeight="1">
      <c r="A799" s="105"/>
      <c r="B799" s="106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7" customFormat="1" ht="13.5" customHeight="1">
      <c r="A800" s="105"/>
      <c r="B800" s="106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7" customFormat="1" ht="13.5" customHeight="1">
      <c r="A801" s="105"/>
      <c r="B801" s="106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7" customFormat="1" ht="13.5" customHeight="1">
      <c r="A802" s="105"/>
      <c r="B802" s="106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7" customFormat="1" ht="13.5" customHeight="1">
      <c r="A803" s="105"/>
      <c r="B803" s="106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7" customFormat="1" ht="13.5" customHeight="1">
      <c r="A804" s="105"/>
      <c r="B804" s="106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7" customFormat="1" ht="13.5" customHeight="1">
      <c r="A805" s="105"/>
      <c r="B805" s="106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7" customFormat="1" ht="13.5" customHeight="1">
      <c r="A806" s="105"/>
      <c r="B806" s="106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7" customFormat="1" ht="13.5" customHeight="1">
      <c r="A807" s="105"/>
      <c r="B807" s="106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7" customFormat="1" ht="13.5" customHeight="1">
      <c r="A808" s="105"/>
      <c r="B808" s="106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7" customFormat="1" ht="13.5" customHeight="1">
      <c r="A809" s="105"/>
      <c r="B809" s="106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7" customFormat="1" ht="13.5" customHeight="1">
      <c r="A810" s="105"/>
      <c r="B810" s="106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7" customFormat="1" ht="13.5" customHeight="1">
      <c r="A811" s="105"/>
      <c r="B811" s="106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7" customFormat="1" ht="13.5" customHeight="1">
      <c r="A812" s="105"/>
      <c r="B812" s="106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7" customFormat="1" ht="13.5" customHeight="1">
      <c r="A813" s="105"/>
      <c r="B813" s="106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7" customFormat="1" ht="13.5" customHeight="1">
      <c r="A814" s="105"/>
      <c r="B814" s="106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7" customFormat="1" ht="13.5" customHeight="1">
      <c r="A815" s="105"/>
      <c r="B815" s="106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7" customFormat="1" ht="13.5" customHeight="1">
      <c r="A816" s="105"/>
      <c r="B816" s="106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7" customFormat="1" ht="13.5" customHeight="1">
      <c r="A817" s="105"/>
      <c r="B817" s="106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7" customFormat="1" ht="13.5" customHeight="1">
      <c r="A818" s="105"/>
      <c r="B818" s="106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7" customFormat="1" ht="13.5" customHeight="1">
      <c r="A819" s="105"/>
      <c r="B819" s="106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7" customFormat="1" ht="13.5" customHeight="1">
      <c r="A820" s="105"/>
      <c r="B820" s="106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7" customFormat="1" ht="13.5" customHeight="1">
      <c r="A821" s="105"/>
      <c r="B821" s="106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7" customFormat="1" ht="13.5" customHeight="1">
      <c r="A822" s="105"/>
      <c r="B822" s="106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7" customFormat="1" ht="13.5" customHeight="1">
      <c r="A823" s="105"/>
      <c r="B823" s="106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7" customFormat="1" ht="13.5" customHeight="1">
      <c r="A824" s="105"/>
      <c r="B824" s="106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7" customFormat="1" ht="13.5" customHeight="1">
      <c r="A825" s="105"/>
      <c r="B825" s="106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7" customFormat="1" ht="13.5" customHeight="1">
      <c r="A826" s="105"/>
      <c r="B826" s="106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7" customFormat="1" ht="13.5" customHeight="1">
      <c r="A827" s="105"/>
      <c r="B827" s="106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7" customFormat="1" ht="13.5" customHeight="1">
      <c r="A828" s="105"/>
      <c r="B828" s="106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7" customFormat="1" ht="13.5" customHeight="1">
      <c r="A829" s="105"/>
      <c r="B829" s="106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7" customFormat="1" ht="13.5" customHeight="1">
      <c r="A830" s="105"/>
      <c r="B830" s="106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7" customFormat="1" ht="13.5" customHeight="1">
      <c r="A831" s="105"/>
      <c r="B831" s="106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7" customFormat="1" ht="13.5" customHeight="1">
      <c r="A832" s="105"/>
      <c r="B832" s="106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7" customFormat="1" ht="13.5" customHeight="1">
      <c r="A833" s="105"/>
      <c r="B833" s="106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7" customFormat="1" ht="13.5" customHeight="1">
      <c r="A834" s="105"/>
      <c r="B834" s="106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7" customFormat="1" ht="13.5" customHeight="1">
      <c r="A835" s="105"/>
      <c r="B835" s="106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7" customFormat="1" ht="13.5" customHeight="1">
      <c r="A836" s="105"/>
      <c r="B836" s="106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7" customFormat="1" ht="13.5" customHeight="1">
      <c r="A837" s="105"/>
      <c r="B837" s="106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7" customFormat="1" ht="13.5" customHeight="1">
      <c r="A838" s="105"/>
      <c r="B838" s="106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7" customFormat="1" ht="13.5" customHeight="1">
      <c r="A839" s="105"/>
      <c r="B839" s="106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7" customFormat="1" ht="13.5" customHeight="1">
      <c r="A840" s="105"/>
      <c r="B840" s="106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7" customFormat="1" ht="13.5" customHeight="1">
      <c r="A841" s="105"/>
      <c r="B841" s="106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7" customFormat="1" ht="13.5" customHeight="1">
      <c r="A842" s="105"/>
      <c r="B842" s="106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7" customFormat="1" ht="13.5" customHeight="1">
      <c r="A843" s="105"/>
      <c r="B843" s="106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7" customFormat="1" ht="13.5" customHeight="1">
      <c r="A844" s="105"/>
      <c r="B844" s="106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7" customFormat="1" ht="13.5" customHeight="1">
      <c r="A845" s="105"/>
      <c r="B845" s="106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7" customFormat="1" ht="13.5" customHeight="1">
      <c r="A846" s="105"/>
      <c r="B846" s="106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7" customFormat="1" ht="13.5" customHeight="1">
      <c r="A847" s="105"/>
      <c r="B847" s="106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7" customFormat="1" ht="13.5" customHeight="1">
      <c r="A848" s="105"/>
      <c r="B848" s="106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7" customFormat="1" ht="13.5" customHeight="1">
      <c r="A849" s="105"/>
      <c r="B849" s="106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7" customFormat="1" ht="13.5" customHeight="1">
      <c r="A850" s="105"/>
      <c r="B850" s="106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7" customFormat="1" ht="13.5" customHeight="1">
      <c r="A851" s="105"/>
      <c r="B851" s="106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7" customFormat="1" ht="13.5" customHeight="1">
      <c r="A852" s="105"/>
      <c r="B852" s="106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7" customFormat="1" ht="13.5" customHeight="1">
      <c r="A853" s="105"/>
      <c r="B853" s="106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7" customFormat="1" ht="13.5" customHeight="1">
      <c r="A854" s="105"/>
      <c r="B854" s="106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7" customFormat="1" ht="13.5" customHeight="1">
      <c r="A855" s="105"/>
      <c r="B855" s="106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7" customFormat="1" ht="13.5" customHeight="1">
      <c r="A856" s="105"/>
      <c r="B856" s="106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7" customFormat="1" ht="13.5" customHeight="1">
      <c r="A857" s="105"/>
      <c r="B857" s="106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7" customFormat="1" ht="13.5" customHeight="1">
      <c r="A858" s="105"/>
      <c r="B858" s="106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7" customFormat="1" ht="13.5" customHeight="1">
      <c r="A859" s="105"/>
      <c r="B859" s="106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7" customFormat="1" ht="13.5" customHeight="1">
      <c r="A860" s="105"/>
      <c r="B860" s="106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7" customFormat="1" ht="13.5" customHeight="1">
      <c r="A861" s="105"/>
      <c r="B861" s="106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7" customFormat="1" ht="13.5" customHeight="1">
      <c r="A862" s="105"/>
      <c r="B862" s="106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7" customFormat="1" ht="13.5" customHeight="1">
      <c r="A863" s="105"/>
      <c r="B863" s="106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7" customFormat="1" ht="13.5" customHeight="1">
      <c r="A864" s="105"/>
      <c r="B864" s="106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7" customFormat="1" ht="13.5" customHeight="1">
      <c r="A865" s="105"/>
      <c r="B865" s="106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7" customFormat="1" ht="13.5" customHeight="1">
      <c r="A866" s="105"/>
      <c r="B866" s="106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7" customFormat="1" ht="13.5" customHeight="1">
      <c r="A867" s="105"/>
      <c r="B867" s="106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7" customFormat="1" ht="13.5" customHeight="1">
      <c r="A868" s="105"/>
      <c r="B868" s="106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7" customFormat="1" ht="13.5" customHeight="1">
      <c r="A869" s="105"/>
      <c r="B869" s="106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7" customFormat="1" ht="13.5" customHeight="1">
      <c r="A870" s="105"/>
      <c r="B870" s="106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7" customFormat="1" ht="13.5" customHeight="1">
      <c r="A871" s="105"/>
      <c r="B871" s="106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7" customFormat="1" ht="13.5" customHeight="1">
      <c r="A872" s="105"/>
      <c r="B872" s="106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7" customFormat="1" ht="13.5" customHeight="1">
      <c r="A873" s="105"/>
      <c r="B873" s="106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7" customFormat="1" ht="13.5" customHeight="1">
      <c r="A874" s="105"/>
      <c r="B874" s="106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7" customFormat="1" ht="13.5" customHeight="1">
      <c r="A875" s="105"/>
      <c r="B875" s="106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7" customFormat="1" ht="13.5" customHeight="1">
      <c r="A876" s="105"/>
      <c r="B876" s="106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7" customFormat="1" ht="13.5" customHeight="1">
      <c r="A877" s="105"/>
      <c r="B877" s="106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7" customFormat="1" ht="13.5" customHeight="1">
      <c r="A878" s="105"/>
      <c r="B878" s="106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7" customFormat="1" ht="13.5" customHeight="1">
      <c r="A879" s="105"/>
      <c r="B879" s="106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7" customFormat="1" ht="13.5" customHeight="1">
      <c r="A880" s="105"/>
      <c r="B880" s="106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7" customFormat="1" ht="13.5" customHeight="1">
      <c r="A881" s="105"/>
      <c r="B881" s="106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7" customFormat="1" ht="13.5" customHeight="1">
      <c r="A882" s="105"/>
      <c r="B882" s="106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7" customFormat="1" ht="13.5" customHeight="1">
      <c r="A883" s="105"/>
      <c r="B883" s="106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7" customFormat="1" ht="13.5" customHeight="1">
      <c r="A884" s="105"/>
      <c r="B884" s="106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7" customFormat="1" ht="13.5" customHeight="1">
      <c r="A885" s="105"/>
      <c r="B885" s="106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7" customFormat="1" ht="13.5" customHeight="1">
      <c r="A886" s="105"/>
      <c r="B886" s="106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7" customFormat="1" ht="13.5" customHeight="1">
      <c r="A887" s="105"/>
      <c r="B887" s="106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7" customFormat="1" ht="13.5" customHeight="1">
      <c r="A888" s="105"/>
      <c r="B888" s="106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7" customFormat="1" ht="13.5" customHeight="1">
      <c r="A889" s="105"/>
      <c r="B889" s="106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7" customFormat="1" ht="13.5" customHeight="1">
      <c r="A890" s="105"/>
      <c r="B890" s="106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7" customFormat="1" ht="13.5" customHeight="1">
      <c r="A891" s="105"/>
      <c r="B891" s="106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7" customFormat="1" ht="13.5" customHeight="1">
      <c r="A892" s="105"/>
      <c r="B892" s="106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7" customFormat="1" ht="13.5" customHeight="1">
      <c r="A893" s="105"/>
      <c r="B893" s="106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7" customFormat="1" ht="13.5" customHeight="1">
      <c r="A894" s="105"/>
      <c r="B894" s="106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7" customFormat="1" ht="13.5" customHeight="1">
      <c r="A895" s="105"/>
      <c r="B895" s="106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7" customFormat="1" ht="13.5" customHeight="1">
      <c r="A896" s="105"/>
      <c r="B896" s="106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7" customFormat="1" ht="13.5" customHeight="1">
      <c r="A897" s="105"/>
      <c r="B897" s="106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7" customFormat="1" ht="13.5" customHeight="1">
      <c r="A898" s="105"/>
      <c r="B898" s="106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7" customFormat="1" ht="13.5" customHeight="1">
      <c r="A899" s="105"/>
      <c r="B899" s="106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7" customFormat="1" ht="13.5" customHeight="1">
      <c r="A900" s="105"/>
      <c r="B900" s="106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7" customFormat="1" ht="13.5" customHeight="1">
      <c r="A901" s="105"/>
      <c r="B901" s="106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7" customFormat="1" ht="13.5" customHeight="1">
      <c r="A902" s="105"/>
      <c r="B902" s="106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7" customFormat="1" ht="13.5" customHeight="1">
      <c r="A903" s="105"/>
      <c r="B903" s="106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7" customFormat="1" ht="13.5" customHeight="1">
      <c r="A904" s="105"/>
      <c r="B904" s="106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7" customFormat="1" ht="13.5" customHeight="1">
      <c r="A905" s="105"/>
      <c r="B905" s="106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7" customFormat="1" ht="13.5" customHeight="1">
      <c r="A906" s="105"/>
      <c r="B906" s="106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7" customFormat="1" ht="13.5" customHeight="1">
      <c r="A907" s="105"/>
      <c r="B907" s="106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7" customFormat="1" ht="13.5" customHeight="1">
      <c r="A908" s="105"/>
      <c r="B908" s="106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7" customFormat="1" ht="13.5" customHeight="1">
      <c r="A909" s="105"/>
      <c r="B909" s="106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7" customFormat="1" ht="13.5" customHeight="1">
      <c r="A910" s="105"/>
      <c r="B910" s="106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7" customFormat="1" ht="13.5" customHeight="1">
      <c r="A911" s="105"/>
      <c r="B911" s="106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7" customFormat="1" ht="13.5" customHeight="1">
      <c r="A912" s="105"/>
      <c r="B912" s="106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7" customFormat="1" ht="13.5" customHeight="1">
      <c r="A913" s="105"/>
      <c r="B913" s="106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7" customFormat="1" ht="13.5" customHeight="1">
      <c r="A914" s="105"/>
      <c r="B914" s="106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7" customFormat="1" ht="13.5" customHeight="1">
      <c r="A915" s="105"/>
      <c r="B915" s="106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7" customFormat="1" ht="13.5" customHeight="1">
      <c r="A916" s="105"/>
      <c r="B916" s="106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7" customFormat="1" ht="13.5" customHeight="1">
      <c r="A917" s="105"/>
      <c r="B917" s="106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7" customFormat="1" ht="13.5" customHeight="1">
      <c r="A918" s="105"/>
      <c r="B918" s="106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7" customFormat="1" ht="13.5" customHeight="1">
      <c r="A919" s="105"/>
      <c r="B919" s="106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7" customFormat="1" ht="13.5" customHeight="1">
      <c r="A920" s="105"/>
      <c r="B920" s="106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7" customFormat="1" ht="13.5" customHeight="1">
      <c r="A921" s="105"/>
      <c r="B921" s="106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7" customFormat="1" ht="13.5" customHeight="1">
      <c r="A922" s="105"/>
      <c r="B922" s="106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7" customFormat="1" ht="13.5" customHeight="1">
      <c r="A923" s="105"/>
      <c r="B923" s="106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7" customFormat="1" ht="13.5" customHeight="1">
      <c r="A924" s="105"/>
      <c r="B924" s="106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7" customFormat="1" ht="13.5" customHeight="1">
      <c r="A925" s="105"/>
      <c r="B925" s="106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7" customFormat="1" ht="13.5" customHeight="1">
      <c r="A926" s="105"/>
      <c r="B926" s="106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7" customFormat="1" ht="13.5" customHeight="1">
      <c r="A927" s="105"/>
      <c r="B927" s="106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7" customFormat="1" ht="13.5" customHeight="1">
      <c r="A928" s="105"/>
      <c r="B928" s="106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7" customFormat="1" ht="13.5" customHeight="1">
      <c r="A929" s="105"/>
      <c r="B929" s="106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7" customFormat="1" ht="13.5" customHeight="1">
      <c r="A930" s="105"/>
      <c r="B930" s="106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7" customFormat="1" ht="13.5" customHeight="1">
      <c r="A931" s="105"/>
      <c r="B931" s="106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7" customFormat="1" ht="13.5" customHeight="1">
      <c r="A932" s="105"/>
      <c r="B932" s="106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7" customFormat="1" ht="13.5" customHeight="1">
      <c r="A933" s="105"/>
      <c r="B933" s="106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7" customFormat="1" ht="13.5" customHeight="1">
      <c r="A934" s="105"/>
      <c r="B934" s="106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7" customFormat="1" ht="13.5" customHeight="1">
      <c r="A935" s="105"/>
      <c r="B935" s="106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7" customFormat="1" ht="13.5" customHeight="1">
      <c r="A936" s="105"/>
      <c r="B936" s="106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7" customFormat="1" ht="13.5" customHeight="1">
      <c r="A937" s="105"/>
      <c r="B937" s="106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7" customFormat="1" ht="13.5" customHeight="1">
      <c r="A938" s="105"/>
      <c r="B938" s="106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7" customFormat="1" ht="13.5" customHeight="1">
      <c r="A939" s="105"/>
      <c r="B939" s="106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7" customFormat="1" ht="13.5" customHeight="1">
      <c r="A940" s="105"/>
      <c r="B940" s="106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7" customFormat="1" ht="13.5" customHeight="1">
      <c r="A941" s="105"/>
      <c r="B941" s="106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7" customFormat="1" ht="13.5" customHeight="1">
      <c r="A942" s="105"/>
      <c r="B942" s="106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7" customFormat="1" ht="13.5" customHeight="1">
      <c r="A943" s="105"/>
      <c r="B943" s="106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7" customFormat="1" ht="13.5" customHeight="1">
      <c r="A944" s="105"/>
      <c r="B944" s="106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7" customFormat="1" ht="13.5" customHeight="1">
      <c r="A945" s="105"/>
      <c r="B945" s="106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7" customFormat="1" ht="13.5" customHeight="1">
      <c r="A946" s="105"/>
      <c r="B946" s="106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7" customFormat="1" ht="13.5" customHeight="1">
      <c r="A947" s="105"/>
      <c r="B947" s="106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7" customFormat="1" ht="13.5" customHeight="1">
      <c r="A948" s="105"/>
      <c r="B948" s="106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7" customFormat="1" ht="13.5" customHeight="1">
      <c r="A949" s="105"/>
      <c r="B949" s="106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7" customFormat="1" ht="13.5" customHeight="1">
      <c r="A950" s="105"/>
      <c r="B950" s="106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7" customFormat="1" ht="13.5" customHeight="1">
      <c r="A951" s="105"/>
      <c r="B951" s="106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7" customFormat="1" ht="13.5" customHeight="1">
      <c r="A952" s="105"/>
      <c r="B952" s="106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7" customFormat="1" ht="13.5" customHeight="1">
      <c r="A953" s="105"/>
      <c r="B953" s="106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7" customFormat="1" ht="13.5" customHeight="1">
      <c r="A954" s="105"/>
      <c r="B954" s="106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7" customFormat="1" ht="13.5" customHeight="1">
      <c r="A955" s="105"/>
      <c r="B955" s="106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7" customFormat="1" ht="13.5" customHeight="1">
      <c r="A956" s="105"/>
      <c r="B956" s="106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7" customFormat="1" ht="13.5" customHeight="1">
      <c r="A957" s="105"/>
      <c r="B957" s="106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7" customFormat="1" ht="13.5" customHeight="1">
      <c r="A958" s="105"/>
      <c r="B958" s="106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7" customFormat="1" ht="13.5" customHeight="1">
      <c r="A959" s="105"/>
      <c r="B959" s="106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7" customFormat="1" ht="13.5" customHeight="1">
      <c r="A960" s="105"/>
      <c r="B960" s="106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7" customFormat="1" ht="13.5" customHeight="1">
      <c r="A961" s="105"/>
      <c r="B961" s="106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7" customFormat="1" ht="13.5" customHeight="1">
      <c r="A962" s="105"/>
      <c r="B962" s="106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7" customFormat="1" ht="13.5" customHeight="1">
      <c r="A963" s="105"/>
      <c r="B963" s="106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7" customFormat="1" ht="13.5" customHeight="1">
      <c r="A964" s="105"/>
      <c r="B964" s="106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7" customFormat="1" ht="13.5" customHeight="1">
      <c r="A965" s="105"/>
      <c r="B965" s="106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7" customFormat="1" ht="13.5" customHeight="1">
      <c r="A966" s="105"/>
      <c r="B966" s="106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7" customFormat="1" ht="13.5" customHeight="1">
      <c r="A967" s="105"/>
      <c r="B967" s="106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7" customFormat="1" ht="13.5" customHeight="1">
      <c r="A968" s="105"/>
      <c r="B968" s="106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7" customFormat="1" ht="13.5" customHeight="1">
      <c r="A969" s="105"/>
      <c r="B969" s="106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7" customFormat="1" ht="13.5" customHeight="1">
      <c r="A970" s="105"/>
      <c r="B970" s="106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7" customFormat="1" ht="13.5" customHeight="1">
      <c r="A971" s="105"/>
      <c r="B971" s="106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7" customFormat="1" ht="13.5" customHeight="1">
      <c r="A972" s="105"/>
      <c r="B972" s="106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7" customFormat="1" ht="13.5" customHeight="1">
      <c r="A973" s="105"/>
      <c r="B973" s="106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7" customFormat="1" ht="13.5" customHeight="1">
      <c r="A974" s="105"/>
      <c r="B974" s="106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7" customFormat="1" ht="13.5" customHeight="1">
      <c r="A975" s="105"/>
      <c r="B975" s="106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7" customFormat="1" ht="13.5" customHeight="1">
      <c r="A976" s="105"/>
      <c r="B976" s="106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7" customFormat="1" ht="13.5" customHeight="1">
      <c r="A977" s="105"/>
      <c r="B977" s="106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7" customFormat="1" ht="13.5" customHeight="1">
      <c r="A978" s="105"/>
      <c r="B978" s="106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7" customFormat="1" ht="13.5" customHeight="1">
      <c r="A979" s="105"/>
      <c r="B979" s="106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7" customFormat="1" ht="13.5" customHeight="1">
      <c r="A980" s="105"/>
      <c r="B980" s="106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7" customFormat="1" ht="13.5" customHeight="1">
      <c r="A981" s="105"/>
      <c r="B981" s="106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7" customFormat="1" ht="13.5" customHeight="1">
      <c r="A982" s="105"/>
      <c r="B982" s="106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7" customFormat="1" ht="13.5" customHeight="1">
      <c r="A983" s="105"/>
      <c r="B983" s="106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7" customFormat="1" ht="13.5" customHeight="1">
      <c r="A984" s="105"/>
      <c r="B984" s="106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7" customFormat="1" ht="13.5" customHeight="1">
      <c r="A985" s="105"/>
      <c r="B985" s="106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7" customFormat="1" ht="13.5" customHeight="1">
      <c r="A986" s="105"/>
      <c r="B986" s="106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7" customFormat="1" ht="13.5" customHeight="1">
      <c r="A987" s="105"/>
      <c r="B987" s="106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7" customFormat="1" ht="13.5" customHeight="1">
      <c r="A988" s="105"/>
      <c r="B988" s="106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7" customFormat="1" ht="13.5" customHeight="1">
      <c r="A989" s="105"/>
      <c r="B989" s="106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7" customFormat="1" ht="13.5" customHeight="1">
      <c r="A990" s="105"/>
      <c r="B990" s="106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7" customFormat="1" ht="13.5" customHeight="1">
      <c r="A991" s="105"/>
      <c r="B991" s="106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7" customFormat="1" ht="13.5" customHeight="1">
      <c r="A992" s="105"/>
      <c r="B992" s="106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7" customFormat="1" ht="13.5" customHeight="1">
      <c r="A993" s="105"/>
      <c r="B993" s="106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7" customFormat="1" ht="13.5" customHeight="1">
      <c r="A994" s="105"/>
      <c r="B994" s="106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7" customFormat="1" ht="13.5" customHeight="1">
      <c r="A995" s="105"/>
      <c r="B995" s="106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7" customFormat="1" ht="13.5" customHeight="1">
      <c r="A996" s="105"/>
      <c r="B996" s="106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7" customFormat="1" ht="13.5" customHeight="1">
      <c r="A997" s="105"/>
      <c r="B997" s="106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7" customFormat="1" ht="13.5" customHeight="1">
      <c r="A998" s="105"/>
      <c r="B998" s="106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7" customFormat="1" ht="13.5" customHeight="1">
      <c r="A999" s="105"/>
      <c r="B999" s="106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7" customFormat="1" ht="13.5" customHeight="1">
      <c r="A1000" s="105"/>
      <c r="B1000" s="106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heetProtection/>
  <mergeCells count="56"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I4:I5"/>
    <mergeCell ref="G4:G5"/>
    <mergeCell ref="W4:W5"/>
    <mergeCell ref="U4:U5"/>
    <mergeCell ref="T4:T5"/>
    <mergeCell ref="S4:S5"/>
    <mergeCell ref="R4:R5"/>
    <mergeCell ref="Q4:Q5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&amp;Lし尿処理の状況（平成27年度実績）</oddHeader>
  </headerFooter>
  <colBreaks count="3" manualBreakCount="3">
    <brk id="13" min="1" max="60" man="1"/>
    <brk id="31" min="1" max="60" man="1"/>
    <brk id="45" min="1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A1" sqref="A1"/>
    </sheetView>
  </sheetViews>
  <sheetFormatPr defaultColWidth="0" defaultRowHeight="14.25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customWidth="1"/>
    <col min="27" max="27" width="14.5" style="3" customWidth="1"/>
    <col min="28" max="28" width="14.5" style="48" customWidth="1"/>
    <col min="29" max="29" width="3" style="48" customWidth="1"/>
    <col min="30" max="30" width="10.8984375" style="48" customWidth="1"/>
    <col min="31" max="31" width="8.8984375" style="48" customWidth="1"/>
    <col min="32" max="32" width="8.8984375" style="11" customWidth="1"/>
    <col min="33" max="33" width="5" style="11" customWidth="1"/>
    <col min="34" max="34" width="8.8984375" style="3" customWidth="1"/>
    <col min="35" max="35" width="4" style="3" customWidth="1"/>
    <col min="36" max="36" width="10" style="3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>
        <f>LEFT(C2,2)</f>
      </c>
      <c r="M2" s="2" t="str">
        <f>IF(L2&lt;&gt;"",VLOOKUP(L2,$AI$6:$AJ$52,2,FALSE),"-")</f>
        <v>-</v>
      </c>
      <c r="AA2" s="1">
        <f>IF(VALUE(C2)=0,0,1)</f>
        <v>0</v>
      </c>
      <c r="AB2" s="59">
        <f>IF(AA2=0,"",VLOOKUP(C2,'水洗化人口等'!B7:C51,2,FALSE))</f>
      </c>
      <c r="AC2" s="11"/>
      <c r="AD2" s="49">
        <f>IF(AA2=0,1,IF(ISERROR(AB2),1,0))</f>
        <v>1</v>
      </c>
      <c r="AF2" s="58" t="s">
        <v>65</v>
      </c>
      <c r="AG2" s="59">
        <f>IF(AA2=0,0,VLOOKUP(C2,AF5:AG250,2,FALSE))</f>
        <v>0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>+'水洗化人口等'!B5</f>
        <v>0</v>
      </c>
      <c r="AG5" s="11">
        <v>5</v>
      </c>
    </row>
    <row r="6" spans="6:36" ht="27.75" thickBot="1">
      <c r="F6" s="173" t="s">
        <v>66</v>
      </c>
      <c r="G6" s="174"/>
      <c r="H6" s="40" t="s">
        <v>67</v>
      </c>
      <c r="I6" s="40" t="s">
        <v>68</v>
      </c>
      <c r="J6" s="40" t="s">
        <v>69</v>
      </c>
      <c r="K6" s="4" t="s">
        <v>70</v>
      </c>
      <c r="L6" s="17" t="s">
        <v>71</v>
      </c>
      <c r="M6" s="41" t="s">
        <v>72</v>
      </c>
      <c r="AF6" s="11">
        <f>+'水洗化人口等'!B6</f>
        <v>0</v>
      </c>
      <c r="AG6" s="11">
        <v>6</v>
      </c>
      <c r="AI6" s="45" t="s">
        <v>73</v>
      </c>
      <c r="AJ6" s="2" t="s">
        <v>53</v>
      </c>
    </row>
    <row r="7" spans="2:36" ht="16.5" customHeight="1">
      <c r="B7" s="178" t="s">
        <v>74</v>
      </c>
      <c r="C7" s="5" t="s">
        <v>75</v>
      </c>
      <c r="D7" s="18">
        <f>AD7</f>
        <v>0</v>
      </c>
      <c r="F7" s="175" t="s">
        <v>76</v>
      </c>
      <c r="G7" s="6" t="s">
        <v>57</v>
      </c>
      <c r="H7" s="19">
        <f aca="true" t="shared" si="0" ref="H7:H12">AD14</f>
        <v>0</v>
      </c>
      <c r="I7" s="19">
        <f aca="true" t="shared" si="1" ref="I7:I12">AD24</f>
        <v>0</v>
      </c>
      <c r="J7" s="19">
        <f aca="true" t="shared" si="2" ref="J7:J12">SUM(H7:I7)</f>
        <v>0</v>
      </c>
      <c r="K7" s="20">
        <f aca="true" t="shared" si="3" ref="K7:K12">IF(J$13&gt;0,J7/J$13,0)</f>
        <v>0</v>
      </c>
      <c r="L7" s="21">
        <f>AD34</f>
        <v>0</v>
      </c>
      <c r="M7" s="22">
        <f>AD37</f>
        <v>0</v>
      </c>
      <c r="AA7" s="3" t="s">
        <v>75</v>
      </c>
      <c r="AB7" s="48" t="s">
        <v>77</v>
      </c>
      <c r="AC7" s="48" t="s">
        <v>78</v>
      </c>
      <c r="AD7" s="11">
        <f aca="true" ca="1" t="shared" si="4" ref="AD7:AD53">IF(AD$2=0,INDIRECT(AB7&amp;"!"&amp;AC7&amp;$AG$2),0)</f>
        <v>0</v>
      </c>
      <c r="AF7" s="45" t="str">
        <f>+'水洗化人口等'!B7</f>
        <v>12000</v>
      </c>
      <c r="AG7" s="11">
        <v>7</v>
      </c>
      <c r="AI7" s="45" t="s">
        <v>79</v>
      </c>
      <c r="AJ7" s="2" t="s">
        <v>52</v>
      </c>
    </row>
    <row r="8" spans="2:36" ht="16.5" customHeight="1">
      <c r="B8" s="179"/>
      <c r="C8" s="6" t="s">
        <v>56</v>
      </c>
      <c r="D8" s="23">
        <f>AD8</f>
        <v>0</v>
      </c>
      <c r="F8" s="176"/>
      <c r="G8" s="6" t="s">
        <v>58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3" t="s">
        <v>56</v>
      </c>
      <c r="AB8" s="48" t="s">
        <v>77</v>
      </c>
      <c r="AC8" s="48" t="s">
        <v>80</v>
      </c>
      <c r="AD8" s="11">
        <f ca="1" t="shared" si="4"/>
        <v>0</v>
      </c>
      <c r="AF8" s="45" t="e">
        <f>+水洗化人口等!#REF!</f>
        <v>#REF!</v>
      </c>
      <c r="AG8" s="11">
        <v>8</v>
      </c>
      <c r="AI8" s="45" t="s">
        <v>81</v>
      </c>
      <c r="AJ8" s="2" t="s">
        <v>51</v>
      </c>
    </row>
    <row r="9" spans="2:36" ht="16.5" customHeight="1">
      <c r="B9" s="180"/>
      <c r="C9" s="7" t="s">
        <v>82</v>
      </c>
      <c r="D9" s="24">
        <f>SUM(D7:D8)</f>
        <v>0</v>
      </c>
      <c r="F9" s="176"/>
      <c r="G9" s="6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3" t="s">
        <v>83</v>
      </c>
      <c r="AB9" s="48" t="s">
        <v>77</v>
      </c>
      <c r="AC9" s="48" t="s">
        <v>84</v>
      </c>
      <c r="AD9" s="11">
        <f ca="1" t="shared" si="4"/>
        <v>0</v>
      </c>
      <c r="AF9" s="45" t="e">
        <f>+水洗化人口等!#REF!</f>
        <v>#REF!</v>
      </c>
      <c r="AG9" s="11">
        <v>9</v>
      </c>
      <c r="AI9" s="45" t="s">
        <v>85</v>
      </c>
      <c r="AJ9" s="2" t="s">
        <v>50</v>
      </c>
    </row>
    <row r="10" spans="2:36" ht="16.5" customHeight="1">
      <c r="B10" s="181" t="s">
        <v>86</v>
      </c>
      <c r="C10" s="8" t="s">
        <v>83</v>
      </c>
      <c r="D10" s="23">
        <f>AD9</f>
        <v>0</v>
      </c>
      <c r="F10" s="176"/>
      <c r="G10" s="6" t="s">
        <v>60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20">
        <f t="shared" si="3"/>
        <v>0</v>
      </c>
      <c r="L10" s="25" t="s">
        <v>87</v>
      </c>
      <c r="M10" s="26" t="s">
        <v>87</v>
      </c>
      <c r="AA10" s="3" t="s">
        <v>88</v>
      </c>
      <c r="AB10" s="48" t="s">
        <v>77</v>
      </c>
      <c r="AC10" s="48" t="s">
        <v>89</v>
      </c>
      <c r="AD10" s="11">
        <f ca="1" t="shared" si="4"/>
        <v>0</v>
      </c>
      <c r="AF10" s="45" t="e">
        <f>+水洗化人口等!#REF!</f>
        <v>#REF!</v>
      </c>
      <c r="AG10" s="11">
        <v>10</v>
      </c>
      <c r="AI10" s="45" t="s">
        <v>90</v>
      </c>
      <c r="AJ10" s="2" t="s">
        <v>49</v>
      </c>
    </row>
    <row r="11" spans="2:36" ht="16.5" customHeight="1">
      <c r="B11" s="182"/>
      <c r="C11" s="6" t="s">
        <v>88</v>
      </c>
      <c r="D11" s="23">
        <f>AD10</f>
        <v>0</v>
      </c>
      <c r="F11" s="176"/>
      <c r="G11" s="6" t="s">
        <v>61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87</v>
      </c>
      <c r="M11" s="26" t="s">
        <v>87</v>
      </c>
      <c r="AA11" s="3" t="s">
        <v>91</v>
      </c>
      <c r="AB11" s="48" t="s">
        <v>77</v>
      </c>
      <c r="AC11" s="48" t="s">
        <v>92</v>
      </c>
      <c r="AD11" s="11">
        <f ca="1" t="shared" si="4"/>
        <v>0</v>
      </c>
      <c r="AF11" s="45" t="e">
        <f>+水洗化人口等!#REF!</f>
        <v>#REF!</v>
      </c>
      <c r="AG11" s="11">
        <v>11</v>
      </c>
      <c r="AI11" s="45" t="s">
        <v>93</v>
      </c>
      <c r="AJ11" s="2" t="s">
        <v>48</v>
      </c>
    </row>
    <row r="12" spans="2:36" ht="16.5" customHeight="1">
      <c r="B12" s="182"/>
      <c r="C12" s="6" t="s">
        <v>91</v>
      </c>
      <c r="D12" s="23">
        <f>AD11</f>
        <v>0</v>
      </c>
      <c r="F12" s="176"/>
      <c r="G12" s="6" t="s">
        <v>62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87</v>
      </c>
      <c r="M12" s="26" t="s">
        <v>87</v>
      </c>
      <c r="AA12" s="3" t="s">
        <v>94</v>
      </c>
      <c r="AB12" s="48" t="s">
        <v>77</v>
      </c>
      <c r="AC12" s="48" t="s">
        <v>95</v>
      </c>
      <c r="AD12" s="11">
        <f ca="1" t="shared" si="4"/>
        <v>0</v>
      </c>
      <c r="AF12" s="45" t="e">
        <f>+水洗化人口等!#REF!</f>
        <v>#REF!</v>
      </c>
      <c r="AG12" s="11">
        <v>12</v>
      </c>
      <c r="AI12" s="45" t="s">
        <v>96</v>
      </c>
      <c r="AJ12" s="2" t="s">
        <v>47</v>
      </c>
    </row>
    <row r="13" spans="2:36" ht="16.5" customHeight="1">
      <c r="B13" s="183"/>
      <c r="C13" s="7" t="s">
        <v>82</v>
      </c>
      <c r="D13" s="24">
        <f>SUM(D10:D12)</f>
        <v>0</v>
      </c>
      <c r="F13" s="177"/>
      <c r="G13" s="6" t="s">
        <v>82</v>
      </c>
      <c r="H13" s="19">
        <f>SUM(H7:H12)</f>
        <v>0</v>
      </c>
      <c r="I13" s="19">
        <f>SUM(I7:I12)</f>
        <v>0</v>
      </c>
      <c r="J13" s="19">
        <f>SUM(J7:J12)</f>
        <v>0</v>
      </c>
      <c r="K13" s="20">
        <v>1</v>
      </c>
      <c r="L13" s="25" t="s">
        <v>87</v>
      </c>
      <c r="M13" s="26" t="s">
        <v>87</v>
      </c>
      <c r="AA13" s="3" t="s">
        <v>55</v>
      </c>
      <c r="AB13" s="48" t="s">
        <v>77</v>
      </c>
      <c r="AC13" s="48" t="s">
        <v>97</v>
      </c>
      <c r="AD13" s="11">
        <f ca="1" t="shared" si="4"/>
        <v>0</v>
      </c>
      <c r="AF13" s="45" t="e">
        <f>+水洗化人口等!#REF!</f>
        <v>#REF!</v>
      </c>
      <c r="AG13" s="11">
        <v>13</v>
      </c>
      <c r="AI13" s="45" t="s">
        <v>98</v>
      </c>
      <c r="AJ13" s="2" t="s">
        <v>46</v>
      </c>
    </row>
    <row r="14" spans="2:36" ht="16.5" customHeight="1" thickBot="1">
      <c r="B14" s="160" t="s">
        <v>99</v>
      </c>
      <c r="C14" s="161"/>
      <c r="D14" s="27">
        <f>SUM(D9,D13)</f>
        <v>0</v>
      </c>
      <c r="F14" s="158" t="s">
        <v>100</v>
      </c>
      <c r="G14" s="159"/>
      <c r="H14" s="19">
        <f>AD20</f>
        <v>0</v>
      </c>
      <c r="I14" s="19">
        <f>AD30</f>
        <v>0</v>
      </c>
      <c r="J14" s="19">
        <f>SUM(H14:I14)</f>
        <v>0</v>
      </c>
      <c r="K14" s="28" t="s">
        <v>87</v>
      </c>
      <c r="L14" s="25" t="s">
        <v>87</v>
      </c>
      <c r="M14" s="26" t="s">
        <v>87</v>
      </c>
      <c r="AA14" s="3" t="s">
        <v>57</v>
      </c>
      <c r="AB14" s="48" t="s">
        <v>101</v>
      </c>
      <c r="AC14" s="48" t="s">
        <v>95</v>
      </c>
      <c r="AD14" s="11">
        <f ca="1" t="shared" si="4"/>
        <v>0</v>
      </c>
      <c r="AF14" s="45" t="e">
        <f>+水洗化人口等!#REF!</f>
        <v>#REF!</v>
      </c>
      <c r="AG14" s="11">
        <v>14</v>
      </c>
      <c r="AI14" s="45" t="s">
        <v>102</v>
      </c>
      <c r="AJ14" s="2" t="s">
        <v>45</v>
      </c>
    </row>
    <row r="15" spans="2:36" ht="16.5" customHeight="1" thickBot="1">
      <c r="B15" s="160" t="s">
        <v>55</v>
      </c>
      <c r="C15" s="161"/>
      <c r="D15" s="27">
        <f>AD13</f>
        <v>0</v>
      </c>
      <c r="F15" s="160" t="s">
        <v>54</v>
      </c>
      <c r="G15" s="161"/>
      <c r="H15" s="29">
        <f>SUM(H13:H14)</f>
        <v>0</v>
      </c>
      <c r="I15" s="29">
        <f>SUM(I13:I14)</f>
        <v>0</v>
      </c>
      <c r="J15" s="29">
        <f>SUM(J13:J14)</f>
        <v>0</v>
      </c>
      <c r="K15" s="30" t="s">
        <v>87</v>
      </c>
      <c r="L15" s="31">
        <f>SUM(L7:L9)</f>
        <v>0</v>
      </c>
      <c r="M15" s="32">
        <f>SUM(M7:M9)</f>
        <v>0</v>
      </c>
      <c r="AA15" s="3" t="s">
        <v>58</v>
      </c>
      <c r="AB15" s="48" t="s">
        <v>101</v>
      </c>
      <c r="AC15" s="48" t="s">
        <v>103</v>
      </c>
      <c r="AD15" s="11">
        <f ca="1" t="shared" si="4"/>
        <v>0</v>
      </c>
      <c r="AF15" s="45" t="e">
        <f>+水洗化人口等!#REF!</f>
        <v>#REF!</v>
      </c>
      <c r="AG15" s="11">
        <v>15</v>
      </c>
      <c r="AI15" s="45" t="s">
        <v>104</v>
      </c>
      <c r="AJ15" s="2" t="s">
        <v>44</v>
      </c>
    </row>
    <row r="16" spans="2:36" ht="16.5" customHeight="1" thickBot="1">
      <c r="B16" s="9" t="s">
        <v>105</v>
      </c>
      <c r="AA16" s="3" t="s">
        <v>1</v>
      </c>
      <c r="AB16" s="48" t="s">
        <v>101</v>
      </c>
      <c r="AC16" s="48" t="s">
        <v>97</v>
      </c>
      <c r="AD16" s="11">
        <f ca="1" t="shared" si="4"/>
        <v>0</v>
      </c>
      <c r="AF16" s="45" t="e">
        <f>+水洗化人口等!#REF!</f>
        <v>#REF!</v>
      </c>
      <c r="AG16" s="11">
        <v>16</v>
      </c>
      <c r="AI16" s="45" t="s">
        <v>106</v>
      </c>
      <c r="AJ16" s="2" t="s">
        <v>43</v>
      </c>
    </row>
    <row r="17" spans="3:36" ht="16.5" customHeight="1" thickBot="1">
      <c r="C17" s="33">
        <f>AD12</f>
        <v>0</v>
      </c>
      <c r="D17" s="3" t="s">
        <v>107</v>
      </c>
      <c r="J17" s="16"/>
      <c r="AA17" s="3" t="s">
        <v>60</v>
      </c>
      <c r="AB17" s="48" t="s">
        <v>101</v>
      </c>
      <c r="AC17" s="48" t="s">
        <v>108</v>
      </c>
      <c r="AD17" s="11">
        <f ca="1" t="shared" si="4"/>
        <v>0</v>
      </c>
      <c r="AF17" s="45" t="e">
        <f>+水洗化人口等!#REF!</f>
        <v>#REF!</v>
      </c>
      <c r="AG17" s="11">
        <v>17</v>
      </c>
      <c r="AI17" s="45" t="s">
        <v>109</v>
      </c>
      <c r="AJ17" s="2" t="s">
        <v>42</v>
      </c>
    </row>
    <row r="18" spans="6:36" ht="30" customHeight="1">
      <c r="F18" s="173" t="s">
        <v>110</v>
      </c>
      <c r="G18" s="174"/>
      <c r="H18" s="40" t="s">
        <v>67</v>
      </c>
      <c r="I18" s="40" t="s">
        <v>68</v>
      </c>
      <c r="J18" s="44" t="s">
        <v>69</v>
      </c>
      <c r="AA18" s="3" t="s">
        <v>61</v>
      </c>
      <c r="AB18" s="48" t="s">
        <v>101</v>
      </c>
      <c r="AC18" s="48" t="s">
        <v>111</v>
      </c>
      <c r="AD18" s="11">
        <f ca="1" t="shared" si="4"/>
        <v>0</v>
      </c>
      <c r="AF18" s="45" t="e">
        <f>+水洗化人口等!#REF!</f>
        <v>#REF!</v>
      </c>
      <c r="AG18" s="11">
        <v>18</v>
      </c>
      <c r="AI18" s="45" t="s">
        <v>112</v>
      </c>
      <c r="AJ18" s="2" t="s">
        <v>41</v>
      </c>
    </row>
    <row r="19" spans="3:36" ht="16.5" customHeight="1">
      <c r="C19" s="42" t="s">
        <v>113</v>
      </c>
      <c r="D19" s="10">
        <f>IF(D$14&gt;0,D13/D$14,0)</f>
        <v>0</v>
      </c>
      <c r="F19" s="158" t="s">
        <v>114</v>
      </c>
      <c r="G19" s="159"/>
      <c r="H19" s="19">
        <f>AD21</f>
        <v>0</v>
      </c>
      <c r="I19" s="19">
        <f>AD31</f>
        <v>0</v>
      </c>
      <c r="J19" s="23">
        <f>SUM(H19:I19)</f>
        <v>0</v>
      </c>
      <c r="AA19" s="3" t="s">
        <v>62</v>
      </c>
      <c r="AB19" s="48" t="s">
        <v>101</v>
      </c>
      <c r="AC19" s="48" t="s">
        <v>115</v>
      </c>
      <c r="AD19" s="11">
        <f ca="1" t="shared" si="4"/>
        <v>0</v>
      </c>
      <c r="AF19" s="45" t="e">
        <f>+水洗化人口等!#REF!</f>
        <v>#REF!</v>
      </c>
      <c r="AG19" s="11">
        <v>19</v>
      </c>
      <c r="AI19" s="45" t="s">
        <v>116</v>
      </c>
      <c r="AJ19" s="2" t="s">
        <v>40</v>
      </c>
    </row>
    <row r="20" spans="3:36" ht="16.5" customHeight="1">
      <c r="C20" s="42" t="s">
        <v>117</v>
      </c>
      <c r="D20" s="10">
        <f>IF(D$14&gt;0,D9/D$14,0)</f>
        <v>0</v>
      </c>
      <c r="F20" s="158" t="s">
        <v>118</v>
      </c>
      <c r="G20" s="159"/>
      <c r="H20" s="19">
        <f>AD22</f>
        <v>0</v>
      </c>
      <c r="I20" s="19">
        <f>AD32</f>
        <v>0</v>
      </c>
      <c r="J20" s="23">
        <f>SUM(H20:I20)</f>
        <v>0</v>
      </c>
      <c r="AA20" s="3" t="s">
        <v>100</v>
      </c>
      <c r="AB20" s="48" t="s">
        <v>101</v>
      </c>
      <c r="AC20" s="48" t="s">
        <v>119</v>
      </c>
      <c r="AD20" s="11">
        <f ca="1" t="shared" si="4"/>
        <v>0</v>
      </c>
      <c r="AF20" s="45" t="e">
        <f>+水洗化人口等!#REF!</f>
        <v>#REF!</v>
      </c>
      <c r="AG20" s="11">
        <v>20</v>
      </c>
      <c r="AI20" s="45" t="s">
        <v>120</v>
      </c>
      <c r="AJ20" s="2" t="s">
        <v>39</v>
      </c>
    </row>
    <row r="21" spans="3:36" ht="16.5" customHeight="1">
      <c r="C21" s="43" t="s">
        <v>121</v>
      </c>
      <c r="D21" s="10">
        <f>IF(D$14&gt;0,D10/D$14,0)</f>
        <v>0</v>
      </c>
      <c r="F21" s="158" t="s">
        <v>122</v>
      </c>
      <c r="G21" s="159"/>
      <c r="H21" s="19">
        <f>AD23</f>
        <v>0</v>
      </c>
      <c r="I21" s="19">
        <f>AD33</f>
        <v>0</v>
      </c>
      <c r="J21" s="23">
        <f>SUM(H21:I21)</f>
        <v>0</v>
      </c>
      <c r="AA21" s="3" t="s">
        <v>114</v>
      </c>
      <c r="AB21" s="48" t="s">
        <v>101</v>
      </c>
      <c r="AC21" s="48" t="s">
        <v>123</v>
      </c>
      <c r="AD21" s="11">
        <f ca="1" t="shared" si="4"/>
        <v>0</v>
      </c>
      <c r="AF21" s="45" t="e">
        <f>+水洗化人口等!#REF!</f>
        <v>#REF!</v>
      </c>
      <c r="AG21" s="11">
        <v>21</v>
      </c>
      <c r="AI21" s="45" t="s">
        <v>124</v>
      </c>
      <c r="AJ21" s="2" t="s">
        <v>38</v>
      </c>
    </row>
    <row r="22" spans="3:36" ht="16.5" customHeight="1" thickBot="1">
      <c r="C22" s="42" t="s">
        <v>125</v>
      </c>
      <c r="D22" s="10">
        <f>IF(D$14&gt;0,D12/D$14,0)</f>
        <v>0</v>
      </c>
      <c r="F22" s="160" t="s">
        <v>54</v>
      </c>
      <c r="G22" s="161"/>
      <c r="H22" s="29">
        <f>SUM(H19:H21)</f>
        <v>0</v>
      </c>
      <c r="I22" s="29">
        <f>SUM(I19:I21)</f>
        <v>0</v>
      </c>
      <c r="J22" s="34">
        <f>SUM(J19:J21)</f>
        <v>0</v>
      </c>
      <c r="AA22" s="3" t="s">
        <v>118</v>
      </c>
      <c r="AB22" s="48" t="s">
        <v>101</v>
      </c>
      <c r="AC22" s="48" t="s">
        <v>126</v>
      </c>
      <c r="AD22" s="11">
        <f ca="1" t="shared" si="4"/>
        <v>0</v>
      </c>
      <c r="AF22" s="45" t="e">
        <f>+水洗化人口等!#REF!</f>
        <v>#REF!</v>
      </c>
      <c r="AG22" s="11">
        <v>22</v>
      </c>
      <c r="AI22" s="45" t="s">
        <v>127</v>
      </c>
      <c r="AJ22" s="2" t="s">
        <v>37</v>
      </c>
    </row>
    <row r="23" spans="3:36" ht="16.5" customHeight="1">
      <c r="C23" s="42" t="s">
        <v>128</v>
      </c>
      <c r="D23" s="10">
        <f>IF(D$14&gt;0,C17/D$14,0)</f>
        <v>0</v>
      </c>
      <c r="F23" s="9"/>
      <c r="J23" s="35"/>
      <c r="AA23" s="3" t="s">
        <v>122</v>
      </c>
      <c r="AB23" s="48" t="s">
        <v>101</v>
      </c>
      <c r="AC23" s="48" t="s">
        <v>129</v>
      </c>
      <c r="AD23" s="11">
        <f ca="1" t="shared" si="4"/>
        <v>0</v>
      </c>
      <c r="AF23" s="45" t="e">
        <f>+水洗化人口等!#REF!</f>
        <v>#REF!</v>
      </c>
      <c r="AG23" s="11">
        <v>23</v>
      </c>
      <c r="AI23" s="45" t="s">
        <v>130</v>
      </c>
      <c r="AJ23" s="2" t="s">
        <v>36</v>
      </c>
    </row>
    <row r="24" spans="3:36" ht="16.5" customHeight="1" thickBot="1">
      <c r="C24" s="42" t="s">
        <v>131</v>
      </c>
      <c r="D24" s="10">
        <f>IF(D$9&gt;0,D7/D$9,0)</f>
        <v>0</v>
      </c>
      <c r="J24" s="36" t="s">
        <v>132</v>
      </c>
      <c r="AA24" s="3" t="s">
        <v>57</v>
      </c>
      <c r="AB24" s="48" t="s">
        <v>101</v>
      </c>
      <c r="AC24" s="48" t="s">
        <v>133</v>
      </c>
      <c r="AD24" s="11">
        <f ca="1" t="shared" si="4"/>
        <v>0</v>
      </c>
      <c r="AF24" s="45" t="e">
        <f>+水洗化人口等!#REF!</f>
        <v>#REF!</v>
      </c>
      <c r="AG24" s="11">
        <v>24</v>
      </c>
      <c r="AI24" s="45" t="s">
        <v>134</v>
      </c>
      <c r="AJ24" s="2" t="s">
        <v>35</v>
      </c>
    </row>
    <row r="25" spans="3:36" ht="16.5" customHeight="1">
      <c r="C25" s="42" t="s">
        <v>135</v>
      </c>
      <c r="D25" s="10">
        <f>IF(D$9&gt;0,D8/D$9,0)</f>
        <v>0</v>
      </c>
      <c r="F25" s="169" t="s">
        <v>6</v>
      </c>
      <c r="G25" s="170"/>
      <c r="H25" s="170"/>
      <c r="I25" s="162" t="s">
        <v>136</v>
      </c>
      <c r="J25" s="164" t="s">
        <v>137</v>
      </c>
      <c r="AA25" s="3" t="s">
        <v>58</v>
      </c>
      <c r="AB25" s="48" t="s">
        <v>101</v>
      </c>
      <c r="AC25" s="48" t="s">
        <v>138</v>
      </c>
      <c r="AD25" s="11">
        <f ca="1" t="shared" si="4"/>
        <v>0</v>
      </c>
      <c r="AF25" s="45" t="e">
        <f>+水洗化人口等!#REF!</f>
        <v>#REF!</v>
      </c>
      <c r="AG25" s="11">
        <v>25</v>
      </c>
      <c r="AI25" s="45" t="s">
        <v>139</v>
      </c>
      <c r="AJ25" s="2" t="s">
        <v>34</v>
      </c>
    </row>
    <row r="26" spans="6:36" ht="16.5" customHeight="1">
      <c r="F26" s="171"/>
      <c r="G26" s="172"/>
      <c r="H26" s="172"/>
      <c r="I26" s="163"/>
      <c r="J26" s="165"/>
      <c r="AA26" s="3" t="s">
        <v>1</v>
      </c>
      <c r="AB26" s="48" t="s">
        <v>101</v>
      </c>
      <c r="AC26" s="48" t="s">
        <v>140</v>
      </c>
      <c r="AD26" s="11">
        <f ca="1" t="shared" si="4"/>
        <v>0</v>
      </c>
      <c r="AF26" s="45" t="e">
        <f>+水洗化人口等!#REF!</f>
        <v>#REF!</v>
      </c>
      <c r="AG26" s="11">
        <v>26</v>
      </c>
      <c r="AI26" s="45" t="s">
        <v>141</v>
      </c>
      <c r="AJ26" s="2" t="s">
        <v>33</v>
      </c>
    </row>
    <row r="27" spans="6:36" ht="16.5" customHeight="1">
      <c r="F27" s="155" t="s">
        <v>59</v>
      </c>
      <c r="G27" s="156"/>
      <c r="H27" s="157"/>
      <c r="I27" s="21">
        <f aca="true" t="shared" si="5" ref="I27:I35">AD40</f>
        <v>0</v>
      </c>
      <c r="J27" s="37">
        <f>AD49</f>
        <v>0</v>
      </c>
      <c r="AA27" s="3" t="s">
        <v>60</v>
      </c>
      <c r="AB27" s="48" t="s">
        <v>101</v>
      </c>
      <c r="AC27" s="48" t="s">
        <v>142</v>
      </c>
      <c r="AD27" s="11">
        <f ca="1" t="shared" si="4"/>
        <v>0</v>
      </c>
      <c r="AF27" s="45" t="e">
        <f>+水洗化人口等!#REF!</f>
        <v>#REF!</v>
      </c>
      <c r="AG27" s="11">
        <v>27</v>
      </c>
      <c r="AI27" s="45" t="s">
        <v>143</v>
      </c>
      <c r="AJ27" s="2" t="s">
        <v>32</v>
      </c>
    </row>
    <row r="28" spans="6:36" ht="16.5" customHeight="1">
      <c r="F28" s="166" t="s">
        <v>144</v>
      </c>
      <c r="G28" s="167"/>
      <c r="H28" s="168"/>
      <c r="I28" s="21">
        <f t="shared" si="5"/>
        <v>0</v>
      </c>
      <c r="J28" s="37">
        <f>AD50</f>
        <v>0</v>
      </c>
      <c r="AA28" s="3" t="s">
        <v>61</v>
      </c>
      <c r="AB28" s="48" t="s">
        <v>101</v>
      </c>
      <c r="AC28" s="48" t="s">
        <v>145</v>
      </c>
      <c r="AD28" s="11">
        <f ca="1" t="shared" si="4"/>
        <v>0</v>
      </c>
      <c r="AF28" s="45" t="e">
        <f>+水洗化人口等!#REF!</f>
        <v>#REF!</v>
      </c>
      <c r="AG28" s="11">
        <v>28</v>
      </c>
      <c r="AI28" s="45" t="s">
        <v>146</v>
      </c>
      <c r="AJ28" s="2" t="s">
        <v>31</v>
      </c>
    </row>
    <row r="29" spans="6:36" ht="16.5" customHeight="1">
      <c r="F29" s="155" t="s">
        <v>0</v>
      </c>
      <c r="G29" s="156"/>
      <c r="H29" s="157"/>
      <c r="I29" s="21">
        <f t="shared" si="5"/>
        <v>0</v>
      </c>
      <c r="J29" s="37">
        <f>AD51</f>
        <v>0</v>
      </c>
      <c r="AA29" s="3" t="s">
        <v>62</v>
      </c>
      <c r="AB29" s="48" t="s">
        <v>101</v>
      </c>
      <c r="AC29" s="48" t="s">
        <v>147</v>
      </c>
      <c r="AD29" s="11">
        <f ca="1" t="shared" si="4"/>
        <v>0</v>
      </c>
      <c r="AF29" s="45" t="e">
        <f>+水洗化人口等!#REF!</f>
        <v>#REF!</v>
      </c>
      <c r="AG29" s="11">
        <v>29</v>
      </c>
      <c r="AI29" s="45" t="s">
        <v>148</v>
      </c>
      <c r="AJ29" s="2" t="s">
        <v>30</v>
      </c>
    </row>
    <row r="30" spans="6:36" ht="16.5" customHeight="1">
      <c r="F30" s="155" t="s">
        <v>58</v>
      </c>
      <c r="G30" s="156"/>
      <c r="H30" s="157"/>
      <c r="I30" s="21">
        <f t="shared" si="5"/>
        <v>0</v>
      </c>
      <c r="J30" s="37">
        <f>AD52</f>
        <v>0</v>
      </c>
      <c r="AA30" s="3" t="s">
        <v>100</v>
      </c>
      <c r="AB30" s="48" t="s">
        <v>101</v>
      </c>
      <c r="AC30" s="48" t="s">
        <v>149</v>
      </c>
      <c r="AD30" s="11">
        <f ca="1" t="shared" si="4"/>
        <v>0</v>
      </c>
      <c r="AF30" s="45" t="e">
        <f>+水洗化人口等!#REF!</f>
        <v>#REF!</v>
      </c>
      <c r="AG30" s="11">
        <v>30</v>
      </c>
      <c r="AI30" s="45" t="s">
        <v>150</v>
      </c>
      <c r="AJ30" s="2" t="s">
        <v>29</v>
      </c>
    </row>
    <row r="31" spans="6:36" ht="16.5" customHeight="1">
      <c r="F31" s="155" t="s">
        <v>1</v>
      </c>
      <c r="G31" s="156"/>
      <c r="H31" s="157"/>
      <c r="I31" s="21">
        <f t="shared" si="5"/>
        <v>0</v>
      </c>
      <c r="J31" s="37">
        <f>AD53</f>
        <v>0</v>
      </c>
      <c r="AA31" s="3" t="s">
        <v>114</v>
      </c>
      <c r="AB31" s="48" t="s">
        <v>101</v>
      </c>
      <c r="AC31" s="48" t="s">
        <v>78</v>
      </c>
      <c r="AD31" s="11">
        <f ca="1" t="shared" si="4"/>
        <v>0</v>
      </c>
      <c r="AF31" s="45" t="e">
        <f>+水洗化人口等!#REF!</f>
        <v>#REF!</v>
      </c>
      <c r="AG31" s="11">
        <v>31</v>
      </c>
      <c r="AI31" s="45" t="s">
        <v>151</v>
      </c>
      <c r="AJ31" s="2" t="s">
        <v>28</v>
      </c>
    </row>
    <row r="32" spans="6:36" ht="16.5" customHeight="1">
      <c r="F32" s="155" t="s">
        <v>2</v>
      </c>
      <c r="G32" s="156"/>
      <c r="H32" s="157"/>
      <c r="I32" s="21">
        <f t="shared" si="5"/>
        <v>0</v>
      </c>
      <c r="J32" s="26" t="s">
        <v>87</v>
      </c>
      <c r="AA32" s="3" t="s">
        <v>118</v>
      </c>
      <c r="AB32" s="48" t="s">
        <v>101</v>
      </c>
      <c r="AC32" s="48" t="s">
        <v>152</v>
      </c>
      <c r="AD32" s="11">
        <f ca="1" t="shared" si="4"/>
        <v>0</v>
      </c>
      <c r="AF32" s="45" t="e">
        <f>+水洗化人口等!#REF!</f>
        <v>#REF!</v>
      </c>
      <c r="AG32" s="11">
        <v>32</v>
      </c>
      <c r="AI32" s="45" t="s">
        <v>153</v>
      </c>
      <c r="AJ32" s="2" t="s">
        <v>27</v>
      </c>
    </row>
    <row r="33" spans="6:36" ht="16.5" customHeight="1">
      <c r="F33" s="155" t="s">
        <v>3</v>
      </c>
      <c r="G33" s="156"/>
      <c r="H33" s="157"/>
      <c r="I33" s="21">
        <f t="shared" si="5"/>
        <v>0</v>
      </c>
      <c r="J33" s="26" t="s">
        <v>87</v>
      </c>
      <c r="AA33" s="3" t="s">
        <v>122</v>
      </c>
      <c r="AB33" s="48" t="s">
        <v>101</v>
      </c>
      <c r="AC33" s="48" t="s">
        <v>89</v>
      </c>
      <c r="AD33" s="11">
        <f ca="1" t="shared" si="4"/>
        <v>0</v>
      </c>
      <c r="AF33" s="45" t="e">
        <f>+水洗化人口等!#REF!</f>
        <v>#REF!</v>
      </c>
      <c r="AG33" s="11">
        <v>33</v>
      </c>
      <c r="AI33" s="45" t="s">
        <v>154</v>
      </c>
      <c r="AJ33" s="2" t="s">
        <v>26</v>
      </c>
    </row>
    <row r="34" spans="6:36" ht="16.5" customHeight="1">
      <c r="F34" s="155" t="s">
        <v>4</v>
      </c>
      <c r="G34" s="156"/>
      <c r="H34" s="157"/>
      <c r="I34" s="21">
        <f t="shared" si="5"/>
        <v>0</v>
      </c>
      <c r="J34" s="26" t="s">
        <v>87</v>
      </c>
      <c r="AA34" s="3" t="s">
        <v>57</v>
      </c>
      <c r="AB34" s="48" t="s">
        <v>101</v>
      </c>
      <c r="AC34" s="48" t="s">
        <v>155</v>
      </c>
      <c r="AD34" s="48">
        <f ca="1" t="shared" si="4"/>
        <v>0</v>
      </c>
      <c r="AF34" s="45" t="e">
        <f>+水洗化人口等!#REF!</f>
        <v>#REF!</v>
      </c>
      <c r="AG34" s="11">
        <v>34</v>
      </c>
      <c r="AI34" s="45" t="s">
        <v>156</v>
      </c>
      <c r="AJ34" s="2" t="s">
        <v>25</v>
      </c>
    </row>
    <row r="35" spans="6:36" ht="16.5" customHeight="1">
      <c r="F35" s="155" t="s">
        <v>5</v>
      </c>
      <c r="G35" s="156"/>
      <c r="H35" s="157"/>
      <c r="I35" s="21">
        <f t="shared" si="5"/>
        <v>0</v>
      </c>
      <c r="J35" s="26" t="s">
        <v>87</v>
      </c>
      <c r="AA35" s="3" t="s">
        <v>58</v>
      </c>
      <c r="AB35" s="48" t="s">
        <v>101</v>
      </c>
      <c r="AC35" s="48" t="s">
        <v>157</v>
      </c>
      <c r="AD35" s="48">
        <f ca="1" t="shared" si="4"/>
        <v>0</v>
      </c>
      <c r="AF35" s="45" t="e">
        <f>+水洗化人口等!#REF!</f>
        <v>#REF!</v>
      </c>
      <c r="AG35" s="11">
        <v>35</v>
      </c>
      <c r="AI35" s="45" t="s">
        <v>158</v>
      </c>
      <c r="AJ35" s="2" t="s">
        <v>24</v>
      </c>
    </row>
    <row r="36" spans="6:36" ht="16.5" customHeight="1" thickBot="1">
      <c r="F36" s="152" t="s">
        <v>54</v>
      </c>
      <c r="G36" s="153"/>
      <c r="H36" s="154"/>
      <c r="I36" s="38">
        <f>SUM(I27:I35)</f>
        <v>0</v>
      </c>
      <c r="J36" s="39">
        <f>SUM(J27:J31)</f>
        <v>0</v>
      </c>
      <c r="AA36" s="3" t="s">
        <v>1</v>
      </c>
      <c r="AB36" s="48" t="s">
        <v>101</v>
      </c>
      <c r="AC36" s="48" t="s">
        <v>159</v>
      </c>
      <c r="AD36" s="48">
        <f ca="1" t="shared" si="4"/>
        <v>0</v>
      </c>
      <c r="AF36" s="45" t="e">
        <f>+水洗化人口等!#REF!</f>
        <v>#REF!</v>
      </c>
      <c r="AG36" s="11">
        <v>36</v>
      </c>
      <c r="AI36" s="45" t="s">
        <v>160</v>
      </c>
      <c r="AJ36" s="2" t="s">
        <v>23</v>
      </c>
    </row>
    <row r="37" spans="27:36" ht="13.5">
      <c r="AA37" s="3" t="s">
        <v>57</v>
      </c>
      <c r="AB37" s="48" t="s">
        <v>101</v>
      </c>
      <c r="AC37" s="48" t="s">
        <v>161</v>
      </c>
      <c r="AD37" s="48">
        <f ca="1" t="shared" si="4"/>
        <v>0</v>
      </c>
      <c r="AF37" s="45" t="e">
        <f>+水洗化人口等!#REF!</f>
        <v>#REF!</v>
      </c>
      <c r="AG37" s="11">
        <v>37</v>
      </c>
      <c r="AI37" s="45" t="s">
        <v>162</v>
      </c>
      <c r="AJ37" s="2" t="s">
        <v>22</v>
      </c>
    </row>
    <row r="38" spans="27:36" ht="13.5">
      <c r="AA38" s="3" t="s">
        <v>58</v>
      </c>
      <c r="AB38" s="48" t="s">
        <v>101</v>
      </c>
      <c r="AC38" s="48" t="s">
        <v>163</v>
      </c>
      <c r="AD38" s="48">
        <f ca="1" t="shared" si="4"/>
        <v>0</v>
      </c>
      <c r="AF38" s="45" t="e">
        <f>+水洗化人口等!#REF!</f>
        <v>#REF!</v>
      </c>
      <c r="AG38" s="11">
        <v>38</v>
      </c>
      <c r="AI38" s="45" t="s">
        <v>164</v>
      </c>
      <c r="AJ38" s="2" t="s">
        <v>21</v>
      </c>
    </row>
    <row r="39" spans="27:36" ht="13.5">
      <c r="AA39" s="3" t="s">
        <v>1</v>
      </c>
      <c r="AB39" s="48" t="s">
        <v>101</v>
      </c>
      <c r="AC39" s="48" t="s">
        <v>165</v>
      </c>
      <c r="AD39" s="48">
        <f ca="1" t="shared" si="4"/>
        <v>0</v>
      </c>
      <c r="AF39" s="45" t="e">
        <f>+水洗化人口等!#REF!</f>
        <v>#REF!</v>
      </c>
      <c r="AG39" s="11">
        <v>39</v>
      </c>
      <c r="AI39" s="45" t="s">
        <v>166</v>
      </c>
      <c r="AJ39" s="2" t="s">
        <v>20</v>
      </c>
    </row>
    <row r="40" spans="27:36" ht="13.5">
      <c r="AA40" s="3" t="s">
        <v>59</v>
      </c>
      <c r="AB40" s="48" t="s">
        <v>101</v>
      </c>
      <c r="AC40" s="48" t="s">
        <v>167</v>
      </c>
      <c r="AD40" s="48">
        <f ca="1" t="shared" si="4"/>
        <v>0</v>
      </c>
      <c r="AF40" s="45" t="e">
        <f>+水洗化人口等!#REF!</f>
        <v>#REF!</v>
      </c>
      <c r="AG40" s="11">
        <v>40</v>
      </c>
      <c r="AI40" s="45" t="s">
        <v>168</v>
      </c>
      <c r="AJ40" s="2" t="s">
        <v>19</v>
      </c>
    </row>
    <row r="41" spans="27:36" ht="13.5">
      <c r="AA41" s="3" t="s">
        <v>144</v>
      </c>
      <c r="AB41" s="48" t="s">
        <v>101</v>
      </c>
      <c r="AC41" s="48" t="s">
        <v>169</v>
      </c>
      <c r="AD41" s="48">
        <f ca="1" t="shared" si="4"/>
        <v>0</v>
      </c>
      <c r="AF41" s="45" t="e">
        <f>+水洗化人口等!#REF!</f>
        <v>#REF!</v>
      </c>
      <c r="AG41" s="11">
        <v>41</v>
      </c>
      <c r="AI41" s="45" t="s">
        <v>170</v>
      </c>
      <c r="AJ41" s="2" t="s">
        <v>18</v>
      </c>
    </row>
    <row r="42" spans="27:36" ht="13.5">
      <c r="AA42" s="3" t="s">
        <v>0</v>
      </c>
      <c r="AB42" s="48" t="s">
        <v>101</v>
      </c>
      <c r="AC42" s="48" t="s">
        <v>171</v>
      </c>
      <c r="AD42" s="48">
        <f ca="1" t="shared" si="4"/>
        <v>0</v>
      </c>
      <c r="AF42" s="45" t="e">
        <f>+水洗化人口等!#REF!</f>
        <v>#REF!</v>
      </c>
      <c r="AG42" s="11">
        <v>42</v>
      </c>
      <c r="AI42" s="45" t="s">
        <v>172</v>
      </c>
      <c r="AJ42" s="2" t="s">
        <v>17</v>
      </c>
    </row>
    <row r="43" spans="27:36" ht="13.5">
      <c r="AA43" s="3" t="s">
        <v>58</v>
      </c>
      <c r="AB43" s="48" t="s">
        <v>101</v>
      </c>
      <c r="AC43" s="48" t="s">
        <v>173</v>
      </c>
      <c r="AD43" s="48">
        <f ca="1" t="shared" si="4"/>
        <v>0</v>
      </c>
      <c r="AF43" s="45" t="e">
        <f>+水洗化人口等!#REF!</f>
        <v>#REF!</v>
      </c>
      <c r="AG43" s="11">
        <v>43</v>
      </c>
      <c r="AI43" s="45" t="s">
        <v>174</v>
      </c>
      <c r="AJ43" s="2" t="s">
        <v>16</v>
      </c>
    </row>
    <row r="44" spans="27:36" ht="13.5">
      <c r="AA44" s="3" t="s">
        <v>1</v>
      </c>
      <c r="AB44" s="48" t="s">
        <v>101</v>
      </c>
      <c r="AC44" s="48" t="s">
        <v>175</v>
      </c>
      <c r="AD44" s="48">
        <f ca="1" t="shared" si="4"/>
        <v>0</v>
      </c>
      <c r="AF44" s="45" t="e">
        <f>+水洗化人口等!#REF!</f>
        <v>#REF!</v>
      </c>
      <c r="AG44" s="11">
        <v>44</v>
      </c>
      <c r="AI44" s="45" t="s">
        <v>176</v>
      </c>
      <c r="AJ44" s="2" t="s">
        <v>15</v>
      </c>
    </row>
    <row r="45" spans="27:36" ht="13.5">
      <c r="AA45" s="3" t="s">
        <v>2</v>
      </c>
      <c r="AB45" s="48" t="s">
        <v>101</v>
      </c>
      <c r="AC45" s="48" t="s">
        <v>177</v>
      </c>
      <c r="AD45" s="48">
        <f ca="1" t="shared" si="4"/>
        <v>0</v>
      </c>
      <c r="AF45" s="45" t="e">
        <f>+水洗化人口等!#REF!</f>
        <v>#REF!</v>
      </c>
      <c r="AG45" s="11">
        <v>45</v>
      </c>
      <c r="AI45" s="45" t="s">
        <v>178</v>
      </c>
      <c r="AJ45" s="2" t="s">
        <v>14</v>
      </c>
    </row>
    <row r="46" spans="27:36" ht="13.5">
      <c r="AA46" s="3" t="s">
        <v>3</v>
      </c>
      <c r="AB46" s="48" t="s">
        <v>101</v>
      </c>
      <c r="AC46" s="48" t="s">
        <v>179</v>
      </c>
      <c r="AD46" s="48">
        <f ca="1" t="shared" si="4"/>
        <v>0</v>
      </c>
      <c r="AF46" s="45" t="e">
        <f>+水洗化人口等!#REF!</f>
        <v>#REF!</v>
      </c>
      <c r="AG46" s="11">
        <v>46</v>
      </c>
      <c r="AI46" s="45" t="s">
        <v>180</v>
      </c>
      <c r="AJ46" s="2" t="s">
        <v>13</v>
      </c>
    </row>
    <row r="47" spans="27:36" ht="13.5">
      <c r="AA47" s="3" t="s">
        <v>4</v>
      </c>
      <c r="AB47" s="48" t="s">
        <v>101</v>
      </c>
      <c r="AC47" s="48" t="s">
        <v>181</v>
      </c>
      <c r="AD47" s="48">
        <f ca="1" t="shared" si="4"/>
        <v>0</v>
      </c>
      <c r="AF47" s="45" t="e">
        <f>+水洗化人口等!#REF!</f>
        <v>#REF!</v>
      </c>
      <c r="AG47" s="11">
        <v>47</v>
      </c>
      <c r="AI47" s="45" t="s">
        <v>182</v>
      </c>
      <c r="AJ47" s="2" t="s">
        <v>12</v>
      </c>
    </row>
    <row r="48" spans="27:36" ht="13.5">
      <c r="AA48" s="3" t="s">
        <v>5</v>
      </c>
      <c r="AB48" s="48" t="s">
        <v>101</v>
      </c>
      <c r="AC48" s="48" t="s">
        <v>183</v>
      </c>
      <c r="AD48" s="48">
        <f ca="1" t="shared" si="4"/>
        <v>0</v>
      </c>
      <c r="AF48" s="45" t="e">
        <f>+水洗化人口等!#REF!</f>
        <v>#REF!</v>
      </c>
      <c r="AG48" s="11">
        <v>48</v>
      </c>
      <c r="AI48" s="45" t="s">
        <v>184</v>
      </c>
      <c r="AJ48" s="2" t="s">
        <v>11</v>
      </c>
    </row>
    <row r="49" spans="27:36" ht="13.5">
      <c r="AA49" s="3" t="s">
        <v>59</v>
      </c>
      <c r="AB49" s="48" t="s">
        <v>101</v>
      </c>
      <c r="AC49" s="48" t="s">
        <v>185</v>
      </c>
      <c r="AD49" s="48">
        <f ca="1" t="shared" si="4"/>
        <v>0</v>
      </c>
      <c r="AF49" s="45" t="e">
        <f>+水洗化人口等!#REF!</f>
        <v>#REF!</v>
      </c>
      <c r="AG49" s="11">
        <v>49</v>
      </c>
      <c r="AI49" s="45" t="s">
        <v>186</v>
      </c>
      <c r="AJ49" s="2" t="s">
        <v>10</v>
      </c>
    </row>
    <row r="50" spans="27:36" ht="13.5">
      <c r="AA50" s="3" t="s">
        <v>144</v>
      </c>
      <c r="AB50" s="48" t="s">
        <v>101</v>
      </c>
      <c r="AC50" s="48" t="s">
        <v>187</v>
      </c>
      <c r="AD50" s="48">
        <f ca="1" t="shared" si="4"/>
        <v>0</v>
      </c>
      <c r="AF50" s="45" t="e">
        <f>+水洗化人口等!#REF!</f>
        <v>#REF!</v>
      </c>
      <c r="AG50" s="11">
        <v>50</v>
      </c>
      <c r="AI50" s="45" t="s">
        <v>188</v>
      </c>
      <c r="AJ50" s="2" t="s">
        <v>9</v>
      </c>
    </row>
    <row r="51" spans="27:36" ht="13.5">
      <c r="AA51" s="3" t="s">
        <v>0</v>
      </c>
      <c r="AB51" s="48" t="s">
        <v>101</v>
      </c>
      <c r="AC51" s="48" t="s">
        <v>189</v>
      </c>
      <c r="AD51" s="48">
        <f ca="1" t="shared" si="4"/>
        <v>0</v>
      </c>
      <c r="AF51" s="45" t="e">
        <f>+水洗化人口等!#REF!</f>
        <v>#REF!</v>
      </c>
      <c r="AG51" s="11">
        <v>51</v>
      </c>
      <c r="AI51" s="45" t="s">
        <v>190</v>
      </c>
      <c r="AJ51" s="2" t="s">
        <v>8</v>
      </c>
    </row>
    <row r="52" spans="27:36" ht="13.5">
      <c r="AA52" s="3" t="s">
        <v>58</v>
      </c>
      <c r="AB52" s="48" t="s">
        <v>101</v>
      </c>
      <c r="AC52" s="48" t="s">
        <v>191</v>
      </c>
      <c r="AD52" s="48">
        <f ca="1" t="shared" si="4"/>
        <v>0</v>
      </c>
      <c r="AF52" s="45" t="e">
        <f>+水洗化人口等!#REF!</f>
        <v>#REF!</v>
      </c>
      <c r="AG52" s="11">
        <v>52</v>
      </c>
      <c r="AI52" s="45" t="s">
        <v>192</v>
      </c>
      <c r="AJ52" s="2" t="s">
        <v>7</v>
      </c>
    </row>
    <row r="53" spans="27:33" ht="13.5">
      <c r="AA53" s="3" t="s">
        <v>1</v>
      </c>
      <c r="AB53" s="48" t="s">
        <v>101</v>
      </c>
      <c r="AC53" s="48" t="s">
        <v>193</v>
      </c>
      <c r="AD53" s="48">
        <f ca="1" t="shared" si="4"/>
        <v>0</v>
      </c>
      <c r="AF53" s="45" t="e">
        <f>+水洗化人口等!#REF!</f>
        <v>#REF!</v>
      </c>
      <c r="AG53" s="11">
        <v>53</v>
      </c>
    </row>
    <row r="54" spans="32:33" ht="13.5">
      <c r="AF54" s="45" t="e">
        <f>+水洗化人口等!#REF!</f>
        <v>#REF!</v>
      </c>
      <c r="AG54" s="11">
        <v>54</v>
      </c>
    </row>
    <row r="55" spans="32:33" ht="13.5">
      <c r="AF55" s="45" t="e">
        <f>+水洗化人口等!#REF!</f>
        <v>#REF!</v>
      </c>
      <c r="AG55" s="11">
        <v>55</v>
      </c>
    </row>
    <row r="56" spans="32:33" ht="13.5">
      <c r="AF56" s="45" t="e">
        <f>+水洗化人口等!#REF!</f>
        <v>#REF!</v>
      </c>
      <c r="AG56" s="11">
        <v>56</v>
      </c>
    </row>
    <row r="57" spans="32:33" ht="13.5">
      <c r="AF57" s="45" t="e">
        <f>+水洗化人口等!#REF!</f>
        <v>#REF!</v>
      </c>
      <c r="AG57" s="11">
        <v>57</v>
      </c>
    </row>
    <row r="58" spans="32:33" ht="13.5">
      <c r="AF58" s="45" t="e">
        <f>+水洗化人口等!#REF!</f>
        <v>#REF!</v>
      </c>
      <c r="AG58" s="11">
        <v>58</v>
      </c>
    </row>
    <row r="59" spans="32:33" ht="13.5">
      <c r="AF59" s="45" t="e">
        <f>+水洗化人口等!#REF!</f>
        <v>#REF!</v>
      </c>
      <c r="AG59" s="11">
        <v>59</v>
      </c>
    </row>
    <row r="60" spans="32:33" ht="13.5">
      <c r="AF60" s="45" t="e">
        <f>+水洗化人口等!#REF!</f>
        <v>#REF!</v>
      </c>
      <c r="AG60" s="11">
        <v>60</v>
      </c>
    </row>
    <row r="61" spans="32:33" ht="13.5">
      <c r="AF61" s="45" t="e">
        <f>+水洗化人口等!#REF!</f>
        <v>#REF!</v>
      </c>
      <c r="AG61" s="11">
        <v>61</v>
      </c>
    </row>
    <row r="62" spans="32:33" ht="13.5">
      <c r="AF62" s="45" t="e">
        <f>+水洗化人口等!#REF!</f>
        <v>#REF!</v>
      </c>
      <c r="AG62" s="11">
        <v>62</v>
      </c>
    </row>
    <row r="63" spans="32:33" ht="13.5">
      <c r="AF63" s="45" t="e">
        <f>+水洗化人口等!#REF!</f>
        <v>#REF!</v>
      </c>
      <c r="AG63" s="11">
        <v>63</v>
      </c>
    </row>
    <row r="64" spans="32:33" ht="13.5">
      <c r="AF64" s="45" t="e">
        <f>+水洗化人口等!#REF!</f>
        <v>#REF!</v>
      </c>
      <c r="AG64" s="11">
        <v>64</v>
      </c>
    </row>
    <row r="65" spans="32:33" ht="13.5">
      <c r="AF65" s="45" t="e">
        <f>+水洗化人口等!#REF!</f>
        <v>#REF!</v>
      </c>
      <c r="AG65" s="11">
        <v>65</v>
      </c>
    </row>
    <row r="66" spans="32:33" ht="13.5">
      <c r="AF66" s="45" t="e">
        <f>+水洗化人口等!#REF!</f>
        <v>#REF!</v>
      </c>
      <c r="AG66" s="11">
        <v>66</v>
      </c>
    </row>
    <row r="67" spans="32:33" ht="13.5">
      <c r="AF67" s="45" t="e">
        <f>+水洗化人口等!#REF!</f>
        <v>#REF!</v>
      </c>
      <c r="AG67" s="11">
        <v>67</v>
      </c>
    </row>
    <row r="68" spans="32:33" ht="13.5">
      <c r="AF68" s="45" t="e">
        <f>+水洗化人口等!#REF!</f>
        <v>#REF!</v>
      </c>
      <c r="AG68" s="11">
        <v>68</v>
      </c>
    </row>
    <row r="69" spans="32:33" ht="13.5">
      <c r="AF69" s="45" t="e">
        <f>+水洗化人口等!#REF!</f>
        <v>#REF!</v>
      </c>
      <c r="AG69" s="11">
        <v>69</v>
      </c>
    </row>
    <row r="70" spans="32:33" ht="13.5">
      <c r="AF70" s="45" t="e">
        <f>+水洗化人口等!#REF!</f>
        <v>#REF!</v>
      </c>
      <c r="AG70" s="11">
        <v>70</v>
      </c>
    </row>
    <row r="71" spans="32:33" ht="13.5">
      <c r="AF71" s="45" t="e">
        <f>+水洗化人口等!#REF!</f>
        <v>#REF!</v>
      </c>
      <c r="AG71" s="11">
        <v>71</v>
      </c>
    </row>
    <row r="72" spans="32:33" ht="13.5">
      <c r="AF72" s="45" t="e">
        <f>+水洗化人口等!#REF!</f>
        <v>#REF!</v>
      </c>
      <c r="AG72" s="11">
        <v>72</v>
      </c>
    </row>
    <row r="73" spans="32:33" ht="13.5">
      <c r="AF73" s="45" t="e">
        <f>+水洗化人口等!#REF!</f>
        <v>#REF!</v>
      </c>
      <c r="AG73" s="11">
        <v>73</v>
      </c>
    </row>
    <row r="74" spans="32:33" ht="13.5">
      <c r="AF74" s="45" t="e">
        <f>+水洗化人口等!#REF!</f>
        <v>#REF!</v>
      </c>
      <c r="AG74" s="11">
        <v>74</v>
      </c>
    </row>
    <row r="75" spans="32:33" ht="13.5">
      <c r="AF75" s="45" t="e">
        <f>+水洗化人口等!#REF!</f>
        <v>#REF!</v>
      </c>
      <c r="AG75" s="11">
        <v>75</v>
      </c>
    </row>
    <row r="76" spans="32:33" ht="13.5">
      <c r="AF76" s="45" t="e">
        <f>+水洗化人口等!#REF!</f>
        <v>#REF!</v>
      </c>
      <c r="AG76" s="11">
        <v>76</v>
      </c>
    </row>
    <row r="77" spans="32:33" ht="13.5">
      <c r="AF77" s="45" t="e">
        <f>+水洗化人口等!#REF!</f>
        <v>#REF!</v>
      </c>
      <c r="AG77" s="11">
        <v>77</v>
      </c>
    </row>
    <row r="78" spans="32:33" ht="13.5">
      <c r="AF78" s="45" t="e">
        <f>+水洗化人口等!#REF!</f>
        <v>#REF!</v>
      </c>
      <c r="AG78" s="11">
        <v>78</v>
      </c>
    </row>
    <row r="79" spans="32:33" ht="13.5">
      <c r="AF79" s="45" t="e">
        <f>+水洗化人口等!#REF!</f>
        <v>#REF!</v>
      </c>
      <c r="AG79" s="11">
        <v>79</v>
      </c>
    </row>
    <row r="80" spans="32:33" ht="13.5">
      <c r="AF80" s="45" t="e">
        <f>+水洗化人口等!#REF!</f>
        <v>#REF!</v>
      </c>
      <c r="AG80" s="11">
        <v>80</v>
      </c>
    </row>
    <row r="81" spans="32:33" ht="13.5">
      <c r="AF81" s="45" t="e">
        <f>+水洗化人口等!#REF!</f>
        <v>#REF!</v>
      </c>
      <c r="AG81" s="11">
        <v>81</v>
      </c>
    </row>
    <row r="82" spans="32:33" ht="13.5">
      <c r="AF82" s="45" t="e">
        <f>+水洗化人口等!#REF!</f>
        <v>#REF!</v>
      </c>
      <c r="AG82" s="11">
        <v>82</v>
      </c>
    </row>
    <row r="83" spans="32:33" ht="13.5">
      <c r="AF83" s="45" t="e">
        <f>+水洗化人口等!#REF!</f>
        <v>#REF!</v>
      </c>
      <c r="AG83" s="11">
        <v>83</v>
      </c>
    </row>
    <row r="84" spans="32:33" ht="13.5">
      <c r="AF84" s="45" t="e">
        <f>+水洗化人口等!#REF!</f>
        <v>#REF!</v>
      </c>
      <c r="AG84" s="11">
        <v>84</v>
      </c>
    </row>
    <row r="85" spans="32:33" ht="13.5">
      <c r="AF85" s="45" t="e">
        <f>+水洗化人口等!#REF!</f>
        <v>#REF!</v>
      </c>
      <c r="AG85" s="11">
        <v>85</v>
      </c>
    </row>
    <row r="86" spans="32:33" ht="13.5">
      <c r="AF86" s="45" t="e">
        <f>+水洗化人口等!#REF!</f>
        <v>#REF!</v>
      </c>
      <c r="AG86" s="11">
        <v>86</v>
      </c>
    </row>
    <row r="87" spans="32:33" ht="13.5">
      <c r="AF87" s="45" t="e">
        <f>+水洗化人口等!#REF!</f>
        <v>#REF!</v>
      </c>
      <c r="AG87" s="11">
        <v>87</v>
      </c>
    </row>
    <row r="88" spans="32:33" ht="13.5">
      <c r="AF88" s="45" t="e">
        <f>+水洗化人口等!#REF!</f>
        <v>#REF!</v>
      </c>
      <c r="AG88" s="11">
        <v>88</v>
      </c>
    </row>
    <row r="89" spans="32:33" ht="13.5">
      <c r="AF89" s="45" t="e">
        <f>+水洗化人口等!#REF!</f>
        <v>#REF!</v>
      </c>
      <c r="AG89" s="11">
        <v>89</v>
      </c>
    </row>
    <row r="90" spans="32:33" ht="13.5">
      <c r="AF90" s="45" t="e">
        <f>+水洗化人口等!#REF!</f>
        <v>#REF!</v>
      </c>
      <c r="AG90" s="11">
        <v>90</v>
      </c>
    </row>
    <row r="91" spans="32:33" ht="13.5">
      <c r="AF91" s="45" t="e">
        <f>+水洗化人口等!#REF!</f>
        <v>#REF!</v>
      </c>
      <c r="AG91" s="11">
        <v>91</v>
      </c>
    </row>
    <row r="92" spans="32:33" ht="13.5">
      <c r="AF92" s="45" t="e">
        <f>+水洗化人口等!#REF!</f>
        <v>#REF!</v>
      </c>
      <c r="AG92" s="11">
        <v>92</v>
      </c>
    </row>
    <row r="93" spans="32:33" ht="13.5">
      <c r="AF93" s="45" t="e">
        <f>+水洗化人口等!#REF!</f>
        <v>#REF!</v>
      </c>
      <c r="AG93" s="11">
        <v>93</v>
      </c>
    </row>
    <row r="94" spans="32:33" ht="13.5">
      <c r="AF94" s="45" t="e">
        <f>+水洗化人口等!#REF!</f>
        <v>#REF!</v>
      </c>
      <c r="AG94" s="11">
        <v>94</v>
      </c>
    </row>
    <row r="95" spans="32:33" ht="13.5">
      <c r="AF95" s="45" t="e">
        <f>+水洗化人口等!#REF!</f>
        <v>#REF!</v>
      </c>
      <c r="AG95" s="11">
        <v>95</v>
      </c>
    </row>
    <row r="96" spans="32:33" ht="13.5">
      <c r="AF96" s="45" t="e">
        <f>+水洗化人口等!#REF!</f>
        <v>#REF!</v>
      </c>
      <c r="AG96" s="11">
        <v>96</v>
      </c>
    </row>
    <row r="97" spans="32:33" ht="13.5">
      <c r="AF97" s="45" t="e">
        <f>+水洗化人口等!#REF!</f>
        <v>#REF!</v>
      </c>
      <c r="AG97" s="11">
        <v>97</v>
      </c>
    </row>
    <row r="98" spans="32:33" ht="13.5">
      <c r="AF98" s="45" t="e">
        <f>+水洗化人口等!#REF!</f>
        <v>#REF!</v>
      </c>
      <c r="AG98" s="11">
        <v>98</v>
      </c>
    </row>
    <row r="99" spans="32:33" ht="13.5">
      <c r="AF99" s="45" t="e">
        <f>+水洗化人口等!#REF!</f>
        <v>#REF!</v>
      </c>
      <c r="AG99" s="11">
        <v>99</v>
      </c>
    </row>
    <row r="100" spans="32:33" ht="13.5">
      <c r="AF100" s="45" t="e">
        <f>+水洗化人口等!#REF!</f>
        <v>#REF!</v>
      </c>
      <c r="AG100" s="11">
        <v>100</v>
      </c>
    </row>
    <row r="101" spans="32:33" ht="13.5">
      <c r="AF101" s="45" t="e">
        <f>+水洗化人口等!#REF!</f>
        <v>#REF!</v>
      </c>
      <c r="AG101" s="11">
        <v>101</v>
      </c>
    </row>
    <row r="102" spans="32:33" ht="13.5">
      <c r="AF102" s="45" t="e">
        <f>+水洗化人口等!#REF!</f>
        <v>#REF!</v>
      </c>
      <c r="AG102" s="11">
        <v>102</v>
      </c>
    </row>
    <row r="103" spans="32:33" ht="13.5">
      <c r="AF103" s="45" t="e">
        <f>+水洗化人口等!#REF!</f>
        <v>#REF!</v>
      </c>
      <c r="AG103" s="11">
        <v>103</v>
      </c>
    </row>
    <row r="104" spans="32:33" ht="13.5">
      <c r="AF104" s="45" t="e">
        <f>+水洗化人口等!#REF!</f>
        <v>#REF!</v>
      </c>
      <c r="AG104" s="11">
        <v>104</v>
      </c>
    </row>
    <row r="105" spans="32:33" ht="13.5">
      <c r="AF105" s="45" t="e">
        <f>+水洗化人口等!#REF!</f>
        <v>#REF!</v>
      </c>
      <c r="AG105" s="11">
        <v>105</v>
      </c>
    </row>
    <row r="106" spans="32:33" ht="13.5">
      <c r="AF106" s="45" t="e">
        <f>+水洗化人口等!#REF!</f>
        <v>#REF!</v>
      </c>
      <c r="AG106" s="11">
        <v>106</v>
      </c>
    </row>
    <row r="107" spans="32:33" ht="13.5">
      <c r="AF107" s="45" t="e">
        <f>+水洗化人口等!#REF!</f>
        <v>#REF!</v>
      </c>
      <c r="AG107" s="11">
        <v>107</v>
      </c>
    </row>
    <row r="108" spans="32:33" ht="13.5">
      <c r="AF108" s="45" t="e">
        <f>+水洗化人口等!#REF!</f>
        <v>#REF!</v>
      </c>
      <c r="AG108" s="11">
        <v>108</v>
      </c>
    </row>
    <row r="109" spans="32:33" ht="13.5">
      <c r="AF109" s="45" t="e">
        <f>+水洗化人口等!#REF!</f>
        <v>#REF!</v>
      </c>
      <c r="AG109" s="11">
        <v>109</v>
      </c>
    </row>
    <row r="110" spans="32:33" ht="13.5">
      <c r="AF110" s="45" t="e">
        <f>+水洗化人口等!#REF!</f>
        <v>#REF!</v>
      </c>
      <c r="AG110" s="11">
        <v>110</v>
      </c>
    </row>
    <row r="111" spans="32:33" ht="13.5">
      <c r="AF111" s="45" t="e">
        <f>+水洗化人口等!#REF!</f>
        <v>#REF!</v>
      </c>
      <c r="AG111" s="11">
        <v>111</v>
      </c>
    </row>
    <row r="112" spans="32:33" ht="13.5">
      <c r="AF112" s="45" t="e">
        <f>+水洗化人口等!#REF!</f>
        <v>#REF!</v>
      </c>
      <c r="AG112" s="11">
        <v>112</v>
      </c>
    </row>
    <row r="113" spans="32:33" ht="13.5">
      <c r="AF113" s="45" t="e">
        <f>+水洗化人口等!#REF!</f>
        <v>#REF!</v>
      </c>
      <c r="AG113" s="11">
        <v>113</v>
      </c>
    </row>
    <row r="114" spans="32:33" ht="13.5">
      <c r="AF114" s="45" t="e">
        <f>+水洗化人口等!#REF!</f>
        <v>#REF!</v>
      </c>
      <c r="AG114" s="11">
        <v>114</v>
      </c>
    </row>
    <row r="115" spans="32:33" ht="13.5">
      <c r="AF115" s="45" t="e">
        <f>+水洗化人口等!#REF!</f>
        <v>#REF!</v>
      </c>
      <c r="AG115" s="11">
        <v>115</v>
      </c>
    </row>
    <row r="116" spans="32:33" ht="13.5">
      <c r="AF116" s="45" t="e">
        <f>+水洗化人口等!#REF!</f>
        <v>#REF!</v>
      </c>
      <c r="AG116" s="11">
        <v>116</v>
      </c>
    </row>
    <row r="117" spans="32:33" ht="13.5">
      <c r="AF117" s="45" t="e">
        <f>+水洗化人口等!#REF!</f>
        <v>#REF!</v>
      </c>
      <c r="AG117" s="11">
        <v>117</v>
      </c>
    </row>
    <row r="118" spans="32:33" ht="13.5">
      <c r="AF118" s="45" t="e">
        <f>+水洗化人口等!#REF!</f>
        <v>#REF!</v>
      </c>
      <c r="AG118" s="11">
        <v>118</v>
      </c>
    </row>
    <row r="119" spans="32:33" ht="13.5">
      <c r="AF119" s="45" t="e">
        <f>+水洗化人口等!#REF!</f>
        <v>#REF!</v>
      </c>
      <c r="AG119" s="11">
        <v>119</v>
      </c>
    </row>
    <row r="120" spans="32:33" ht="13.5">
      <c r="AF120" s="45" t="e">
        <f>+水洗化人口等!#REF!</f>
        <v>#REF!</v>
      </c>
      <c r="AG120" s="11">
        <v>120</v>
      </c>
    </row>
    <row r="121" spans="32:33" ht="13.5">
      <c r="AF121" s="45" t="e">
        <f>+水洗化人口等!#REF!</f>
        <v>#REF!</v>
      </c>
      <c r="AG121" s="11">
        <v>121</v>
      </c>
    </row>
    <row r="122" spans="32:33" ht="13.5">
      <c r="AF122" s="45" t="e">
        <f>+水洗化人口等!#REF!</f>
        <v>#REF!</v>
      </c>
      <c r="AG122" s="11">
        <v>122</v>
      </c>
    </row>
    <row r="123" spans="32:33" ht="13.5">
      <c r="AF123" s="45" t="e">
        <f>+水洗化人口等!#REF!</f>
        <v>#REF!</v>
      </c>
      <c r="AG123" s="11">
        <v>123</v>
      </c>
    </row>
    <row r="124" spans="32:33" ht="13.5">
      <c r="AF124" s="45" t="e">
        <f>+水洗化人口等!#REF!</f>
        <v>#REF!</v>
      </c>
      <c r="AG124" s="11">
        <v>124</v>
      </c>
    </row>
    <row r="125" spans="32:33" ht="13.5">
      <c r="AF125" s="45" t="e">
        <f>+水洗化人口等!#REF!</f>
        <v>#REF!</v>
      </c>
      <c r="AG125" s="11">
        <v>125</v>
      </c>
    </row>
    <row r="126" spans="32:33" ht="13.5">
      <c r="AF126" s="45" t="e">
        <f>+水洗化人口等!#REF!</f>
        <v>#REF!</v>
      </c>
      <c r="AG126" s="11">
        <v>126</v>
      </c>
    </row>
    <row r="127" spans="32:33" ht="13.5">
      <c r="AF127" s="45" t="e">
        <f>+水洗化人口等!#REF!</f>
        <v>#REF!</v>
      </c>
      <c r="AG127" s="11">
        <v>127</v>
      </c>
    </row>
    <row r="128" spans="32:33" ht="13.5">
      <c r="AF128" s="45" t="e">
        <f>+水洗化人口等!#REF!</f>
        <v>#REF!</v>
      </c>
      <c r="AG128" s="11">
        <v>128</v>
      </c>
    </row>
    <row r="129" spans="32:33" ht="13.5">
      <c r="AF129" s="45" t="e">
        <f>+水洗化人口等!#REF!</f>
        <v>#REF!</v>
      </c>
      <c r="AG129" s="11">
        <v>129</v>
      </c>
    </row>
    <row r="130" spans="32:33" ht="13.5">
      <c r="AF130" s="45" t="e">
        <f>+水洗化人口等!#REF!</f>
        <v>#REF!</v>
      </c>
      <c r="AG130" s="11">
        <v>130</v>
      </c>
    </row>
    <row r="131" spans="32:33" ht="13.5">
      <c r="AF131" s="45" t="e">
        <f>+水洗化人口等!#REF!</f>
        <v>#REF!</v>
      </c>
      <c r="AG131" s="11">
        <v>131</v>
      </c>
    </row>
    <row r="132" spans="32:33" ht="13.5">
      <c r="AF132" s="45" t="e">
        <f>+水洗化人口等!#REF!</f>
        <v>#REF!</v>
      </c>
      <c r="AG132" s="11">
        <v>132</v>
      </c>
    </row>
    <row r="133" spans="32:33" ht="13.5">
      <c r="AF133" s="45" t="e">
        <f>+水洗化人口等!#REF!</f>
        <v>#REF!</v>
      </c>
      <c r="AG133" s="11">
        <v>133</v>
      </c>
    </row>
    <row r="134" spans="32:33" ht="13.5">
      <c r="AF134" s="45" t="e">
        <f>+水洗化人口等!#REF!</f>
        <v>#REF!</v>
      </c>
      <c r="AG134" s="11">
        <v>134</v>
      </c>
    </row>
    <row r="135" spans="32:33" ht="13.5">
      <c r="AF135" s="45" t="e">
        <f>+水洗化人口等!#REF!</f>
        <v>#REF!</v>
      </c>
      <c r="AG135" s="11">
        <v>135</v>
      </c>
    </row>
    <row r="136" spans="32:33" ht="13.5">
      <c r="AF136" s="45" t="e">
        <f>+水洗化人口等!#REF!</f>
        <v>#REF!</v>
      </c>
      <c r="AG136" s="11">
        <v>136</v>
      </c>
    </row>
    <row r="137" spans="32:33" ht="13.5">
      <c r="AF137" s="45" t="e">
        <f>+水洗化人口等!#REF!</f>
        <v>#REF!</v>
      </c>
      <c r="AG137" s="11">
        <v>137</v>
      </c>
    </row>
    <row r="138" spans="32:33" ht="13.5">
      <c r="AF138" s="45" t="e">
        <f>+水洗化人口等!#REF!</f>
        <v>#REF!</v>
      </c>
      <c r="AG138" s="11">
        <v>138</v>
      </c>
    </row>
    <row r="139" spans="32:33" ht="13.5">
      <c r="AF139" s="45" t="e">
        <f>+水洗化人口等!#REF!</f>
        <v>#REF!</v>
      </c>
      <c r="AG139" s="11">
        <v>139</v>
      </c>
    </row>
    <row r="140" spans="32:33" ht="13.5">
      <c r="AF140" s="45" t="e">
        <f>+水洗化人口等!#REF!</f>
        <v>#REF!</v>
      </c>
      <c r="AG140" s="11">
        <v>140</v>
      </c>
    </row>
    <row r="141" spans="32:33" ht="13.5">
      <c r="AF141" s="45" t="e">
        <f>+水洗化人口等!#REF!</f>
        <v>#REF!</v>
      </c>
      <c r="AG141" s="11">
        <v>141</v>
      </c>
    </row>
    <row r="142" spans="32:33" ht="13.5">
      <c r="AF142" s="45" t="e">
        <f>+水洗化人口等!#REF!</f>
        <v>#REF!</v>
      </c>
      <c r="AG142" s="11">
        <v>142</v>
      </c>
    </row>
    <row r="143" spans="32:33" ht="13.5">
      <c r="AF143" s="45" t="e">
        <f>+水洗化人口等!#REF!</f>
        <v>#REF!</v>
      </c>
      <c r="AG143" s="11">
        <v>143</v>
      </c>
    </row>
    <row r="144" spans="32:33" ht="13.5">
      <c r="AF144" s="45" t="e">
        <f>+水洗化人口等!#REF!</f>
        <v>#REF!</v>
      </c>
      <c r="AG144" s="11">
        <v>144</v>
      </c>
    </row>
    <row r="145" spans="32:33" ht="13.5">
      <c r="AF145" s="45" t="e">
        <f>+水洗化人口等!#REF!</f>
        <v>#REF!</v>
      </c>
      <c r="AG145" s="11">
        <v>145</v>
      </c>
    </row>
    <row r="146" spans="32:33" ht="13.5">
      <c r="AF146" s="45" t="e">
        <f>+水洗化人口等!#REF!</f>
        <v>#REF!</v>
      </c>
      <c r="AG146" s="11">
        <v>146</v>
      </c>
    </row>
    <row r="147" spans="32:33" ht="13.5">
      <c r="AF147" s="45" t="e">
        <f>+水洗化人口等!#REF!</f>
        <v>#REF!</v>
      </c>
      <c r="AG147" s="11">
        <v>147</v>
      </c>
    </row>
    <row r="148" spans="32:33" ht="13.5">
      <c r="AF148" s="45" t="e">
        <f>+水洗化人口等!#REF!</f>
        <v>#REF!</v>
      </c>
      <c r="AG148" s="11">
        <v>148</v>
      </c>
    </row>
    <row r="149" spans="32:33" ht="13.5">
      <c r="AF149" s="45" t="e">
        <f>+水洗化人口等!#REF!</f>
        <v>#REF!</v>
      </c>
      <c r="AG149" s="11">
        <v>149</v>
      </c>
    </row>
    <row r="150" spans="32:33" ht="13.5">
      <c r="AF150" s="45" t="e">
        <f>+水洗化人口等!#REF!</f>
        <v>#REF!</v>
      </c>
      <c r="AG150" s="11">
        <v>150</v>
      </c>
    </row>
    <row r="151" spans="32:33" ht="13.5">
      <c r="AF151" s="45" t="e">
        <f>+水洗化人口等!#REF!</f>
        <v>#REF!</v>
      </c>
      <c r="AG151" s="11">
        <v>151</v>
      </c>
    </row>
    <row r="152" spans="32:33" ht="13.5">
      <c r="AF152" s="45" t="e">
        <f>+水洗化人口等!#REF!</f>
        <v>#REF!</v>
      </c>
      <c r="AG152" s="11">
        <v>152</v>
      </c>
    </row>
    <row r="153" spans="32:33" ht="13.5">
      <c r="AF153" s="45" t="e">
        <f>+水洗化人口等!#REF!</f>
        <v>#REF!</v>
      </c>
      <c r="AG153" s="11">
        <v>153</v>
      </c>
    </row>
    <row r="154" spans="32:33" ht="13.5">
      <c r="AF154" s="45" t="e">
        <f>+水洗化人口等!#REF!</f>
        <v>#REF!</v>
      </c>
      <c r="AG154" s="11">
        <v>154</v>
      </c>
    </row>
    <row r="155" spans="32:33" ht="13.5">
      <c r="AF155" s="45" t="e">
        <f>+水洗化人口等!#REF!</f>
        <v>#REF!</v>
      </c>
      <c r="AG155" s="11">
        <v>155</v>
      </c>
    </row>
    <row r="156" spans="32:33" ht="13.5">
      <c r="AF156" s="45" t="e">
        <f>+水洗化人口等!#REF!</f>
        <v>#REF!</v>
      </c>
      <c r="AG156" s="11">
        <v>156</v>
      </c>
    </row>
    <row r="157" spans="32:33" ht="13.5">
      <c r="AF157" s="45" t="e">
        <f>+水洗化人口等!#REF!</f>
        <v>#REF!</v>
      </c>
      <c r="AG157" s="11">
        <v>157</v>
      </c>
    </row>
    <row r="158" spans="32:33" ht="13.5">
      <c r="AF158" s="45" t="e">
        <f>+水洗化人口等!#REF!</f>
        <v>#REF!</v>
      </c>
      <c r="AG158" s="11">
        <v>158</v>
      </c>
    </row>
    <row r="159" spans="32:33" ht="13.5">
      <c r="AF159" s="45" t="e">
        <f>+水洗化人口等!#REF!</f>
        <v>#REF!</v>
      </c>
      <c r="AG159" s="11">
        <v>159</v>
      </c>
    </row>
    <row r="160" spans="32:33" ht="13.5">
      <c r="AF160" s="45" t="e">
        <f>+水洗化人口等!#REF!</f>
        <v>#REF!</v>
      </c>
      <c r="AG160" s="11">
        <v>160</v>
      </c>
    </row>
    <row r="161" spans="32:33" ht="13.5">
      <c r="AF161" s="45" t="e">
        <f>+水洗化人口等!#REF!</f>
        <v>#REF!</v>
      </c>
      <c r="AG161" s="11">
        <v>161</v>
      </c>
    </row>
    <row r="162" spans="32:33" ht="13.5">
      <c r="AF162" s="45" t="e">
        <f>+水洗化人口等!#REF!</f>
        <v>#REF!</v>
      </c>
      <c r="AG162" s="11">
        <v>162</v>
      </c>
    </row>
    <row r="163" spans="32:33" ht="13.5">
      <c r="AF163" s="45" t="e">
        <f>+水洗化人口等!#REF!</f>
        <v>#REF!</v>
      </c>
      <c r="AG163" s="11">
        <v>163</v>
      </c>
    </row>
    <row r="164" spans="32:33" ht="13.5">
      <c r="AF164" s="45" t="e">
        <f>+水洗化人口等!#REF!</f>
        <v>#REF!</v>
      </c>
      <c r="AG164" s="11">
        <v>164</v>
      </c>
    </row>
    <row r="165" spans="32:33" ht="13.5">
      <c r="AF165" s="45" t="e">
        <f>+水洗化人口等!#REF!</f>
        <v>#REF!</v>
      </c>
      <c r="AG165" s="11">
        <v>165</v>
      </c>
    </row>
    <row r="166" spans="32:33" ht="13.5">
      <c r="AF166" s="45" t="e">
        <f>+水洗化人口等!#REF!</f>
        <v>#REF!</v>
      </c>
      <c r="AG166" s="11">
        <v>166</v>
      </c>
    </row>
    <row r="167" spans="32:33" ht="13.5">
      <c r="AF167" s="45" t="e">
        <f>+水洗化人口等!#REF!</f>
        <v>#REF!</v>
      </c>
      <c r="AG167" s="11">
        <v>167</v>
      </c>
    </row>
    <row r="168" spans="32:33" ht="13.5">
      <c r="AF168" s="45" t="e">
        <f>+水洗化人口等!#REF!</f>
        <v>#REF!</v>
      </c>
      <c r="AG168" s="11">
        <v>168</v>
      </c>
    </row>
    <row r="169" spans="32:33" ht="13.5">
      <c r="AF169" s="45" t="e">
        <f>+水洗化人口等!#REF!</f>
        <v>#REF!</v>
      </c>
      <c r="AG169" s="11">
        <v>169</v>
      </c>
    </row>
    <row r="170" spans="32:33" ht="13.5">
      <c r="AF170" s="45" t="e">
        <f>+水洗化人口等!#REF!</f>
        <v>#REF!</v>
      </c>
      <c r="AG170" s="11">
        <v>170</v>
      </c>
    </row>
    <row r="171" spans="32:33" ht="13.5">
      <c r="AF171" s="45" t="e">
        <f>+水洗化人口等!#REF!</f>
        <v>#REF!</v>
      </c>
      <c r="AG171" s="11">
        <v>171</v>
      </c>
    </row>
    <row r="172" spans="32:33" ht="13.5">
      <c r="AF172" s="45" t="e">
        <f>+水洗化人口等!#REF!</f>
        <v>#REF!</v>
      </c>
      <c r="AG172" s="11">
        <v>172</v>
      </c>
    </row>
    <row r="173" spans="32:33" ht="13.5">
      <c r="AF173" s="45" t="e">
        <f>+水洗化人口等!#REF!</f>
        <v>#REF!</v>
      </c>
      <c r="AG173" s="11">
        <v>173</v>
      </c>
    </row>
    <row r="174" spans="32:33" ht="13.5">
      <c r="AF174" s="45" t="e">
        <f>+水洗化人口等!#REF!</f>
        <v>#REF!</v>
      </c>
      <c r="AG174" s="11">
        <v>174</v>
      </c>
    </row>
    <row r="175" spans="32:33" ht="13.5">
      <c r="AF175" s="45" t="e">
        <f>+水洗化人口等!#REF!</f>
        <v>#REF!</v>
      </c>
      <c r="AG175" s="11">
        <v>175</v>
      </c>
    </row>
    <row r="176" spans="32:33" ht="13.5">
      <c r="AF176" s="45" t="e">
        <f>+水洗化人口等!#REF!</f>
        <v>#REF!</v>
      </c>
      <c r="AG176" s="11">
        <v>176</v>
      </c>
    </row>
    <row r="177" spans="32:33" ht="13.5">
      <c r="AF177" s="45" t="e">
        <f>+水洗化人口等!#REF!</f>
        <v>#REF!</v>
      </c>
      <c r="AG177" s="11">
        <v>177</v>
      </c>
    </row>
    <row r="178" spans="32:33" ht="13.5">
      <c r="AF178" s="45" t="e">
        <f>+水洗化人口等!#REF!</f>
        <v>#REF!</v>
      </c>
      <c r="AG178" s="11">
        <v>178</v>
      </c>
    </row>
    <row r="179" spans="32:33" ht="13.5">
      <c r="AF179" s="45" t="e">
        <f>+水洗化人口等!#REF!</f>
        <v>#REF!</v>
      </c>
      <c r="AG179" s="11">
        <v>179</v>
      </c>
    </row>
    <row r="180" spans="32:33" ht="13.5">
      <c r="AF180" s="45" t="e">
        <f>+水洗化人口等!#REF!</f>
        <v>#REF!</v>
      </c>
      <c r="AG180" s="11">
        <v>180</v>
      </c>
    </row>
    <row r="181" spans="32:33" ht="13.5">
      <c r="AF181" s="45" t="e">
        <f>+水洗化人口等!#REF!</f>
        <v>#REF!</v>
      </c>
      <c r="AG181" s="11">
        <v>181</v>
      </c>
    </row>
    <row r="182" spans="32:33" ht="13.5">
      <c r="AF182" s="45" t="e">
        <f>+水洗化人口等!#REF!</f>
        <v>#REF!</v>
      </c>
      <c r="AG182" s="11">
        <v>182</v>
      </c>
    </row>
    <row r="183" spans="32:33" ht="13.5">
      <c r="AF183" s="45" t="e">
        <f>+水洗化人口等!#REF!</f>
        <v>#REF!</v>
      </c>
      <c r="AG183" s="11">
        <v>183</v>
      </c>
    </row>
    <row r="184" spans="32:33" ht="13.5">
      <c r="AF184" s="45" t="e">
        <f>+水洗化人口等!#REF!</f>
        <v>#REF!</v>
      </c>
      <c r="AG184" s="11">
        <v>184</v>
      </c>
    </row>
    <row r="185" spans="32:33" ht="13.5">
      <c r="AF185" s="45" t="e">
        <f>+水洗化人口等!#REF!</f>
        <v>#REF!</v>
      </c>
      <c r="AG185" s="11">
        <v>185</v>
      </c>
    </row>
    <row r="186" spans="32:33" ht="13.5">
      <c r="AF186" s="45" t="e">
        <f>+水洗化人口等!#REF!</f>
        <v>#REF!</v>
      </c>
      <c r="AG186" s="11">
        <v>186</v>
      </c>
    </row>
    <row r="187" spans="32:33" ht="13.5">
      <c r="AF187" s="45" t="e">
        <f>+水洗化人口等!#REF!</f>
        <v>#REF!</v>
      </c>
      <c r="AG187" s="11">
        <v>187</v>
      </c>
    </row>
    <row r="188" spans="32:33" ht="13.5">
      <c r="AF188" s="45" t="e">
        <f>+水洗化人口等!#REF!</f>
        <v>#REF!</v>
      </c>
      <c r="AG188" s="11">
        <v>188</v>
      </c>
    </row>
    <row r="189" spans="32:33" ht="13.5">
      <c r="AF189" s="45" t="e">
        <f>+水洗化人口等!#REF!</f>
        <v>#REF!</v>
      </c>
      <c r="AG189" s="11">
        <v>189</v>
      </c>
    </row>
    <row r="190" spans="32:33" ht="13.5">
      <c r="AF190" s="45" t="e">
        <f>+水洗化人口等!#REF!</f>
        <v>#REF!</v>
      </c>
      <c r="AG190" s="11">
        <v>190</v>
      </c>
    </row>
    <row r="191" spans="32:33" ht="13.5">
      <c r="AF191" s="45" t="e">
        <f>+水洗化人口等!#REF!</f>
        <v>#REF!</v>
      </c>
      <c r="AG191" s="11">
        <v>191</v>
      </c>
    </row>
    <row r="192" spans="32:33" ht="13.5">
      <c r="AF192" s="45" t="e">
        <f>+水洗化人口等!#REF!</f>
        <v>#REF!</v>
      </c>
      <c r="AG192" s="11">
        <v>192</v>
      </c>
    </row>
    <row r="193" spans="32:33" ht="13.5">
      <c r="AF193" s="45" t="e">
        <f>+水洗化人口等!#REF!</f>
        <v>#REF!</v>
      </c>
      <c r="AG193" s="11">
        <v>193</v>
      </c>
    </row>
    <row r="194" spans="32:33" ht="13.5">
      <c r="AF194" s="45" t="e">
        <f>+水洗化人口等!#REF!</f>
        <v>#REF!</v>
      </c>
      <c r="AG194" s="11">
        <v>194</v>
      </c>
    </row>
    <row r="195" spans="32:33" ht="13.5">
      <c r="AF195" s="45" t="e">
        <f>+水洗化人口等!#REF!</f>
        <v>#REF!</v>
      </c>
      <c r="AG195" s="11">
        <v>195</v>
      </c>
    </row>
    <row r="196" spans="32:33" ht="13.5">
      <c r="AF196" s="45" t="e">
        <f>+水洗化人口等!#REF!</f>
        <v>#REF!</v>
      </c>
      <c r="AG196" s="11">
        <v>196</v>
      </c>
    </row>
    <row r="197" spans="32:33" ht="13.5">
      <c r="AF197" s="45" t="e">
        <f>+水洗化人口等!#REF!</f>
        <v>#REF!</v>
      </c>
      <c r="AG197" s="11">
        <v>197</v>
      </c>
    </row>
    <row r="198" spans="32:33" ht="13.5">
      <c r="AF198" s="45" t="e">
        <f>+水洗化人口等!#REF!</f>
        <v>#REF!</v>
      </c>
      <c r="AG198" s="11">
        <v>198</v>
      </c>
    </row>
    <row r="199" spans="32:33" ht="13.5">
      <c r="AF199" s="45" t="e">
        <f>+水洗化人口等!#REF!</f>
        <v>#REF!</v>
      </c>
      <c r="AG199" s="11">
        <v>199</v>
      </c>
    </row>
    <row r="200" spans="32:33" ht="13.5">
      <c r="AF200" s="45" t="e">
        <f>+水洗化人口等!#REF!</f>
        <v>#REF!</v>
      </c>
      <c r="AG200" s="11">
        <v>200</v>
      </c>
    </row>
    <row r="201" spans="32:33" ht="13.5">
      <c r="AF201" s="45" t="e">
        <f>+水洗化人口等!#REF!</f>
        <v>#REF!</v>
      </c>
      <c r="AG201" s="11">
        <v>201</v>
      </c>
    </row>
    <row r="202" spans="32:33" ht="13.5">
      <c r="AF202" s="45" t="e">
        <f>+水洗化人口等!#REF!</f>
        <v>#REF!</v>
      </c>
      <c r="AG202" s="11">
        <v>202</v>
      </c>
    </row>
    <row r="203" spans="32:33" ht="13.5">
      <c r="AF203" s="45" t="e">
        <f>+水洗化人口等!#REF!</f>
        <v>#REF!</v>
      </c>
      <c r="AG203" s="11">
        <v>203</v>
      </c>
    </row>
    <row r="204" spans="32:33" ht="13.5">
      <c r="AF204" s="45" t="e">
        <f>+水洗化人口等!#REF!</f>
        <v>#REF!</v>
      </c>
      <c r="AG204" s="11">
        <v>204</v>
      </c>
    </row>
    <row r="205" spans="32:33" ht="13.5">
      <c r="AF205" s="45" t="e">
        <f>+水洗化人口等!#REF!</f>
        <v>#REF!</v>
      </c>
      <c r="AG205" s="11">
        <v>205</v>
      </c>
    </row>
    <row r="206" spans="32:33" ht="13.5">
      <c r="AF206" s="45" t="e">
        <f>+水洗化人口等!#REF!</f>
        <v>#REF!</v>
      </c>
      <c r="AG206" s="11">
        <v>206</v>
      </c>
    </row>
    <row r="207" spans="32:33" ht="13.5">
      <c r="AF207" s="45" t="str">
        <f>+'水洗化人口等'!B8</f>
        <v>12100</v>
      </c>
      <c r="AG207" s="11">
        <v>207</v>
      </c>
    </row>
    <row r="208" spans="32:33" ht="13.5">
      <c r="AF208" s="45" t="str">
        <f>+'水洗化人口等'!B9</f>
        <v>12202</v>
      </c>
      <c r="AG208" s="11">
        <v>208</v>
      </c>
    </row>
    <row r="209" spans="32:33" ht="13.5">
      <c r="AF209" s="45" t="str">
        <f>+'水洗化人口等'!B10</f>
        <v>12203</v>
      </c>
      <c r="AG209" s="11">
        <v>209</v>
      </c>
    </row>
    <row r="210" spans="32:33" ht="13.5">
      <c r="AF210" s="45" t="str">
        <f>+'水洗化人口等'!B11</f>
        <v>12204</v>
      </c>
      <c r="AG210" s="11">
        <v>210</v>
      </c>
    </row>
    <row r="211" spans="32:33" ht="13.5">
      <c r="AF211" s="45" t="str">
        <f>+'水洗化人口等'!B12</f>
        <v>12205</v>
      </c>
      <c r="AG211" s="11">
        <v>211</v>
      </c>
    </row>
    <row r="212" spans="32:33" ht="13.5">
      <c r="AF212" s="45" t="str">
        <f>+'水洗化人口等'!B13</f>
        <v>12206</v>
      </c>
      <c r="AG212" s="11">
        <v>212</v>
      </c>
    </row>
    <row r="213" spans="32:33" ht="13.5">
      <c r="AF213" s="45" t="str">
        <f>+'水洗化人口等'!B14</f>
        <v>12207</v>
      </c>
      <c r="AG213" s="11">
        <v>213</v>
      </c>
    </row>
    <row r="214" spans="32:33" ht="13.5">
      <c r="AF214" s="45" t="str">
        <f>+'水洗化人口等'!B15</f>
        <v>12208</v>
      </c>
      <c r="AG214" s="11">
        <v>214</v>
      </c>
    </row>
    <row r="215" spans="32:33" ht="13.5">
      <c r="AF215" s="45" t="str">
        <f>+'水洗化人口等'!B16</f>
        <v>12210</v>
      </c>
      <c r="AG215" s="11">
        <v>215</v>
      </c>
    </row>
    <row r="216" spans="32:33" ht="13.5">
      <c r="AF216" s="45" t="str">
        <f>+'水洗化人口等'!B17</f>
        <v>12211</v>
      </c>
      <c r="AG216" s="11">
        <v>216</v>
      </c>
    </row>
    <row r="217" spans="32:33" ht="13.5">
      <c r="AF217" s="45" t="str">
        <f>+'水洗化人口等'!B18</f>
        <v>12212</v>
      </c>
      <c r="AG217" s="11">
        <v>217</v>
      </c>
    </row>
    <row r="218" spans="32:33" ht="13.5">
      <c r="AF218" s="45" t="str">
        <f>+'水洗化人口等'!B19</f>
        <v>12213</v>
      </c>
      <c r="AG218" s="11">
        <v>218</v>
      </c>
    </row>
    <row r="219" spans="32:33" ht="13.5">
      <c r="AF219" s="45" t="str">
        <f>+'水洗化人口等'!B20</f>
        <v>12215</v>
      </c>
      <c r="AG219" s="11">
        <v>219</v>
      </c>
    </row>
    <row r="220" spans="32:33" ht="13.5">
      <c r="AF220" s="45" t="str">
        <f>+'水洗化人口等'!B21</f>
        <v>12216</v>
      </c>
      <c r="AG220" s="11">
        <v>220</v>
      </c>
    </row>
    <row r="221" spans="32:33" ht="13.5">
      <c r="AF221" s="45" t="str">
        <f>+'水洗化人口等'!B22</f>
        <v>12217</v>
      </c>
      <c r="AG221" s="11">
        <v>221</v>
      </c>
    </row>
    <row r="222" spans="32:33" ht="13.5">
      <c r="AF222" s="45" t="str">
        <f>+'水洗化人口等'!B23</f>
        <v>12218</v>
      </c>
      <c r="AG222" s="11">
        <v>222</v>
      </c>
    </row>
    <row r="223" spans="32:33" ht="13.5">
      <c r="AF223" s="45" t="str">
        <f>+'水洗化人口等'!B24</f>
        <v>12219</v>
      </c>
      <c r="AG223" s="11">
        <v>223</v>
      </c>
    </row>
    <row r="224" spans="32:33" ht="13.5">
      <c r="AF224" s="45" t="str">
        <f>+'水洗化人口等'!B25</f>
        <v>12220</v>
      </c>
      <c r="AG224" s="11">
        <v>224</v>
      </c>
    </row>
    <row r="225" spans="32:33" ht="13.5">
      <c r="AF225" s="45" t="str">
        <f>+'水洗化人口等'!B26</f>
        <v>12221</v>
      </c>
      <c r="AG225" s="11">
        <v>225</v>
      </c>
    </row>
    <row r="226" spans="32:33" ht="13.5">
      <c r="AF226" s="45" t="str">
        <f>+'水洗化人口等'!B27</f>
        <v>12222</v>
      </c>
      <c r="AG226" s="11">
        <v>226</v>
      </c>
    </row>
    <row r="227" spans="32:33" ht="13.5">
      <c r="AF227" s="45" t="str">
        <f>+'水洗化人口等'!B28</f>
        <v>12223</v>
      </c>
      <c r="AG227" s="11">
        <v>227</v>
      </c>
    </row>
    <row r="228" spans="32:33" ht="13.5">
      <c r="AF228" s="45" t="str">
        <f>+'水洗化人口等'!B29</f>
        <v>12224</v>
      </c>
      <c r="AG228" s="11">
        <v>228</v>
      </c>
    </row>
    <row r="229" spans="32:33" ht="13.5">
      <c r="AF229" s="45" t="str">
        <f>+'水洗化人口等'!B30</f>
        <v>12225</v>
      </c>
      <c r="AG229" s="11">
        <v>229</v>
      </c>
    </row>
    <row r="230" spans="32:33" ht="13.5">
      <c r="AF230" s="45" t="str">
        <f>+'水洗化人口等'!B31</f>
        <v>12226</v>
      </c>
      <c r="AG230" s="11">
        <v>230</v>
      </c>
    </row>
    <row r="231" spans="32:33" ht="13.5">
      <c r="AF231" s="45" t="str">
        <f>+'水洗化人口等'!B32</f>
        <v>12227</v>
      </c>
      <c r="AG231" s="11">
        <v>231</v>
      </c>
    </row>
    <row r="232" spans="32:33" ht="13.5">
      <c r="AF232" s="45" t="str">
        <f>+'水洗化人口等'!B33</f>
        <v>12228</v>
      </c>
      <c r="AG232" s="11">
        <v>232</v>
      </c>
    </row>
    <row r="233" spans="32:33" ht="13.5">
      <c r="AF233" s="45" t="str">
        <f>+'水洗化人口等'!B34</f>
        <v>12229</v>
      </c>
      <c r="AG233" s="11">
        <v>233</v>
      </c>
    </row>
    <row r="234" spans="32:33" ht="13.5">
      <c r="AF234" s="45" t="str">
        <f>+'水洗化人口等'!B35</f>
        <v>12230</v>
      </c>
      <c r="AG234" s="11">
        <v>234</v>
      </c>
    </row>
    <row r="235" spans="32:33" ht="13.5">
      <c r="AF235" s="45" t="str">
        <f>+'水洗化人口等'!B36</f>
        <v>12231</v>
      </c>
      <c r="AG235" s="11">
        <v>235</v>
      </c>
    </row>
    <row r="236" spans="32:33" ht="13.5">
      <c r="AF236" s="45" t="str">
        <f>+'水洗化人口等'!B37</f>
        <v>12232</v>
      </c>
      <c r="AG236" s="11">
        <v>236</v>
      </c>
    </row>
    <row r="237" spans="32:33" ht="13.5">
      <c r="AF237" s="45" t="str">
        <f>+'水洗化人口等'!B38</f>
        <v>12233</v>
      </c>
      <c r="AG237" s="11">
        <v>237</v>
      </c>
    </row>
    <row r="238" spans="32:33" ht="13.5">
      <c r="AF238" s="45" t="str">
        <f>+'水洗化人口等'!B39</f>
        <v>12234</v>
      </c>
      <c r="AG238" s="11">
        <v>238</v>
      </c>
    </row>
    <row r="239" spans="32:33" ht="13.5">
      <c r="AF239" s="45" t="str">
        <f>+'水洗化人口等'!B40</f>
        <v>12235</v>
      </c>
      <c r="AG239" s="11">
        <v>239</v>
      </c>
    </row>
    <row r="240" spans="32:33" ht="13.5">
      <c r="AF240" s="45" t="str">
        <f>+'水洗化人口等'!B41</f>
        <v>12236</v>
      </c>
      <c r="AG240" s="11">
        <v>240</v>
      </c>
    </row>
    <row r="241" spans="32:33" ht="13.5">
      <c r="AF241" s="45" t="str">
        <f>+'水洗化人口等'!B42</f>
        <v>12237</v>
      </c>
      <c r="AG241" s="11">
        <v>241</v>
      </c>
    </row>
    <row r="242" spans="32:33" ht="13.5">
      <c r="AF242" s="45" t="str">
        <f>+'水洗化人口等'!B43</f>
        <v>12238</v>
      </c>
      <c r="AG242" s="11">
        <v>242</v>
      </c>
    </row>
    <row r="243" spans="32:33" ht="13.5">
      <c r="AF243" s="45" t="str">
        <f>+'水洗化人口等'!B44</f>
        <v>12239</v>
      </c>
      <c r="AG243" s="11">
        <v>243</v>
      </c>
    </row>
    <row r="244" spans="32:33" ht="13.5">
      <c r="AF244" s="45" t="str">
        <f>+'水洗化人口等'!B45</f>
        <v>12322</v>
      </c>
      <c r="AG244" s="11">
        <v>244</v>
      </c>
    </row>
    <row r="245" spans="32:33" ht="13.5">
      <c r="AF245" s="45" t="str">
        <f>+'水洗化人口等'!B46</f>
        <v>12329</v>
      </c>
      <c r="AG245" s="11">
        <v>245</v>
      </c>
    </row>
    <row r="246" spans="32:33" ht="13.5">
      <c r="AF246" s="45" t="str">
        <f>+'水洗化人口等'!B47</f>
        <v>12342</v>
      </c>
      <c r="AG246" s="11">
        <v>246</v>
      </c>
    </row>
    <row r="247" spans="32:33" ht="13.5">
      <c r="AF247" s="45" t="str">
        <f>+'水洗化人口等'!B48</f>
        <v>12347</v>
      </c>
      <c r="AG247" s="11">
        <v>247</v>
      </c>
    </row>
    <row r="248" spans="32:33" ht="13.5">
      <c r="AF248" s="45" t="str">
        <f>+'水洗化人口等'!B49</f>
        <v>12349</v>
      </c>
      <c r="AG248" s="11">
        <v>248</v>
      </c>
    </row>
    <row r="249" spans="32:33" ht="13.5">
      <c r="AF249" s="45" t="str">
        <f>+'水洗化人口等'!B50</f>
        <v>12403</v>
      </c>
      <c r="AG249" s="11">
        <v>249</v>
      </c>
    </row>
    <row r="250" spans="32:33" ht="13.5">
      <c r="AF250" s="45" t="str">
        <f>+'水洗化人口等'!B51</f>
        <v>12409</v>
      </c>
      <c r="AG250" s="11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2016-10-24T05:42:31Z</cp:lastPrinted>
  <dcterms:created xsi:type="dcterms:W3CDTF">2008-01-06T09:25:24Z</dcterms:created>
  <dcterms:modified xsi:type="dcterms:W3CDTF">2017-02-14T08:27:46Z</dcterms:modified>
  <cp:category/>
  <cp:version/>
  <cp:contentType/>
  <cp:contentStatus/>
</cp:coreProperties>
</file>