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'し尿処理状況'!$2:$32</definedName>
    <definedName name="_xlnm.Print_Area" localSheetId="0">'水洗化人口等'!$2:$32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<sst xmlns="http://schemas.openxmlformats.org/spreadsheetml/2006/main" count="684" uniqueCount="304">
  <si>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</si>
  <si>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</si>
  <si>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</si>
  <si>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</si>
  <si>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</si>
  <si>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</si>
  <si>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</si>
  <si>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</si>
  <si>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</si>
  <si>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</si>
  <si>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</si>
  <si>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</si>
  <si>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</si>
  <si>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</si>
  <si>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</si>
  <si>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</si>
  <si>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</si>
  <si>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</si>
  <si>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</si>
  <si>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</si>
  <si>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</si>
  <si>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</si>
  <si>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</si>
  <si>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</si>
  <si>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</si>
  <si>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</si>
  <si>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</si>
  <si>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</si>
  <si>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</si>
  <si>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</si>
  <si>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</si>
  <si>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</si>
  <si>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</si>
  <si>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</si>
  <si>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</si>
  <si>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</si>
  <si>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</si>
  <si>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</si>
  <si>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</si>
  <si>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</si>
  <si>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</si>
  <si>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</si>
  <si>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</si>
  <si>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</si>
  <si>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</si>
  <si>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</si>
  <si>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</si>
  <si>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</si>
  <si>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</si>
  <si>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</si>
  <si>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</si>
  <si>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</si>
  <si>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</si>
  <si>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</si>
  <si>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</si>
  <si>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</si>
  <si>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</si>
  <si>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</si>
  <si>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</si>
  <si>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</si>
  <si>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</si>
  <si>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</si>
  <si>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</si>
  <si>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</si>
  <si>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</si>
  <si>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</si>
  <si>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</si>
  <si>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</si>
  <si>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</si>
  <si>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</si>
  <si>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</si>
  <si>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</si>
  <si>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</si>
  <si>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</si>
  <si>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</si>
  <si>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</si>
  <si>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</si>
  <si>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</si>
  <si>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</si>
  <si>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</si>
  <si>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</si>
  <si>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</si>
  <si>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</si>
  <si>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</si>
  <si>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</si>
  <si>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</si>
  <si>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</si>
  <si>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</si>
  <si>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</si>
  <si>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</si>
  <si>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</si>
  <si>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</si>
  <si>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</si>
  <si>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</si>
  <si>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</si>
  <si>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</si>
  <si>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</si>
  <si>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</si>
  <si>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</si>
  <si>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</si>
  <si>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</si>
  <si>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</si>
  <si>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</si>
  <si>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</si>
  <si>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</si>
  <si>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</si>
  <si>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</si>
  <si>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</si>
  <si>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</si>
  <si>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</si>
  <si>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</si>
  <si>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</si>
  <si>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</si>
  <si>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</si>
  <si>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</si>
  <si>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</si>
  <si>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</si>
  <si>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</si>
  <si>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</si>
  <si>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</si>
  <si>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</si>
  <si>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</si>
  <si>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</si>
  <si>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</si>
  <si>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</si>
  <si>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</si>
  <si>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</si>
  <si>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</si>
  <si>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</si>
  <si>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</si>
  <si>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</si>
  <si>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</si>
  <si>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</si>
  <si>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</si>
  <si>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</si>
  <si>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</si>
  <si>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</si>
  <si>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</si>
  <si>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</si>
  <si>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</si>
  <si>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</si>
  <si>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</si>
  <si>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</si>
  <si>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</si>
  <si>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</si>
  <si>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</si>
  <si>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</si>
  <si>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</si>
  <si>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</si>
  <si>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</si>
  <si>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</si>
  <si>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</si>
  <si>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</si>
  <si>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</si>
  <si>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</si>
  <si>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</si>
  <si>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</si>
  <si>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</si>
  <si>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</si>
  <si>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</si>
  <si>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</si>
  <si>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</si>
  <si>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</si>
  <si>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</si>
  <si>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</si>
  <si>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</si>
  <si>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</si>
  <si>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</si>
  <si>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</si>
  <si>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</si>
  <si>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</si>
  <si>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</si>
  <si>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</si>
  <si>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</si>
  <si>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</si>
  <si>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</si>
  <si>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</si>
  <si>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</si>
  <si>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</si>
  <si>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</si>
  <si>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</si>
  <si>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</si>
  <si>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</si>
  <si>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</si>
  <si>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</si>
  <si>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</si>
  <si>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</si>
  <si>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</si>
  <si>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</si>
  <si>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</si>
  <si>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</si>
  <si>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</si>
  <si>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</si>
  <si>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</si>
  <si>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</si>
  <si>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</si>
  <si>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</si>
  <si>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</si>
  <si>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</si>
  <si>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</si>
  <si>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</si>
  <si>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</si>
  <si>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</si>
  <si>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</si>
  <si>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</si>
  <si>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</si>
  <si>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</si>
  <si>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</si>
  <si>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</si>
  <si>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</si>
  <si>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</si>
  <si>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</si>
  <si>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</si>
  <si>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</si>
  <si>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</si>
  <si>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</si>
  <si>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</si>
  <si>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</si>
  <si>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</si>
  <si>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</si>
  <si>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</si>
  <si>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</si>
  <si>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</si>
  <si>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</si>
  <si>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</si>
  <si>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</si>
  <si>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</si>
  <si>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</si>
  <si>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</si>
  <si>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</si>
  <si>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</si>
  <si>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</si>
  <si>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</si>
  <si>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</si>
  <si>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</si>
  <si>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</si>
  <si>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</si>
  <si>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</si>
  <si>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</si>
  <si>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</si>
  <si>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</si>
  <si>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</si>
  <si>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</si>
  <si>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</si>
  <si>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</si>
  <si>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</si>
  <si>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</si>
  <si>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</si>
  <si>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</si>
  <si>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</si>
  <si>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05000</t>
  </si>
  <si>
    <t>水洗化人口等（平成27年度実績）</t>
  </si>
  <si>
    <t>し尿処理の状況（平成27年度実績）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</si>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</sst>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32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49</v>
      </c>
      <c r="B7" s="115" t="s">
        <v>250</v>
      </c>
      <c r="C7" s="111" t="s">
        <v>201</v>
      </c>
      <c r="D7" s="112">
        <f>+SUM(E7,+I7)</f>
        <v>1044684</v>
      </c>
      <c r="E7" s="112">
        <f>+SUM(G7,+H7)</f>
        <v>240770</v>
      </c>
      <c r="F7" s="113">
        <f>IF(D7&gt;0,E7/D7*100,"-")</f>
        <v>23.04716067250958</v>
      </c>
      <c r="G7" s="110">
        <f>SUM(G$8:G$1000)</f>
        <v>240770</v>
      </c>
      <c r="H7" s="110">
        <f>SUM(H$8:H$1000)</f>
        <v>0</v>
      </c>
      <c r="I7" s="112">
        <f>+SUM(K7,+M7,+O7)</f>
        <v>803914</v>
      </c>
      <c r="J7" s="113">
        <f>IF(D7&gt;0,I7/D7*100,"-")</f>
        <v>76.95283932749042</v>
      </c>
      <c r="K7" s="110">
        <f>SUM(K$8:K$1000)</f>
        <v>544876</v>
      </c>
      <c r="L7" s="113">
        <f>IF(D7&gt;0,K7/D7*100,"-")</f>
        <v>52.157015901459204</v>
      </c>
      <c r="M7" s="110">
        <f>SUM(M$8:M$1000)</f>
        <v>0</v>
      </c>
      <c r="N7" s="113">
        <f>IF(D7&gt;0,M7/D7*100,"-")</f>
        <v>0</v>
      </c>
      <c r="O7" s="110">
        <f>SUM(O$8:O$1000)</f>
        <v>259038</v>
      </c>
      <c r="P7" s="110">
        <f>SUM(P$8:P$1000)</f>
        <v>192360</v>
      </c>
      <c r="Q7" s="113">
        <f>IF(D7&gt;0,O7/D7*100,"-")</f>
        <v>24.795823426031223</v>
      </c>
      <c r="R7" s="110">
        <f>SUM(R$8:R$1000)</f>
        <v>3638</v>
      </c>
      <c r="S7" s="114">
        <f aca="true" t="shared" si="0" ref="S7:Z7">COUNTIF(S$8:S$1000,"○")</f>
        <v>19</v>
      </c>
      <c r="T7" s="114">
        <f t="shared" si="0"/>
        <v>0</v>
      </c>
      <c r="U7" s="114">
        <f t="shared" si="0"/>
        <v>0</v>
      </c>
      <c r="V7" s="114">
        <f t="shared" si="0"/>
        <v>6</v>
      </c>
      <c r="W7" s="114">
        <f t="shared" si="0"/>
        <v>18</v>
      </c>
      <c r="X7" s="114">
        <f t="shared" si="0"/>
        <v>1</v>
      </c>
      <c r="Y7" s="114">
        <f t="shared" si="0"/>
        <v>0</v>
      </c>
      <c r="Z7" s="114">
        <f t="shared" si="0"/>
        <v>6</v>
      </c>
    </row>
    <row r="8" spans="1:26" s="107" customFormat="1" ht="13.5" customHeight="1">
      <c r="A8" s="101" t="s">
        <v>49</v>
      </c>
      <c r="B8" s="102" t="s">
        <v>253</v>
      </c>
      <c r="C8" s="101" t="s">
        <v>254</v>
      </c>
      <c r="D8" s="103">
        <f>+SUM(E8,+I8)</f>
        <v>317571</v>
      </c>
      <c r="E8" s="103">
        <f>+SUM(G8,+H8)</f>
        <v>13906</v>
      </c>
      <c r="F8" s="104">
        <f>IF(D8&gt;0,E8/D8*100,"-")</f>
        <v>4.37886330930721</v>
      </c>
      <c r="G8" s="103">
        <v>13906</v>
      </c>
      <c r="H8" s="103">
        <v>0</v>
      </c>
      <c r="I8" s="103">
        <f>+SUM(K8,+M8,+O8)</f>
        <v>303665</v>
      </c>
      <c r="J8" s="104">
        <f>IF(D8&gt;0,I8/D8*100,"-")</f>
        <v>95.6211366906928</v>
      </c>
      <c r="K8" s="103">
        <v>260999</v>
      </c>
      <c r="L8" s="104">
        <f>IF(D8&gt;0,K8/D8*100,"-")</f>
        <v>82.18603084034751</v>
      </c>
      <c r="M8" s="103">
        <v>0</v>
      </c>
      <c r="N8" s="104">
        <f>IF(D8&gt;0,M8/D8*100,"-")</f>
        <v>0</v>
      </c>
      <c r="O8" s="103">
        <v>42666</v>
      </c>
      <c r="P8" s="103">
        <v>15133</v>
      </c>
      <c r="Q8" s="104">
        <f>IF(D8&gt;0,O8/D8*100,"-")</f>
        <v>13.435105850345277</v>
      </c>
      <c r="R8" s="103">
        <v>1466</v>
      </c>
      <c r="S8" s="101"/>
      <c r="T8" s="101"/>
      <c r="U8" s="101"/>
      <c r="V8" s="101" t="s">
        <v>255</v>
      </c>
      <c r="W8" s="101"/>
      <c r="X8" s="101"/>
      <c r="Y8" s="101"/>
      <c r="Z8" s="101" t="s">
        <v>255</v>
      </c>
    </row>
    <row r="9" spans="1:26" s="107" customFormat="1" ht="13.5" customHeight="1">
      <c r="A9" s="101" t="s">
        <v>49</v>
      </c>
      <c r="B9" s="102" t="s">
        <v>256</v>
      </c>
      <c r="C9" s="101" t="s">
        <v>257</v>
      </c>
      <c r="D9" s="103">
        <f>+SUM(E9,+I9)</f>
        <v>56339</v>
      </c>
      <c r="E9" s="103">
        <f>+SUM(G9,+H9)</f>
        <v>22512</v>
      </c>
      <c r="F9" s="104">
        <f>IF(D9&gt;0,E9/D9*100,"-")</f>
        <v>39.958110722590035</v>
      </c>
      <c r="G9" s="103">
        <v>22512</v>
      </c>
      <c r="H9" s="103">
        <v>0</v>
      </c>
      <c r="I9" s="103">
        <f>+SUM(K9,+M9,+O9)</f>
        <v>33827</v>
      </c>
      <c r="J9" s="104">
        <f>IF(D9&gt;0,I9/D9*100,"-")</f>
        <v>60.041889277409965</v>
      </c>
      <c r="K9" s="103">
        <v>18677</v>
      </c>
      <c r="L9" s="104">
        <f>IF(D9&gt;0,K9/D9*100,"-")</f>
        <v>33.15110314347077</v>
      </c>
      <c r="M9" s="103">
        <v>0</v>
      </c>
      <c r="N9" s="104">
        <f>IF(D9&gt;0,M9/D9*100,"-")</f>
        <v>0</v>
      </c>
      <c r="O9" s="103">
        <v>15150</v>
      </c>
      <c r="P9" s="103">
        <v>13718</v>
      </c>
      <c r="Q9" s="104">
        <f>IF(D9&gt;0,O9/D9*100,"-")</f>
        <v>26.890786133939187</v>
      </c>
      <c r="R9" s="103">
        <v>174</v>
      </c>
      <c r="S9" s="101"/>
      <c r="T9" s="101"/>
      <c r="U9" s="101"/>
      <c r="V9" s="101" t="s">
        <v>255</v>
      </c>
      <c r="W9" s="101"/>
      <c r="X9" s="101"/>
      <c r="Y9" s="101"/>
      <c r="Z9" s="101" t="s">
        <v>255</v>
      </c>
    </row>
    <row r="10" spans="1:26" s="107" customFormat="1" ht="13.5" customHeight="1">
      <c r="A10" s="101" t="s">
        <v>49</v>
      </c>
      <c r="B10" s="102" t="s">
        <v>258</v>
      </c>
      <c r="C10" s="101" t="s">
        <v>259</v>
      </c>
      <c r="D10" s="103">
        <f>+SUM(E10,+I10)</f>
        <v>93816</v>
      </c>
      <c r="E10" s="103">
        <f>+SUM(G10,+H10)</f>
        <v>32917</v>
      </c>
      <c r="F10" s="104">
        <f>IF(D10&gt;0,E10/D10*100,"-")</f>
        <v>35.086765583695744</v>
      </c>
      <c r="G10" s="103">
        <v>32917</v>
      </c>
      <c r="H10" s="103">
        <v>0</v>
      </c>
      <c r="I10" s="103">
        <f>+SUM(K10,+M10,+O10)</f>
        <v>60899</v>
      </c>
      <c r="J10" s="104">
        <f>IF(D10&gt;0,I10/D10*100,"-")</f>
        <v>64.91323441630425</v>
      </c>
      <c r="K10" s="103">
        <v>31496</v>
      </c>
      <c r="L10" s="104">
        <f>IF(D10&gt;0,K10/D10*100,"-")</f>
        <v>33.572098575935875</v>
      </c>
      <c r="M10" s="103">
        <v>0</v>
      </c>
      <c r="N10" s="104">
        <f>IF(D10&gt;0,M10/D10*100,"-")</f>
        <v>0</v>
      </c>
      <c r="O10" s="103">
        <v>29403</v>
      </c>
      <c r="P10" s="103">
        <v>25081</v>
      </c>
      <c r="Q10" s="104">
        <f>IF(D10&gt;0,O10/D10*100,"-")</f>
        <v>31.341135840368377</v>
      </c>
      <c r="R10" s="103">
        <v>339</v>
      </c>
      <c r="S10" s="101" t="s">
        <v>255</v>
      </c>
      <c r="T10" s="101"/>
      <c r="U10" s="101"/>
      <c r="V10" s="101"/>
      <c r="W10" s="101" t="s">
        <v>255</v>
      </c>
      <c r="X10" s="101"/>
      <c r="Y10" s="101"/>
      <c r="Z10" s="101"/>
    </row>
    <row r="11" spans="1:26" s="107" customFormat="1" ht="13.5" customHeight="1">
      <c r="A11" s="101" t="s">
        <v>49</v>
      </c>
      <c r="B11" s="102" t="s">
        <v>260</v>
      </c>
      <c r="C11" s="101" t="s">
        <v>261</v>
      </c>
      <c r="D11" s="103">
        <f>+SUM(E11,+I11)</f>
        <v>75847</v>
      </c>
      <c r="E11" s="103">
        <f>+SUM(G11,+H11)</f>
        <v>26115</v>
      </c>
      <c r="F11" s="104">
        <f>IF(D11&gt;0,E11/D11*100,"-")</f>
        <v>34.43115746173217</v>
      </c>
      <c r="G11" s="103">
        <v>26115</v>
      </c>
      <c r="H11" s="103">
        <v>0</v>
      </c>
      <c r="I11" s="103">
        <f>+SUM(K11,+M11,+O11)</f>
        <v>49732</v>
      </c>
      <c r="J11" s="104">
        <f>IF(D11&gt;0,I11/D11*100,"-")</f>
        <v>65.56884253826783</v>
      </c>
      <c r="K11" s="103">
        <v>26084</v>
      </c>
      <c r="L11" s="104">
        <f>IF(D11&gt;0,K11/D11*100,"-")</f>
        <v>34.39028570675175</v>
      </c>
      <c r="M11" s="103">
        <v>0</v>
      </c>
      <c r="N11" s="104">
        <f>IF(D11&gt;0,M11/D11*100,"-")</f>
        <v>0</v>
      </c>
      <c r="O11" s="103">
        <v>23648</v>
      </c>
      <c r="P11" s="103">
        <v>22679</v>
      </c>
      <c r="Q11" s="104">
        <f>IF(D11&gt;0,O11/D11*100,"-")</f>
        <v>31.17855683151608</v>
      </c>
      <c r="R11" s="103">
        <v>235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49</v>
      </c>
      <c r="B12" s="102" t="s">
        <v>262</v>
      </c>
      <c r="C12" s="101" t="s">
        <v>263</v>
      </c>
      <c r="D12" s="103">
        <f>+SUM(E12,+I12)</f>
        <v>29786</v>
      </c>
      <c r="E12" s="103">
        <f>+SUM(G12,+H12)</f>
        <v>12085</v>
      </c>
      <c r="F12" s="104">
        <f>IF(D12&gt;0,E12/D12*100,"-")</f>
        <v>40.57275229973813</v>
      </c>
      <c r="G12" s="103">
        <v>12085</v>
      </c>
      <c r="H12" s="103">
        <v>0</v>
      </c>
      <c r="I12" s="103">
        <f>+SUM(K12,+M12,+O12)</f>
        <v>17701</v>
      </c>
      <c r="J12" s="104">
        <f>IF(D12&gt;0,I12/D12*100,"-")</f>
        <v>59.427247700261866</v>
      </c>
      <c r="K12" s="103">
        <v>14637</v>
      </c>
      <c r="L12" s="104">
        <f>IF(D12&gt;0,K12/D12*100,"-")</f>
        <v>49.14053582219835</v>
      </c>
      <c r="M12" s="103">
        <v>0</v>
      </c>
      <c r="N12" s="104">
        <f>IF(D12&gt;0,M12/D12*100,"-")</f>
        <v>0</v>
      </c>
      <c r="O12" s="103">
        <v>3064</v>
      </c>
      <c r="P12" s="103">
        <v>1601</v>
      </c>
      <c r="Q12" s="104">
        <f>IF(D12&gt;0,O12/D12*100,"-")</f>
        <v>10.286711878063521</v>
      </c>
      <c r="R12" s="103">
        <v>54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49</v>
      </c>
      <c r="B13" s="102" t="s">
        <v>264</v>
      </c>
      <c r="C13" s="101" t="s">
        <v>265</v>
      </c>
      <c r="D13" s="103">
        <f>+SUM(E13,+I13)</f>
        <v>48278</v>
      </c>
      <c r="E13" s="103">
        <f>+SUM(G13,+H13)</f>
        <v>22208</v>
      </c>
      <c r="F13" s="104">
        <f>IF(D13&gt;0,E13/D13*100,"-")</f>
        <v>46.0002485604209</v>
      </c>
      <c r="G13" s="103">
        <v>22208</v>
      </c>
      <c r="H13" s="103">
        <v>0</v>
      </c>
      <c r="I13" s="103">
        <f>+SUM(K13,+M13,+O13)</f>
        <v>26070</v>
      </c>
      <c r="J13" s="104">
        <f>IF(D13&gt;0,I13/D13*100,"-")</f>
        <v>53.9997514395791</v>
      </c>
      <c r="K13" s="103">
        <v>13035</v>
      </c>
      <c r="L13" s="104">
        <f>IF(D13&gt;0,K13/D13*100,"-")</f>
        <v>26.99987571978955</v>
      </c>
      <c r="M13" s="103">
        <v>0</v>
      </c>
      <c r="N13" s="104">
        <f>IF(D13&gt;0,M13/D13*100,"-")</f>
        <v>0</v>
      </c>
      <c r="O13" s="103">
        <v>13035</v>
      </c>
      <c r="P13" s="103">
        <v>10450</v>
      </c>
      <c r="Q13" s="104">
        <f>IF(D13&gt;0,O13/D13*100,"-")</f>
        <v>26.99987571978955</v>
      </c>
      <c r="R13" s="103">
        <v>142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49</v>
      </c>
      <c r="B14" s="102" t="s">
        <v>266</v>
      </c>
      <c r="C14" s="101" t="s">
        <v>267</v>
      </c>
      <c r="D14" s="103">
        <f>+SUM(E14,+I14)</f>
        <v>32874</v>
      </c>
      <c r="E14" s="103">
        <f>+SUM(G14,+H14)</f>
        <v>13033</v>
      </c>
      <c r="F14" s="104">
        <f>IF(D14&gt;0,E14/D14*100,"-")</f>
        <v>39.64531240494008</v>
      </c>
      <c r="G14" s="103">
        <v>13033</v>
      </c>
      <c r="H14" s="103">
        <v>0</v>
      </c>
      <c r="I14" s="103">
        <f>+SUM(K14,+M14,+O14)</f>
        <v>19841</v>
      </c>
      <c r="J14" s="104">
        <f>IF(D14&gt;0,I14/D14*100,"-")</f>
        <v>60.35468759505993</v>
      </c>
      <c r="K14" s="103">
        <v>14399</v>
      </c>
      <c r="L14" s="104">
        <f>IF(D14&gt;0,K14/D14*100,"-")</f>
        <v>43.80057188051348</v>
      </c>
      <c r="M14" s="103">
        <v>0</v>
      </c>
      <c r="N14" s="104">
        <f>IF(D14&gt;0,M14/D14*100,"-")</f>
        <v>0</v>
      </c>
      <c r="O14" s="103">
        <v>5442</v>
      </c>
      <c r="P14" s="103">
        <v>3569</v>
      </c>
      <c r="Q14" s="104">
        <f>IF(D14&gt;0,O14/D14*100,"-")</f>
        <v>16.554115714546448</v>
      </c>
      <c r="R14" s="103">
        <v>101</v>
      </c>
      <c r="S14" s="101" t="s">
        <v>255</v>
      </c>
      <c r="T14" s="101"/>
      <c r="U14" s="101"/>
      <c r="V14" s="101"/>
      <c r="W14" s="101"/>
      <c r="X14" s="101" t="s">
        <v>255</v>
      </c>
      <c r="Y14" s="101"/>
      <c r="Z14" s="101"/>
    </row>
    <row r="15" spans="1:26" s="107" customFormat="1" ht="13.5" customHeight="1">
      <c r="A15" s="101" t="s">
        <v>49</v>
      </c>
      <c r="B15" s="102" t="s">
        <v>268</v>
      </c>
      <c r="C15" s="101" t="s">
        <v>269</v>
      </c>
      <c r="D15" s="103">
        <f>+SUM(E15,+I15)</f>
        <v>80934</v>
      </c>
      <c r="E15" s="103">
        <f>+SUM(G15,+H15)</f>
        <v>8765</v>
      </c>
      <c r="F15" s="104">
        <f>IF(D15&gt;0,E15/D15*100,"-")</f>
        <v>10.82981194553587</v>
      </c>
      <c r="G15" s="103">
        <v>8765</v>
      </c>
      <c r="H15" s="103">
        <v>0</v>
      </c>
      <c r="I15" s="103">
        <f>+SUM(K15,+M15,+O15)</f>
        <v>72169</v>
      </c>
      <c r="J15" s="104">
        <f>IF(D15&gt;0,I15/D15*100,"-")</f>
        <v>89.17018805446413</v>
      </c>
      <c r="K15" s="103">
        <v>34647</v>
      </c>
      <c r="L15" s="104">
        <f>IF(D15&gt;0,K15/D15*100,"-")</f>
        <v>42.80895544517755</v>
      </c>
      <c r="M15" s="103">
        <v>0</v>
      </c>
      <c r="N15" s="104">
        <f>IF(D15&gt;0,M15/D15*100,"-")</f>
        <v>0</v>
      </c>
      <c r="O15" s="103">
        <v>37522</v>
      </c>
      <c r="P15" s="103">
        <v>35210</v>
      </c>
      <c r="Q15" s="104">
        <f>IF(D15&gt;0,O15/D15*100,"-")</f>
        <v>46.36123260928658</v>
      </c>
      <c r="R15" s="103">
        <v>227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49</v>
      </c>
      <c r="B16" s="102" t="s">
        <v>270</v>
      </c>
      <c r="C16" s="101" t="s">
        <v>271</v>
      </c>
      <c r="D16" s="103">
        <f>+SUM(E16,+I16)</f>
        <v>33777</v>
      </c>
      <c r="E16" s="103">
        <f>+SUM(G16,+H16)</f>
        <v>5298</v>
      </c>
      <c r="F16" s="104">
        <f>IF(D16&gt;0,E16/D16*100,"-")</f>
        <v>15.685229594102495</v>
      </c>
      <c r="G16" s="103">
        <v>5298</v>
      </c>
      <c r="H16" s="103">
        <v>0</v>
      </c>
      <c r="I16" s="103">
        <f>+SUM(K16,+M16,+O16)</f>
        <v>28479</v>
      </c>
      <c r="J16" s="104">
        <f>IF(D16&gt;0,I16/D16*100,"-")</f>
        <v>84.3147704058975</v>
      </c>
      <c r="K16" s="103">
        <v>26464</v>
      </c>
      <c r="L16" s="104">
        <f>IF(D16&gt;0,K16/D16*100,"-")</f>
        <v>78.34917251384078</v>
      </c>
      <c r="M16" s="103">
        <v>0</v>
      </c>
      <c r="N16" s="104">
        <f>IF(D16&gt;0,M16/D16*100,"-")</f>
        <v>0</v>
      </c>
      <c r="O16" s="103">
        <v>2015</v>
      </c>
      <c r="P16" s="103">
        <v>769</v>
      </c>
      <c r="Q16" s="104">
        <f>IF(D16&gt;0,O16/D16*100,"-")</f>
        <v>5.965597892056725</v>
      </c>
      <c r="R16" s="103">
        <v>34</v>
      </c>
      <c r="S16" s="101"/>
      <c r="T16" s="101"/>
      <c r="U16" s="101"/>
      <c r="V16" s="101" t="s">
        <v>255</v>
      </c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49</v>
      </c>
      <c r="B17" s="102" t="s">
        <v>272</v>
      </c>
      <c r="C17" s="101" t="s">
        <v>273</v>
      </c>
      <c r="D17" s="103">
        <f>+SUM(E17,+I17)</f>
        <v>85588</v>
      </c>
      <c r="E17" s="103">
        <f>+SUM(G17,+H17)</f>
        <v>34310</v>
      </c>
      <c r="F17" s="104">
        <f>IF(D17&gt;0,E17/D17*100,"-")</f>
        <v>40.08739542926579</v>
      </c>
      <c r="G17" s="103">
        <v>34310</v>
      </c>
      <c r="H17" s="103">
        <v>0</v>
      </c>
      <c r="I17" s="103">
        <f>+SUM(K17,+M17,+O17)</f>
        <v>51278</v>
      </c>
      <c r="J17" s="104">
        <f>IF(D17&gt;0,I17/D17*100,"-")</f>
        <v>59.91260457073422</v>
      </c>
      <c r="K17" s="103">
        <v>23711</v>
      </c>
      <c r="L17" s="104">
        <f>IF(D17&gt;0,K17/D17*100,"-")</f>
        <v>27.70365004439875</v>
      </c>
      <c r="M17" s="103">
        <v>0</v>
      </c>
      <c r="N17" s="104">
        <f>IF(D17&gt;0,M17/D17*100,"-")</f>
        <v>0</v>
      </c>
      <c r="O17" s="103">
        <v>27567</v>
      </c>
      <c r="P17" s="103">
        <v>27567</v>
      </c>
      <c r="Q17" s="104">
        <f>IF(D17&gt;0,O17/D17*100,"-")</f>
        <v>32.20895452633547</v>
      </c>
      <c r="R17" s="103">
        <v>221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49</v>
      </c>
      <c r="B18" s="102" t="s">
        <v>274</v>
      </c>
      <c r="C18" s="101" t="s">
        <v>275</v>
      </c>
      <c r="D18" s="103">
        <f>+SUM(E18,+I18)</f>
        <v>34273</v>
      </c>
      <c r="E18" s="103">
        <f>+SUM(G18,+H18)</f>
        <v>6712</v>
      </c>
      <c r="F18" s="104">
        <f>IF(D18&gt;0,E18/D18*100,"-")</f>
        <v>19.583929040352462</v>
      </c>
      <c r="G18" s="103">
        <v>6712</v>
      </c>
      <c r="H18" s="103">
        <v>0</v>
      </c>
      <c r="I18" s="103">
        <f>+SUM(K18,+M18,+O18)</f>
        <v>27561</v>
      </c>
      <c r="J18" s="104">
        <f>IF(D18&gt;0,I18/D18*100,"-")</f>
        <v>80.41607095964753</v>
      </c>
      <c r="K18" s="103">
        <v>17053</v>
      </c>
      <c r="L18" s="104">
        <f>IF(D18&gt;0,K18/D18*100,"-")</f>
        <v>49.75636798646165</v>
      </c>
      <c r="M18" s="103">
        <v>0</v>
      </c>
      <c r="N18" s="104">
        <f>IF(D18&gt;0,M18/D18*100,"-")</f>
        <v>0</v>
      </c>
      <c r="O18" s="103">
        <v>10508</v>
      </c>
      <c r="P18" s="103">
        <v>4244</v>
      </c>
      <c r="Q18" s="104">
        <f>IF(D18&gt;0,O18/D18*100,"-")</f>
        <v>30.659702973185887</v>
      </c>
      <c r="R18" s="103">
        <v>162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49</v>
      </c>
      <c r="B19" s="102" t="s">
        <v>276</v>
      </c>
      <c r="C19" s="101" t="s">
        <v>277</v>
      </c>
      <c r="D19" s="103">
        <f>+SUM(E19,+I19)</f>
        <v>26108</v>
      </c>
      <c r="E19" s="103">
        <f>+SUM(G19,+H19)</f>
        <v>1759</v>
      </c>
      <c r="F19" s="104">
        <f>IF(D19&gt;0,E19/D19*100,"-")</f>
        <v>6.737398498544507</v>
      </c>
      <c r="G19" s="103">
        <v>1759</v>
      </c>
      <c r="H19" s="103">
        <v>0</v>
      </c>
      <c r="I19" s="103">
        <f>+SUM(K19,+M19,+O19)</f>
        <v>24349</v>
      </c>
      <c r="J19" s="104">
        <f>IF(D19&gt;0,I19/D19*100,"-")</f>
        <v>93.26260150145549</v>
      </c>
      <c r="K19" s="103">
        <v>14181</v>
      </c>
      <c r="L19" s="104">
        <f>IF(D19&gt;0,K19/D19*100,"-")</f>
        <v>54.316684541136816</v>
      </c>
      <c r="M19" s="103">
        <v>0</v>
      </c>
      <c r="N19" s="104">
        <f>IF(D19&gt;0,M19/D19*100,"-")</f>
        <v>0</v>
      </c>
      <c r="O19" s="103">
        <v>10168</v>
      </c>
      <c r="P19" s="103">
        <v>2256</v>
      </c>
      <c r="Q19" s="104">
        <f>IF(D19&gt;0,O19/D19*100,"-")</f>
        <v>38.94591696031868</v>
      </c>
      <c r="R19" s="103">
        <v>61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49</v>
      </c>
      <c r="B20" s="102" t="s">
        <v>278</v>
      </c>
      <c r="C20" s="101" t="s">
        <v>279</v>
      </c>
      <c r="D20" s="103">
        <f>+SUM(E20,+I20)</f>
        <v>28208</v>
      </c>
      <c r="E20" s="103">
        <f>+SUM(G20,+H20)</f>
        <v>12321</v>
      </c>
      <c r="F20" s="104">
        <f>IF(D20&gt;0,E20/D20*100,"-")</f>
        <v>43.67909812819059</v>
      </c>
      <c r="G20" s="103">
        <v>12321</v>
      </c>
      <c r="H20" s="103">
        <v>0</v>
      </c>
      <c r="I20" s="103">
        <f>+SUM(K20,+M20,+O20)</f>
        <v>15887</v>
      </c>
      <c r="J20" s="104">
        <f>IF(D20&gt;0,I20/D20*100,"-")</f>
        <v>56.32090187180941</v>
      </c>
      <c r="K20" s="103">
        <v>6756</v>
      </c>
      <c r="L20" s="104">
        <f>IF(D20&gt;0,K20/D20*100,"-")</f>
        <v>23.950652297220646</v>
      </c>
      <c r="M20" s="103">
        <v>0</v>
      </c>
      <c r="N20" s="104">
        <f>IF(D20&gt;0,M20/D20*100,"-")</f>
        <v>0</v>
      </c>
      <c r="O20" s="103">
        <v>9131</v>
      </c>
      <c r="P20" s="103">
        <v>9131</v>
      </c>
      <c r="Q20" s="104">
        <f>IF(D20&gt;0,O20/D20*100,"-")</f>
        <v>32.37024957458877</v>
      </c>
      <c r="R20" s="103">
        <v>93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49</v>
      </c>
      <c r="B21" s="102" t="s">
        <v>280</v>
      </c>
      <c r="C21" s="101" t="s">
        <v>281</v>
      </c>
      <c r="D21" s="103">
        <f>+SUM(E21,+I21)</f>
        <v>5518</v>
      </c>
      <c r="E21" s="103">
        <f>+SUM(G21,+H21)</f>
        <v>683</v>
      </c>
      <c r="F21" s="104">
        <f>IF(D21&gt;0,E21/D21*100,"-")</f>
        <v>12.37767306995288</v>
      </c>
      <c r="G21" s="103">
        <v>683</v>
      </c>
      <c r="H21" s="103">
        <v>0</v>
      </c>
      <c r="I21" s="103">
        <f>+SUM(K21,+M21,+O21)</f>
        <v>4835</v>
      </c>
      <c r="J21" s="104">
        <f>IF(D21&gt;0,I21/D21*100,"-")</f>
        <v>87.62232693004712</v>
      </c>
      <c r="K21" s="103">
        <v>3274</v>
      </c>
      <c r="L21" s="104">
        <f>IF(D21&gt;0,K21/D21*100,"-")</f>
        <v>59.33309169989126</v>
      </c>
      <c r="M21" s="103">
        <v>0</v>
      </c>
      <c r="N21" s="104">
        <f>IF(D21&gt;0,M21/D21*100,"-")</f>
        <v>0</v>
      </c>
      <c r="O21" s="103">
        <v>1561</v>
      </c>
      <c r="P21" s="103">
        <v>927</v>
      </c>
      <c r="Q21" s="104">
        <f>IF(D21&gt;0,O21/D21*100,"-")</f>
        <v>28.289235230155853</v>
      </c>
      <c r="R21" s="103">
        <v>10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49</v>
      </c>
      <c r="B22" s="102" t="s">
        <v>282</v>
      </c>
      <c r="C22" s="101" t="s">
        <v>283</v>
      </c>
      <c r="D22" s="103">
        <f>+SUM(E22,+I22)</f>
        <v>2604</v>
      </c>
      <c r="E22" s="103">
        <f>+SUM(G22,+H22)</f>
        <v>358</v>
      </c>
      <c r="F22" s="104">
        <f>IF(D22&gt;0,E22/D22*100,"-")</f>
        <v>13.748079877112135</v>
      </c>
      <c r="G22" s="103">
        <v>358</v>
      </c>
      <c r="H22" s="103">
        <v>0</v>
      </c>
      <c r="I22" s="103">
        <f>+SUM(K22,+M22,+O22)</f>
        <v>2246</v>
      </c>
      <c r="J22" s="104">
        <f>IF(D22&gt;0,I22/D22*100,"-")</f>
        <v>86.25192012288785</v>
      </c>
      <c r="K22" s="103">
        <v>892</v>
      </c>
      <c r="L22" s="104">
        <f>IF(D22&gt;0,K22/D22*100,"-")</f>
        <v>34.254992319508446</v>
      </c>
      <c r="M22" s="103">
        <v>0</v>
      </c>
      <c r="N22" s="104">
        <f>IF(D22&gt;0,M22/D22*100,"-")</f>
        <v>0</v>
      </c>
      <c r="O22" s="103">
        <v>1354</v>
      </c>
      <c r="P22" s="103">
        <v>1351</v>
      </c>
      <c r="Q22" s="104">
        <f>IF(D22&gt;0,O22/D22*100,"-")</f>
        <v>51.996927803379414</v>
      </c>
      <c r="R22" s="103">
        <v>21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49</v>
      </c>
      <c r="B23" s="102" t="s">
        <v>284</v>
      </c>
      <c r="C23" s="101" t="s">
        <v>285</v>
      </c>
      <c r="D23" s="103">
        <f>+SUM(E23,+I23)</f>
        <v>3558</v>
      </c>
      <c r="E23" s="103">
        <f>+SUM(G23,+H23)</f>
        <v>604</v>
      </c>
      <c r="F23" s="104">
        <f>IF(D23&gt;0,E23/D23*100,"-")</f>
        <v>16.97582911748173</v>
      </c>
      <c r="G23" s="103">
        <v>604</v>
      </c>
      <c r="H23" s="103">
        <v>0</v>
      </c>
      <c r="I23" s="103">
        <f>+SUM(K23,+M23,+O23)</f>
        <v>2954</v>
      </c>
      <c r="J23" s="104">
        <f>IF(D23&gt;0,I23/D23*100,"-")</f>
        <v>83.02417088251826</v>
      </c>
      <c r="K23" s="103">
        <v>2248</v>
      </c>
      <c r="L23" s="104">
        <f>IF(D23&gt;0,K23/D23*100,"-")</f>
        <v>63.18156267566049</v>
      </c>
      <c r="M23" s="103">
        <v>0</v>
      </c>
      <c r="N23" s="104">
        <f>IF(D23&gt;0,M23/D23*100,"-")</f>
        <v>0</v>
      </c>
      <c r="O23" s="103">
        <v>706</v>
      </c>
      <c r="P23" s="103">
        <v>489</v>
      </c>
      <c r="Q23" s="104">
        <f>IF(D23&gt;0,O23/D23*100,"-")</f>
        <v>19.842608206857783</v>
      </c>
      <c r="R23" s="103">
        <v>18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49</v>
      </c>
      <c r="B24" s="102" t="s">
        <v>286</v>
      </c>
      <c r="C24" s="101" t="s">
        <v>287</v>
      </c>
      <c r="D24" s="103">
        <f>+SUM(E24,+I24)</f>
        <v>17868</v>
      </c>
      <c r="E24" s="103">
        <f>+SUM(G24,+H24)</f>
        <v>5323</v>
      </c>
      <c r="F24" s="104">
        <f>IF(D24&gt;0,E24/D24*100,"-")</f>
        <v>29.790687262144615</v>
      </c>
      <c r="G24" s="103">
        <v>5323</v>
      </c>
      <c r="H24" s="103">
        <v>0</v>
      </c>
      <c r="I24" s="103">
        <f>+SUM(K24,+M24,+O24)</f>
        <v>12545</v>
      </c>
      <c r="J24" s="104">
        <f>IF(D24&gt;0,I24/D24*100,"-")</f>
        <v>70.20931273785538</v>
      </c>
      <c r="K24" s="103">
        <v>8389</v>
      </c>
      <c r="L24" s="104">
        <f>IF(D24&gt;0,K24/D24*100,"-")</f>
        <v>46.94985448847101</v>
      </c>
      <c r="M24" s="103">
        <v>0</v>
      </c>
      <c r="N24" s="104">
        <f>IF(D24&gt;0,M24/D24*100,"-")</f>
        <v>0</v>
      </c>
      <c r="O24" s="103">
        <v>4156</v>
      </c>
      <c r="P24" s="103">
        <v>3414</v>
      </c>
      <c r="Q24" s="104">
        <f>IF(D24&gt;0,O24/D24*100,"-")</f>
        <v>23.259458249384373</v>
      </c>
      <c r="R24" s="103">
        <v>41</v>
      </c>
      <c r="S24" s="101"/>
      <c r="T24" s="101"/>
      <c r="U24" s="101"/>
      <c r="V24" s="101" t="s">
        <v>255</v>
      </c>
      <c r="W24" s="101"/>
      <c r="X24" s="101"/>
      <c r="Y24" s="101"/>
      <c r="Z24" s="101" t="s">
        <v>255</v>
      </c>
    </row>
    <row r="25" spans="1:26" s="107" customFormat="1" ht="13.5" customHeight="1">
      <c r="A25" s="101" t="s">
        <v>49</v>
      </c>
      <c r="B25" s="102" t="s">
        <v>288</v>
      </c>
      <c r="C25" s="101" t="s">
        <v>289</v>
      </c>
      <c r="D25" s="103">
        <f>+SUM(E25,+I25)</f>
        <v>7720</v>
      </c>
      <c r="E25" s="103">
        <f>+SUM(G25,+H25)</f>
        <v>2904</v>
      </c>
      <c r="F25" s="104">
        <f>IF(D25&gt;0,E25/D25*100,"-")</f>
        <v>37.616580310880835</v>
      </c>
      <c r="G25" s="103">
        <v>2904</v>
      </c>
      <c r="H25" s="103">
        <v>0</v>
      </c>
      <c r="I25" s="103">
        <f>+SUM(K25,+M25,+O25)</f>
        <v>4816</v>
      </c>
      <c r="J25" s="104">
        <f>IF(D25&gt;0,I25/D25*100,"-")</f>
        <v>62.383419689119165</v>
      </c>
      <c r="K25" s="103">
        <v>3445</v>
      </c>
      <c r="L25" s="104">
        <f>IF(D25&gt;0,K25/D25*100,"-")</f>
        <v>44.62435233160622</v>
      </c>
      <c r="M25" s="103">
        <v>0</v>
      </c>
      <c r="N25" s="104">
        <f>IF(D25&gt;0,M25/D25*100,"-")</f>
        <v>0</v>
      </c>
      <c r="O25" s="103">
        <v>1371</v>
      </c>
      <c r="P25" s="103">
        <v>1266</v>
      </c>
      <c r="Q25" s="104">
        <f>IF(D25&gt;0,O25/D25*100,"-")</f>
        <v>17.759067357512954</v>
      </c>
      <c r="R25" s="103">
        <v>30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49</v>
      </c>
      <c r="B26" s="102" t="s">
        <v>290</v>
      </c>
      <c r="C26" s="101" t="s">
        <v>291</v>
      </c>
      <c r="D26" s="103">
        <f>+SUM(E26,+I26)</f>
        <v>10025</v>
      </c>
      <c r="E26" s="103">
        <f>+SUM(G26,+H26)</f>
        <v>3378</v>
      </c>
      <c r="F26" s="104">
        <f>IF(D26&gt;0,E26/D26*100,"-")</f>
        <v>33.695760598503746</v>
      </c>
      <c r="G26" s="103">
        <v>3378</v>
      </c>
      <c r="H26" s="103">
        <v>0</v>
      </c>
      <c r="I26" s="103">
        <f>+SUM(K26,+M26,+O26)</f>
        <v>6647</v>
      </c>
      <c r="J26" s="104">
        <f>IF(D26&gt;0,I26/D26*100,"-")</f>
        <v>66.30423940149626</v>
      </c>
      <c r="K26" s="103">
        <v>5669</v>
      </c>
      <c r="L26" s="104">
        <f>IF(D26&gt;0,K26/D26*100,"-")</f>
        <v>56.548628428927685</v>
      </c>
      <c r="M26" s="103">
        <v>0</v>
      </c>
      <c r="N26" s="104">
        <f>IF(D26&gt;0,M26/D26*100,"-")</f>
        <v>0</v>
      </c>
      <c r="O26" s="103">
        <v>978</v>
      </c>
      <c r="P26" s="103">
        <v>884</v>
      </c>
      <c r="Q26" s="104">
        <f>IF(D26&gt;0,O26/D26*100,"-")</f>
        <v>9.75561097256858</v>
      </c>
      <c r="R26" s="103">
        <v>13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49</v>
      </c>
      <c r="B27" s="102" t="s">
        <v>292</v>
      </c>
      <c r="C27" s="101" t="s">
        <v>293</v>
      </c>
      <c r="D27" s="103">
        <f>+SUM(E27,+I27)</f>
        <v>6234</v>
      </c>
      <c r="E27" s="103">
        <f>+SUM(G27,+H27)</f>
        <v>415</v>
      </c>
      <c r="F27" s="104">
        <f>IF(D27&gt;0,E27/D27*100,"-")</f>
        <v>6.657042027590632</v>
      </c>
      <c r="G27" s="103">
        <v>415</v>
      </c>
      <c r="H27" s="103">
        <v>0</v>
      </c>
      <c r="I27" s="103">
        <f>+SUM(K27,+M27,+O27)</f>
        <v>5819</v>
      </c>
      <c r="J27" s="104">
        <f>IF(D27&gt;0,I27/D27*100,"-")</f>
        <v>93.34295797240937</v>
      </c>
      <c r="K27" s="103">
        <v>5512</v>
      </c>
      <c r="L27" s="104">
        <f>IF(D27&gt;0,K27/D27*100,"-")</f>
        <v>88.41835097850498</v>
      </c>
      <c r="M27" s="103">
        <v>0</v>
      </c>
      <c r="N27" s="104">
        <f>IF(D27&gt;0,M27/D27*100,"-")</f>
        <v>0</v>
      </c>
      <c r="O27" s="103">
        <v>307</v>
      </c>
      <c r="P27" s="103">
        <v>25</v>
      </c>
      <c r="Q27" s="104">
        <f>IF(D27&gt;0,O27/D27*100,"-")</f>
        <v>4.924606993904395</v>
      </c>
      <c r="R27" s="103">
        <v>22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49</v>
      </c>
      <c r="B28" s="102" t="s">
        <v>294</v>
      </c>
      <c r="C28" s="101" t="s">
        <v>295</v>
      </c>
      <c r="D28" s="103">
        <f>+SUM(E28,+I28)</f>
        <v>5081</v>
      </c>
      <c r="E28" s="103">
        <f>+SUM(G28,+H28)</f>
        <v>343</v>
      </c>
      <c r="F28" s="104">
        <f>IF(D28&gt;0,E28/D28*100,"-")</f>
        <v>6.750639637866563</v>
      </c>
      <c r="G28" s="103">
        <v>343</v>
      </c>
      <c r="H28" s="103">
        <v>0</v>
      </c>
      <c r="I28" s="103">
        <f>+SUM(K28,+M28,+O28)</f>
        <v>4738</v>
      </c>
      <c r="J28" s="104">
        <f>IF(D28&gt;0,I28/D28*100,"-")</f>
        <v>93.24936036213344</v>
      </c>
      <c r="K28" s="103">
        <v>4562</v>
      </c>
      <c r="L28" s="104">
        <f>IF(D28&gt;0,K28/D28*100,"-")</f>
        <v>89.78547530013778</v>
      </c>
      <c r="M28" s="103">
        <v>0</v>
      </c>
      <c r="N28" s="104">
        <f>IF(D28&gt;0,M28/D28*100,"-")</f>
        <v>0</v>
      </c>
      <c r="O28" s="103">
        <v>176</v>
      </c>
      <c r="P28" s="103">
        <v>161</v>
      </c>
      <c r="Q28" s="104">
        <f>IF(D28&gt;0,O28/D28*100,"-")</f>
        <v>3.4638850619956703</v>
      </c>
      <c r="R28" s="103">
        <v>6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49</v>
      </c>
      <c r="B29" s="102" t="s">
        <v>296</v>
      </c>
      <c r="C29" s="101" t="s">
        <v>297</v>
      </c>
      <c r="D29" s="103">
        <f>+SUM(E29,+I29)</f>
        <v>3245</v>
      </c>
      <c r="E29" s="103">
        <f>+SUM(G29,+H29)</f>
        <v>0</v>
      </c>
      <c r="F29" s="104">
        <f>IF(D29&gt;0,E29/D29*100,"-")</f>
        <v>0</v>
      </c>
      <c r="G29" s="103">
        <v>0</v>
      </c>
      <c r="H29" s="103">
        <v>0</v>
      </c>
      <c r="I29" s="103">
        <f>+SUM(K29,+M29,+O29)</f>
        <v>3245</v>
      </c>
      <c r="J29" s="104">
        <f>IF(D29&gt;0,I29/D29*100,"-")</f>
        <v>100</v>
      </c>
      <c r="K29" s="103">
        <v>3245</v>
      </c>
      <c r="L29" s="104">
        <f>IF(D29&gt;0,K29/D29*100,"-")</f>
        <v>100</v>
      </c>
      <c r="M29" s="103">
        <v>0</v>
      </c>
      <c r="N29" s="104">
        <f>IF(D29&gt;0,M29/D29*100,"-")</f>
        <v>0</v>
      </c>
      <c r="O29" s="103">
        <v>0</v>
      </c>
      <c r="P29" s="103">
        <v>0</v>
      </c>
      <c r="Q29" s="104">
        <f>IF(D29&gt;0,O29/D29*100,"-")</f>
        <v>0</v>
      </c>
      <c r="R29" s="103">
        <v>5</v>
      </c>
      <c r="S29" s="101"/>
      <c r="T29" s="101"/>
      <c r="U29" s="101"/>
      <c r="V29" s="101" t="s">
        <v>255</v>
      </c>
      <c r="W29" s="101"/>
      <c r="X29" s="101"/>
      <c r="Y29" s="101"/>
      <c r="Z29" s="101" t="s">
        <v>255</v>
      </c>
    </row>
    <row r="30" spans="1:26" s="107" customFormat="1" ht="13.5" customHeight="1">
      <c r="A30" s="101" t="s">
        <v>49</v>
      </c>
      <c r="B30" s="102" t="s">
        <v>298</v>
      </c>
      <c r="C30" s="101" t="s">
        <v>299</v>
      </c>
      <c r="D30" s="103">
        <f>+SUM(E30,+I30)</f>
        <v>20726</v>
      </c>
      <c r="E30" s="103">
        <f>+SUM(G30,+H30)</f>
        <v>6830</v>
      </c>
      <c r="F30" s="104">
        <f>IF(D30&gt;0,E30/D30*100,"-")</f>
        <v>32.95377786355302</v>
      </c>
      <c r="G30" s="103">
        <v>6830</v>
      </c>
      <c r="H30" s="103">
        <v>0</v>
      </c>
      <c r="I30" s="103">
        <f>+SUM(K30,+M30,+O30)</f>
        <v>13896</v>
      </c>
      <c r="J30" s="104">
        <f>IF(D30&gt;0,I30/D30*100,"-")</f>
        <v>67.04622213644697</v>
      </c>
      <c r="K30" s="103">
        <v>2303</v>
      </c>
      <c r="L30" s="104">
        <f>IF(D30&gt;0,K30/D30*100,"-")</f>
        <v>11.111647206407412</v>
      </c>
      <c r="M30" s="103">
        <v>0</v>
      </c>
      <c r="N30" s="104">
        <f>IF(D30&gt;0,M30/D30*100,"-")</f>
        <v>0</v>
      </c>
      <c r="O30" s="103">
        <v>11593</v>
      </c>
      <c r="P30" s="103">
        <v>7763</v>
      </c>
      <c r="Q30" s="104">
        <f>IF(D30&gt;0,O30/D30*100,"-")</f>
        <v>55.93457493003956</v>
      </c>
      <c r="R30" s="103">
        <v>51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49</v>
      </c>
      <c r="B31" s="102" t="s">
        <v>300</v>
      </c>
      <c r="C31" s="101" t="s">
        <v>301</v>
      </c>
      <c r="D31" s="103">
        <f>+SUM(E31,+I31)</f>
        <v>16063</v>
      </c>
      <c r="E31" s="103">
        <f>+SUM(G31,+H31)</f>
        <v>7595</v>
      </c>
      <c r="F31" s="104">
        <f>IF(D31&gt;0,E31/D31*100,"-")</f>
        <v>47.282574861482914</v>
      </c>
      <c r="G31" s="103">
        <v>7595</v>
      </c>
      <c r="H31" s="103">
        <v>0</v>
      </c>
      <c r="I31" s="103">
        <f>+SUM(K31,+M31,+O31)</f>
        <v>8468</v>
      </c>
      <c r="J31" s="104">
        <f>IF(D31&gt;0,I31/D31*100,"-")</f>
        <v>52.71742513851709</v>
      </c>
      <c r="K31" s="103">
        <v>3198</v>
      </c>
      <c r="L31" s="104">
        <f>IF(D31&gt;0,K31/D31*100,"-")</f>
        <v>19.909107887692212</v>
      </c>
      <c r="M31" s="103">
        <v>0</v>
      </c>
      <c r="N31" s="104">
        <f>IF(D31&gt;0,M31/D31*100,"-")</f>
        <v>0</v>
      </c>
      <c r="O31" s="103">
        <v>5270</v>
      </c>
      <c r="P31" s="103">
        <v>2466</v>
      </c>
      <c r="Q31" s="104">
        <f>IF(D31&gt;0,O31/D31*100,"-")</f>
        <v>32.80831725082488</v>
      </c>
      <c r="R31" s="103">
        <v>104</v>
      </c>
      <c r="S31" s="101"/>
      <c r="T31" s="101"/>
      <c r="U31" s="101"/>
      <c r="V31" s="101" t="s">
        <v>255</v>
      </c>
      <c r="W31" s="101"/>
      <c r="X31" s="101"/>
      <c r="Y31" s="101"/>
      <c r="Z31" s="101" t="s">
        <v>255</v>
      </c>
    </row>
    <row r="32" spans="1:26" s="107" customFormat="1" ht="13.5" customHeight="1">
      <c r="A32" s="101" t="s">
        <v>49</v>
      </c>
      <c r="B32" s="102" t="s">
        <v>302</v>
      </c>
      <c r="C32" s="101" t="s">
        <v>303</v>
      </c>
      <c r="D32" s="103">
        <f>+SUM(E32,+I32)</f>
        <v>2643</v>
      </c>
      <c r="E32" s="103">
        <f>+SUM(G32,+H32)</f>
        <v>396</v>
      </c>
      <c r="F32" s="104">
        <f>IF(D32&gt;0,E32/D32*100,"-")</f>
        <v>14.982973893303065</v>
      </c>
      <c r="G32" s="103">
        <v>396</v>
      </c>
      <c r="H32" s="103">
        <v>0</v>
      </c>
      <c r="I32" s="103">
        <f>+SUM(K32,+M32,+O32)</f>
        <v>2247</v>
      </c>
      <c r="J32" s="104">
        <f>IF(D32&gt;0,I32/D32*100,"-")</f>
        <v>85.01702610669693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2247</v>
      </c>
      <c r="P32" s="103">
        <v>2206</v>
      </c>
      <c r="Q32" s="104">
        <f>IF(D32&gt;0,O32/D32*100,"-")</f>
        <v>85.01702610669693</v>
      </c>
      <c r="R32" s="103">
        <v>8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32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秋田県</v>
      </c>
      <c r="B7" s="109" t="str">
        <f>'水洗化人口等'!B7</f>
        <v>05000</v>
      </c>
      <c r="C7" s="108" t="s">
        <v>201</v>
      </c>
      <c r="D7" s="110">
        <f>SUM(E7,+H7,+K7)</f>
        <v>412145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0</v>
      </c>
      <c r="I7" s="110">
        <f>SUM(I$8:I$1000)</f>
        <v>0</v>
      </c>
      <c r="J7" s="110">
        <f>SUM(J$8:J$1000)</f>
        <v>0</v>
      </c>
      <c r="K7" s="110">
        <f>SUM(L7:M7)</f>
        <v>412145</v>
      </c>
      <c r="L7" s="110">
        <f>SUM(L$8:L$1000)</f>
        <v>199455</v>
      </c>
      <c r="M7" s="110">
        <f>SUM(M$8:M$1000)</f>
        <v>212690</v>
      </c>
      <c r="N7" s="110">
        <f>SUM(O7,+V7,+AC7)</f>
        <v>412145</v>
      </c>
      <c r="O7" s="110">
        <f>SUM(P7:U7)</f>
        <v>199455</v>
      </c>
      <c r="P7" s="110">
        <f aca="true" t="shared" si="0" ref="P7:U7">SUM(P$8:P$1000)</f>
        <v>199455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212690</v>
      </c>
      <c r="W7" s="110">
        <f aca="true" t="shared" si="1" ref="W7:AB7">SUM(W$8:W$1000)</f>
        <v>212690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>SUM(AD7:AE7)</f>
        <v>0</v>
      </c>
      <c r="AD7" s="110">
        <f>SUM(AD$8:AD$1000)</f>
        <v>0</v>
      </c>
      <c r="AE7" s="110">
        <f>SUM(AE$8:AE$1000)</f>
        <v>0</v>
      </c>
      <c r="AF7" s="110">
        <f>SUM(AG7:AI7)</f>
        <v>6246</v>
      </c>
      <c r="AG7" s="110">
        <f>SUM(AG$8:AG$1000)</f>
        <v>6246</v>
      </c>
      <c r="AH7" s="110">
        <f>SUM(AH$8:AH$1000)</f>
        <v>0</v>
      </c>
      <c r="AI7" s="110">
        <f>SUM(AI$8:AI$1000)</f>
        <v>0</v>
      </c>
      <c r="AJ7" s="110">
        <f>SUM(AK7:AS7)</f>
        <v>81594</v>
      </c>
      <c r="AK7" s="110">
        <f aca="true" t="shared" si="2" ref="AK7:AS7">SUM(AK$8:AK$1000)</f>
        <v>76042</v>
      </c>
      <c r="AL7" s="110">
        <f t="shared" si="2"/>
        <v>0</v>
      </c>
      <c r="AM7" s="110">
        <f t="shared" si="2"/>
        <v>3598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41</v>
      </c>
      <c r="AS7" s="110">
        <f t="shared" si="2"/>
        <v>1913</v>
      </c>
      <c r="AT7" s="110">
        <f>SUM(AU7:AY7)</f>
        <v>694</v>
      </c>
      <c r="AU7" s="110">
        <f>SUM(AU$8:AU$1000)</f>
        <v>694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8</v>
      </c>
      <c r="BA7" s="110">
        <f>SUM(BA$8:BA$1000)</f>
        <v>8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49</v>
      </c>
      <c r="B8" s="106" t="s">
        <v>253</v>
      </c>
      <c r="C8" s="101" t="s">
        <v>254</v>
      </c>
      <c r="D8" s="103">
        <f>SUM(E8,+H8,+K8)</f>
        <v>40196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40196</v>
      </c>
      <c r="L8" s="103">
        <v>18341</v>
      </c>
      <c r="M8" s="103">
        <v>21855</v>
      </c>
      <c r="N8" s="103">
        <f>SUM(O8,+V8,+AC8)</f>
        <v>40196</v>
      </c>
      <c r="O8" s="103">
        <f>SUM(P8:U8)</f>
        <v>18341</v>
      </c>
      <c r="P8" s="103">
        <v>18341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21855</v>
      </c>
      <c r="W8" s="103">
        <v>21855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1426</v>
      </c>
      <c r="AG8" s="103">
        <v>1426</v>
      </c>
      <c r="AH8" s="103">
        <v>0</v>
      </c>
      <c r="AI8" s="103">
        <v>0</v>
      </c>
      <c r="AJ8" s="103">
        <f>SUM(AK8:AS8)</f>
        <v>1426</v>
      </c>
      <c r="AK8" s="103">
        <v>0</v>
      </c>
      <c r="AL8" s="103">
        <v>0</v>
      </c>
      <c r="AM8" s="103">
        <v>1426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49</v>
      </c>
      <c r="B9" s="106" t="s">
        <v>256</v>
      </c>
      <c r="C9" s="101" t="s">
        <v>257</v>
      </c>
      <c r="D9" s="103">
        <f>SUM(E9,+H9,+K9)</f>
        <v>31609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31609</v>
      </c>
      <c r="L9" s="103">
        <v>17623</v>
      </c>
      <c r="M9" s="103">
        <v>13986</v>
      </c>
      <c r="N9" s="103">
        <f>SUM(O9,+V9,+AC9)</f>
        <v>31609</v>
      </c>
      <c r="O9" s="103">
        <f>SUM(P9:U9)</f>
        <v>17623</v>
      </c>
      <c r="P9" s="103">
        <v>17623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13986</v>
      </c>
      <c r="W9" s="103">
        <v>13986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231</v>
      </c>
      <c r="AG9" s="103">
        <v>231</v>
      </c>
      <c r="AH9" s="103">
        <v>0</v>
      </c>
      <c r="AI9" s="103">
        <v>0</v>
      </c>
      <c r="AJ9" s="103">
        <f>SUM(AK9:AS9)</f>
        <v>1389</v>
      </c>
      <c r="AK9" s="103">
        <v>1260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129</v>
      </c>
      <c r="AT9" s="103">
        <f>SUM(AU9:AY9)</f>
        <v>102</v>
      </c>
      <c r="AU9" s="103">
        <v>102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49</v>
      </c>
      <c r="B10" s="106" t="s">
        <v>258</v>
      </c>
      <c r="C10" s="101" t="s">
        <v>259</v>
      </c>
      <c r="D10" s="103">
        <f>SUM(E10,+H10,+K10)</f>
        <v>51735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51735</v>
      </c>
      <c r="L10" s="103">
        <v>26363</v>
      </c>
      <c r="M10" s="103">
        <v>25372</v>
      </c>
      <c r="N10" s="103">
        <f>SUM(O10,+V10,+AC10)</f>
        <v>51735</v>
      </c>
      <c r="O10" s="103">
        <f>SUM(P10:U10)</f>
        <v>26363</v>
      </c>
      <c r="P10" s="103">
        <v>26363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25372</v>
      </c>
      <c r="W10" s="103">
        <v>25372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165</v>
      </c>
      <c r="AG10" s="103">
        <v>165</v>
      </c>
      <c r="AH10" s="103">
        <v>0</v>
      </c>
      <c r="AI10" s="103">
        <v>0</v>
      </c>
      <c r="AJ10" s="103">
        <f>SUM(AK10:AS10)</f>
        <v>1067</v>
      </c>
      <c r="AK10" s="103">
        <v>1030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37</v>
      </c>
      <c r="AT10" s="103">
        <f>SUM(AU10:AY10)</f>
        <v>128</v>
      </c>
      <c r="AU10" s="103">
        <v>128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49</v>
      </c>
      <c r="B11" s="106" t="s">
        <v>260</v>
      </c>
      <c r="C11" s="101" t="s">
        <v>261</v>
      </c>
      <c r="D11" s="103">
        <f>SUM(E11,+H11,+K11)</f>
        <v>47689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47689</v>
      </c>
      <c r="L11" s="103">
        <v>30905</v>
      </c>
      <c r="M11" s="103">
        <v>16784</v>
      </c>
      <c r="N11" s="103">
        <f>SUM(O11,+V11,+AC11)</f>
        <v>47689</v>
      </c>
      <c r="O11" s="103">
        <f>SUM(P11:U11)</f>
        <v>30905</v>
      </c>
      <c r="P11" s="103">
        <v>30905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16784</v>
      </c>
      <c r="W11" s="103">
        <v>16784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1564</v>
      </c>
      <c r="AG11" s="103">
        <v>1564</v>
      </c>
      <c r="AH11" s="103">
        <v>0</v>
      </c>
      <c r="AI11" s="103">
        <v>0</v>
      </c>
      <c r="AJ11" s="103">
        <f>SUM(AK11:AS11)</f>
        <v>1564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1564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49</v>
      </c>
      <c r="B12" s="106" t="s">
        <v>262</v>
      </c>
      <c r="C12" s="101" t="s">
        <v>263</v>
      </c>
      <c r="D12" s="103">
        <f>SUM(E12,+H12,+K12)</f>
        <v>12465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12465</v>
      </c>
      <c r="L12" s="103">
        <v>9002</v>
      </c>
      <c r="M12" s="103">
        <v>3463</v>
      </c>
      <c r="N12" s="103">
        <f>SUM(O12,+V12,+AC12)</f>
        <v>12465</v>
      </c>
      <c r="O12" s="103">
        <f>SUM(P12:U12)</f>
        <v>9002</v>
      </c>
      <c r="P12" s="103">
        <v>9002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3463</v>
      </c>
      <c r="W12" s="103">
        <v>3463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28</v>
      </c>
      <c r="AG12" s="103">
        <v>28</v>
      </c>
      <c r="AH12" s="103">
        <v>0</v>
      </c>
      <c r="AI12" s="103">
        <v>0</v>
      </c>
      <c r="AJ12" s="103">
        <f>SUM(AK12:AS12)</f>
        <v>206</v>
      </c>
      <c r="AK12" s="103">
        <v>206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28</v>
      </c>
      <c r="AU12" s="103">
        <v>28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49</v>
      </c>
      <c r="B13" s="106" t="s">
        <v>264</v>
      </c>
      <c r="C13" s="101" t="s">
        <v>265</v>
      </c>
      <c r="D13" s="103">
        <f>SUM(E13,+H13,+K13)</f>
        <v>35683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35683</v>
      </c>
      <c r="L13" s="103">
        <v>19142</v>
      </c>
      <c r="M13" s="103">
        <v>16541</v>
      </c>
      <c r="N13" s="103">
        <f>SUM(O13,+V13,+AC13)</f>
        <v>35683</v>
      </c>
      <c r="O13" s="103">
        <f>SUM(P13:U13)</f>
        <v>19142</v>
      </c>
      <c r="P13" s="103">
        <v>19142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16541</v>
      </c>
      <c r="W13" s="103">
        <v>16541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87</v>
      </c>
      <c r="AG13" s="103">
        <v>87</v>
      </c>
      <c r="AH13" s="103">
        <v>0</v>
      </c>
      <c r="AI13" s="103">
        <v>0</v>
      </c>
      <c r="AJ13" s="103">
        <f>SUM(AK13:AS13)</f>
        <v>35683</v>
      </c>
      <c r="AK13" s="103">
        <v>35683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87</v>
      </c>
      <c r="AU13" s="103">
        <v>87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49</v>
      </c>
      <c r="B14" s="106" t="s">
        <v>266</v>
      </c>
      <c r="C14" s="101" t="s">
        <v>267</v>
      </c>
      <c r="D14" s="103">
        <f>SUM(E14,+H14,+K14)</f>
        <v>20715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20715</v>
      </c>
      <c r="L14" s="103">
        <v>12894</v>
      </c>
      <c r="M14" s="103">
        <v>7821</v>
      </c>
      <c r="N14" s="103">
        <f>SUM(O14,+V14,+AC14)</f>
        <v>20715</v>
      </c>
      <c r="O14" s="103">
        <f>SUM(P14:U14)</f>
        <v>12894</v>
      </c>
      <c r="P14" s="103">
        <v>12894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7821</v>
      </c>
      <c r="W14" s="103">
        <v>7821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36</v>
      </c>
      <c r="AG14" s="103">
        <v>36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36</v>
      </c>
      <c r="AU14" s="103">
        <v>36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49</v>
      </c>
      <c r="B15" s="106" t="s">
        <v>268</v>
      </c>
      <c r="C15" s="101" t="s">
        <v>269</v>
      </c>
      <c r="D15" s="103">
        <f>SUM(E15,+H15,+K15)</f>
        <v>44701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44701</v>
      </c>
      <c r="L15" s="103">
        <v>8691</v>
      </c>
      <c r="M15" s="103">
        <v>36010</v>
      </c>
      <c r="N15" s="103">
        <f>SUM(O15,+V15,+AC15)</f>
        <v>44701</v>
      </c>
      <c r="O15" s="103">
        <f>SUM(P15:U15)</f>
        <v>8691</v>
      </c>
      <c r="P15" s="103">
        <v>8691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36010</v>
      </c>
      <c r="W15" s="103">
        <v>36010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126</v>
      </c>
      <c r="AG15" s="103">
        <v>126</v>
      </c>
      <c r="AH15" s="103">
        <v>0</v>
      </c>
      <c r="AI15" s="103">
        <v>0</v>
      </c>
      <c r="AJ15" s="103">
        <f>SUM(AK15:AS15)</f>
        <v>2951</v>
      </c>
      <c r="AK15" s="103">
        <v>2951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126</v>
      </c>
      <c r="AU15" s="103">
        <v>126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49</v>
      </c>
      <c r="B16" s="106" t="s">
        <v>270</v>
      </c>
      <c r="C16" s="101" t="s">
        <v>271</v>
      </c>
      <c r="D16" s="103">
        <f>SUM(E16,+H16,+K16)</f>
        <v>5794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5794</v>
      </c>
      <c r="L16" s="103">
        <v>3470</v>
      </c>
      <c r="M16" s="103">
        <v>2324</v>
      </c>
      <c r="N16" s="103">
        <f>SUM(O16,+V16,+AC16)</f>
        <v>5794</v>
      </c>
      <c r="O16" s="103">
        <f>SUM(P16:U16)</f>
        <v>3470</v>
      </c>
      <c r="P16" s="103">
        <v>3470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2324</v>
      </c>
      <c r="W16" s="103">
        <v>2324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49</v>
      </c>
      <c r="B17" s="106" t="s">
        <v>272</v>
      </c>
      <c r="C17" s="101" t="s">
        <v>273</v>
      </c>
      <c r="D17" s="103">
        <f>SUM(E17,+H17,+K17)</f>
        <v>42996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42996</v>
      </c>
      <c r="L17" s="103">
        <v>14406</v>
      </c>
      <c r="M17" s="103">
        <v>28590</v>
      </c>
      <c r="N17" s="103">
        <f>SUM(O17,+V17,+AC17)</f>
        <v>42996</v>
      </c>
      <c r="O17" s="103">
        <f>SUM(P17:U17)</f>
        <v>14406</v>
      </c>
      <c r="P17" s="103">
        <v>14406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28590</v>
      </c>
      <c r="W17" s="103">
        <v>28590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1759</v>
      </c>
      <c r="AG17" s="103">
        <v>1759</v>
      </c>
      <c r="AH17" s="103">
        <v>0</v>
      </c>
      <c r="AI17" s="103">
        <v>0</v>
      </c>
      <c r="AJ17" s="103">
        <f>SUM(AK17:AS17)</f>
        <v>1759</v>
      </c>
      <c r="AK17" s="103">
        <v>0</v>
      </c>
      <c r="AL17" s="103">
        <v>0</v>
      </c>
      <c r="AM17" s="103">
        <v>1759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49</v>
      </c>
      <c r="B18" s="106" t="s">
        <v>274</v>
      </c>
      <c r="C18" s="101" t="s">
        <v>275</v>
      </c>
      <c r="D18" s="103">
        <f>SUM(E18,+H18,+K18)</f>
        <v>15941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15941</v>
      </c>
      <c r="L18" s="103">
        <v>9468</v>
      </c>
      <c r="M18" s="103">
        <v>6473</v>
      </c>
      <c r="N18" s="103">
        <f>SUM(O18,+V18,+AC18)</f>
        <v>15941</v>
      </c>
      <c r="O18" s="103">
        <f>SUM(P18:U18)</f>
        <v>9468</v>
      </c>
      <c r="P18" s="103">
        <v>9468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6473</v>
      </c>
      <c r="W18" s="103">
        <v>6473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146</v>
      </c>
      <c r="AG18" s="103">
        <v>146</v>
      </c>
      <c r="AH18" s="103">
        <v>0</v>
      </c>
      <c r="AI18" s="103">
        <v>0</v>
      </c>
      <c r="AJ18" s="103">
        <f>SUM(AK18:AS18)</f>
        <v>858</v>
      </c>
      <c r="AK18" s="103">
        <v>751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107</v>
      </c>
      <c r="AT18" s="103">
        <f>SUM(AU18:AY18)</f>
        <v>39</v>
      </c>
      <c r="AU18" s="103">
        <v>39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49</v>
      </c>
      <c r="B19" s="106" t="s">
        <v>276</v>
      </c>
      <c r="C19" s="101" t="s">
        <v>277</v>
      </c>
      <c r="D19" s="103">
        <f>SUM(E19,+H19,+K19)</f>
        <v>9633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9633</v>
      </c>
      <c r="L19" s="103">
        <v>1845</v>
      </c>
      <c r="M19" s="103">
        <v>7788</v>
      </c>
      <c r="N19" s="103">
        <f>SUM(O19,+V19,+AC19)</f>
        <v>9633</v>
      </c>
      <c r="O19" s="103">
        <f>SUM(P19:U19)</f>
        <v>1845</v>
      </c>
      <c r="P19" s="103">
        <v>1845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7788</v>
      </c>
      <c r="W19" s="103">
        <v>7788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27</v>
      </c>
      <c r="AG19" s="103">
        <v>27</v>
      </c>
      <c r="AH19" s="103">
        <v>0</v>
      </c>
      <c r="AI19" s="103">
        <v>0</v>
      </c>
      <c r="AJ19" s="103">
        <f>SUM(AK19:AS19)</f>
        <v>9633</v>
      </c>
      <c r="AK19" s="103">
        <v>9633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27</v>
      </c>
      <c r="AU19" s="103">
        <v>27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49</v>
      </c>
      <c r="B20" s="106" t="s">
        <v>278</v>
      </c>
      <c r="C20" s="101" t="s">
        <v>279</v>
      </c>
      <c r="D20" s="103">
        <f>SUM(E20,+H20,+K20)</f>
        <v>16262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16262</v>
      </c>
      <c r="L20" s="103">
        <v>8634</v>
      </c>
      <c r="M20" s="103">
        <v>7628</v>
      </c>
      <c r="N20" s="103">
        <f>SUM(O20,+V20,+AC20)</f>
        <v>16262</v>
      </c>
      <c r="O20" s="103">
        <f>SUM(P20:U20)</f>
        <v>8634</v>
      </c>
      <c r="P20" s="103">
        <v>8634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7628</v>
      </c>
      <c r="W20" s="103">
        <v>7628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41</v>
      </c>
      <c r="AG20" s="103">
        <v>41</v>
      </c>
      <c r="AH20" s="103">
        <v>0</v>
      </c>
      <c r="AI20" s="103">
        <v>0</v>
      </c>
      <c r="AJ20" s="103">
        <f>SUM(AK20:AS20)</f>
        <v>16262</v>
      </c>
      <c r="AK20" s="103">
        <v>16262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41</v>
      </c>
      <c r="AU20" s="103">
        <v>41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8</v>
      </c>
      <c r="BA20" s="103">
        <v>8</v>
      </c>
      <c r="BB20" s="103">
        <v>0</v>
      </c>
      <c r="BC20" s="103">
        <v>0</v>
      </c>
    </row>
    <row r="21" spans="1:55" s="107" customFormat="1" ht="13.5" customHeight="1">
      <c r="A21" s="105" t="s">
        <v>49</v>
      </c>
      <c r="B21" s="106" t="s">
        <v>280</v>
      </c>
      <c r="C21" s="101" t="s">
        <v>281</v>
      </c>
      <c r="D21" s="103">
        <f>SUM(E21,+H21,+K21)</f>
        <v>3325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3325</v>
      </c>
      <c r="L21" s="103">
        <v>1856</v>
      </c>
      <c r="M21" s="103">
        <v>1469</v>
      </c>
      <c r="N21" s="103">
        <f>SUM(O21,+V21,+AC21)</f>
        <v>3325</v>
      </c>
      <c r="O21" s="103">
        <f>SUM(P21:U21)</f>
        <v>1856</v>
      </c>
      <c r="P21" s="103">
        <v>1856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1469</v>
      </c>
      <c r="W21" s="103">
        <v>1469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6</v>
      </c>
      <c r="AG21" s="103">
        <v>6</v>
      </c>
      <c r="AH21" s="103">
        <v>0</v>
      </c>
      <c r="AI21" s="103">
        <v>0</v>
      </c>
      <c r="AJ21" s="103">
        <f>SUM(AK21:AS21)</f>
        <v>6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6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49</v>
      </c>
      <c r="B22" s="106" t="s">
        <v>282</v>
      </c>
      <c r="C22" s="101" t="s">
        <v>283</v>
      </c>
      <c r="D22" s="103">
        <f>SUM(E22,+H22,+K22)</f>
        <v>615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615</v>
      </c>
      <c r="L22" s="103">
        <v>349</v>
      </c>
      <c r="M22" s="103">
        <v>266</v>
      </c>
      <c r="N22" s="103">
        <f>SUM(O22,+V22,+AC22)</f>
        <v>615</v>
      </c>
      <c r="O22" s="103">
        <f>SUM(P22:U22)</f>
        <v>349</v>
      </c>
      <c r="P22" s="103">
        <v>349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266</v>
      </c>
      <c r="W22" s="103">
        <v>266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15</v>
      </c>
      <c r="AG22" s="103">
        <v>15</v>
      </c>
      <c r="AH22" s="103">
        <v>0</v>
      </c>
      <c r="AI22" s="103">
        <v>0</v>
      </c>
      <c r="AJ22" s="103">
        <f>SUM(AK22:AS22)</f>
        <v>49</v>
      </c>
      <c r="AK22" s="103">
        <v>36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13</v>
      </c>
      <c r="AT22" s="103">
        <f>SUM(AU22:AY22)</f>
        <v>2</v>
      </c>
      <c r="AU22" s="103">
        <v>2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49</v>
      </c>
      <c r="B23" s="106" t="s">
        <v>284</v>
      </c>
      <c r="C23" s="101" t="s">
        <v>285</v>
      </c>
      <c r="D23" s="103">
        <f>SUM(E23,+H23,+K23)</f>
        <v>903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903</v>
      </c>
      <c r="L23" s="103">
        <v>252</v>
      </c>
      <c r="M23" s="103">
        <v>651</v>
      </c>
      <c r="N23" s="103">
        <f>SUM(O23,+V23,+AC23)</f>
        <v>903</v>
      </c>
      <c r="O23" s="103">
        <f>SUM(P23:U23)</f>
        <v>252</v>
      </c>
      <c r="P23" s="103">
        <v>252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651</v>
      </c>
      <c r="W23" s="103">
        <v>651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43</v>
      </c>
      <c r="AG23" s="103">
        <v>43</v>
      </c>
      <c r="AH23" s="103">
        <v>0</v>
      </c>
      <c r="AI23" s="103">
        <v>0</v>
      </c>
      <c r="AJ23" s="103">
        <f>SUM(AK23:AS23)</f>
        <v>41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41</v>
      </c>
      <c r="AS23" s="103">
        <v>0</v>
      </c>
      <c r="AT23" s="103">
        <f>SUM(AU23:AY23)</f>
        <v>2</v>
      </c>
      <c r="AU23" s="103">
        <v>2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49</v>
      </c>
      <c r="B24" s="106" t="s">
        <v>286</v>
      </c>
      <c r="C24" s="101" t="s">
        <v>287</v>
      </c>
      <c r="D24" s="103">
        <f>SUM(E24,+H24,+K24)</f>
        <v>5379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5379</v>
      </c>
      <c r="L24" s="103">
        <v>3588</v>
      </c>
      <c r="M24" s="103">
        <v>1791</v>
      </c>
      <c r="N24" s="103">
        <f>SUM(O24,+V24,+AC24)</f>
        <v>5379</v>
      </c>
      <c r="O24" s="103">
        <f>SUM(P24:U24)</f>
        <v>3588</v>
      </c>
      <c r="P24" s="103">
        <v>3588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1791</v>
      </c>
      <c r="W24" s="103">
        <v>1791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37</v>
      </c>
      <c r="AG24" s="103">
        <v>37</v>
      </c>
      <c r="AH24" s="103">
        <v>0</v>
      </c>
      <c r="AI24" s="103">
        <v>0</v>
      </c>
      <c r="AJ24" s="103">
        <f>SUM(AK24:AS24)</f>
        <v>18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18</v>
      </c>
      <c r="AT24" s="103">
        <f>SUM(AU24:AY24)</f>
        <v>19</v>
      </c>
      <c r="AU24" s="103">
        <v>19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49</v>
      </c>
      <c r="B25" s="106" t="s">
        <v>288</v>
      </c>
      <c r="C25" s="101" t="s">
        <v>289</v>
      </c>
      <c r="D25" s="103">
        <f>SUM(E25,+H25,+K25)</f>
        <v>2885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2885</v>
      </c>
      <c r="L25" s="103">
        <v>1947</v>
      </c>
      <c r="M25" s="103">
        <v>938</v>
      </c>
      <c r="N25" s="103">
        <f>SUM(O25,+V25,+AC25)</f>
        <v>2885</v>
      </c>
      <c r="O25" s="103">
        <f>SUM(P25:U25)</f>
        <v>1947</v>
      </c>
      <c r="P25" s="103">
        <v>1947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938</v>
      </c>
      <c r="W25" s="103">
        <v>938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10</v>
      </c>
      <c r="AG25" s="103">
        <v>10</v>
      </c>
      <c r="AH25" s="103">
        <v>0</v>
      </c>
      <c r="AI25" s="103">
        <v>0</v>
      </c>
      <c r="AJ25" s="103">
        <f>SUM(AK25:AS25)</f>
        <v>112</v>
      </c>
      <c r="AK25" s="103">
        <v>112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10</v>
      </c>
      <c r="AU25" s="103">
        <v>10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49</v>
      </c>
      <c r="B26" s="106" t="s">
        <v>290</v>
      </c>
      <c r="C26" s="101" t="s">
        <v>291</v>
      </c>
      <c r="D26" s="103">
        <f>SUM(E26,+H26,+K26)</f>
        <v>2208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2208</v>
      </c>
      <c r="L26" s="103">
        <v>1257</v>
      </c>
      <c r="M26" s="103">
        <v>951</v>
      </c>
      <c r="N26" s="103">
        <f>SUM(O26,+V26,+AC26)</f>
        <v>2208</v>
      </c>
      <c r="O26" s="103">
        <f>SUM(P26:U26)</f>
        <v>1257</v>
      </c>
      <c r="P26" s="103">
        <v>1257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951</v>
      </c>
      <c r="W26" s="103">
        <v>951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27</v>
      </c>
      <c r="AG26" s="103">
        <v>27</v>
      </c>
      <c r="AH26" s="103">
        <v>0</v>
      </c>
      <c r="AI26" s="103">
        <v>0</v>
      </c>
      <c r="AJ26" s="103">
        <f>SUM(AK26:AS26)</f>
        <v>217</v>
      </c>
      <c r="AK26" s="103">
        <v>198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19</v>
      </c>
      <c r="AT26" s="103">
        <f>SUM(AU26:AY26)</f>
        <v>8</v>
      </c>
      <c r="AU26" s="103">
        <v>8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49</v>
      </c>
      <c r="B27" s="106" t="s">
        <v>292</v>
      </c>
      <c r="C27" s="101" t="s">
        <v>293</v>
      </c>
      <c r="D27" s="103">
        <f>SUM(E27,+H27,+K27)</f>
        <v>450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450</v>
      </c>
      <c r="L27" s="103">
        <v>325</v>
      </c>
      <c r="M27" s="103">
        <v>125</v>
      </c>
      <c r="N27" s="103">
        <f>SUM(O27,+V27,+AC27)</f>
        <v>450</v>
      </c>
      <c r="O27" s="103">
        <f>SUM(P27:U27)</f>
        <v>325</v>
      </c>
      <c r="P27" s="103">
        <v>325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125</v>
      </c>
      <c r="W27" s="103">
        <v>125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20</v>
      </c>
      <c r="AG27" s="103">
        <v>20</v>
      </c>
      <c r="AH27" s="103">
        <v>0</v>
      </c>
      <c r="AI27" s="103">
        <v>0</v>
      </c>
      <c r="AJ27" s="103">
        <f>SUM(AK27:AS27)</f>
        <v>20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20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49</v>
      </c>
      <c r="B28" s="106" t="s">
        <v>294</v>
      </c>
      <c r="C28" s="101" t="s">
        <v>295</v>
      </c>
      <c r="D28" s="103">
        <f>SUM(E28,+H28,+K28)</f>
        <v>294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294</v>
      </c>
      <c r="L28" s="103">
        <v>139</v>
      </c>
      <c r="M28" s="103">
        <v>155</v>
      </c>
      <c r="N28" s="103">
        <f>SUM(O28,+V28,+AC28)</f>
        <v>294</v>
      </c>
      <c r="O28" s="103">
        <f>SUM(P28:U28)</f>
        <v>139</v>
      </c>
      <c r="P28" s="103">
        <v>139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155</v>
      </c>
      <c r="W28" s="103">
        <v>155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13</v>
      </c>
      <c r="AG28" s="103">
        <v>13</v>
      </c>
      <c r="AH28" s="103">
        <v>0</v>
      </c>
      <c r="AI28" s="103">
        <v>0</v>
      </c>
      <c r="AJ28" s="103">
        <f>SUM(AK28:AS28)</f>
        <v>139</v>
      </c>
      <c r="AK28" s="103">
        <v>139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13</v>
      </c>
      <c r="AU28" s="103">
        <v>13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49</v>
      </c>
      <c r="B29" s="106" t="s">
        <v>296</v>
      </c>
      <c r="C29" s="101" t="s">
        <v>297</v>
      </c>
      <c r="D29" s="103">
        <f>SUM(E29,+H29,+K29)</f>
        <v>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0</v>
      </c>
      <c r="L29" s="103">
        <v>0</v>
      </c>
      <c r="M29" s="103">
        <v>0</v>
      </c>
      <c r="N29" s="103">
        <f>SUM(O29,+V29,+AC29)</f>
        <v>0</v>
      </c>
      <c r="O29" s="103">
        <f>SUM(P29:U29)</f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49</v>
      </c>
      <c r="B30" s="106" t="s">
        <v>298</v>
      </c>
      <c r="C30" s="101" t="s">
        <v>299</v>
      </c>
      <c r="D30" s="103">
        <f>SUM(E30,+H30,+K30)</f>
        <v>10133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10133</v>
      </c>
      <c r="L30" s="103">
        <v>3211</v>
      </c>
      <c r="M30" s="103">
        <v>6922</v>
      </c>
      <c r="N30" s="103">
        <f>SUM(O30,+V30,+AC30)</f>
        <v>10133</v>
      </c>
      <c r="O30" s="103">
        <f>SUM(P30:U30)</f>
        <v>3211</v>
      </c>
      <c r="P30" s="103">
        <v>3211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6922</v>
      </c>
      <c r="W30" s="103">
        <v>6922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413</v>
      </c>
      <c r="AG30" s="103">
        <v>413</v>
      </c>
      <c r="AH30" s="103">
        <v>0</v>
      </c>
      <c r="AI30" s="103">
        <v>0</v>
      </c>
      <c r="AJ30" s="103">
        <f>SUM(AK30:AS30)</f>
        <v>413</v>
      </c>
      <c r="AK30" s="103">
        <v>0</v>
      </c>
      <c r="AL30" s="103">
        <v>0</v>
      </c>
      <c r="AM30" s="103">
        <v>413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49</v>
      </c>
      <c r="B31" s="106" t="s">
        <v>300</v>
      </c>
      <c r="C31" s="101" t="s">
        <v>301</v>
      </c>
      <c r="D31" s="103">
        <f>SUM(E31,+H31,+K31)</f>
        <v>7781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7781</v>
      </c>
      <c r="L31" s="103">
        <v>5273</v>
      </c>
      <c r="M31" s="103">
        <v>2508</v>
      </c>
      <c r="N31" s="103">
        <f>SUM(O31,+V31,+AC31)</f>
        <v>7781</v>
      </c>
      <c r="O31" s="103">
        <f>SUM(P31:U31)</f>
        <v>5273</v>
      </c>
      <c r="P31" s="103">
        <v>5273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2508</v>
      </c>
      <c r="W31" s="103">
        <v>2508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19</v>
      </c>
      <c r="AG31" s="103">
        <v>19</v>
      </c>
      <c r="AH31" s="103">
        <v>0</v>
      </c>
      <c r="AI31" s="103">
        <v>0</v>
      </c>
      <c r="AJ31" s="103">
        <f>SUM(AK31:AS31)</f>
        <v>7781</v>
      </c>
      <c r="AK31" s="103">
        <v>7781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19</v>
      </c>
      <c r="AU31" s="103">
        <v>19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49</v>
      </c>
      <c r="B32" s="106" t="s">
        <v>302</v>
      </c>
      <c r="C32" s="101" t="s">
        <v>303</v>
      </c>
      <c r="D32" s="103">
        <f>SUM(E32,+H32,+K32)</f>
        <v>2753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2753</v>
      </c>
      <c r="L32" s="103">
        <v>474</v>
      </c>
      <c r="M32" s="103">
        <v>2279</v>
      </c>
      <c r="N32" s="103">
        <f>SUM(O32,+V32,+AC32)</f>
        <v>2753</v>
      </c>
      <c r="O32" s="103">
        <f>SUM(P32:U32)</f>
        <v>474</v>
      </c>
      <c r="P32" s="103">
        <v>474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2279</v>
      </c>
      <c r="W32" s="103">
        <v>2279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7</v>
      </c>
      <c r="AG32" s="103">
        <v>7</v>
      </c>
      <c r="AH32" s="103">
        <v>0</v>
      </c>
      <c r="AI32" s="103">
        <v>0</v>
      </c>
      <c r="AJ32" s="103">
        <f>SUM(AK32:AS32)</f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7</v>
      </c>
      <c r="AU32" s="103">
        <v>7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31" man="1"/>
    <brk id="31" min="1" max="31" man="1"/>
    <brk id="45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05000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05201</v>
      </c>
      <c r="AG207" s="11">
        <v>207</v>
      </c>
    </row>
    <row r="208" spans="32:33" ht="13.5">
      <c r="AF208" s="45" t="str">
        <f>+'水洗化人口等'!B9</f>
        <v>05202</v>
      </c>
      <c r="AG208" s="11">
        <v>208</v>
      </c>
    </row>
    <row r="209" spans="32:33" ht="13.5">
      <c r="AF209" s="45" t="str">
        <f>+'水洗化人口等'!B10</f>
        <v>05203</v>
      </c>
      <c r="AG209" s="11">
        <v>209</v>
      </c>
    </row>
    <row r="210" spans="32:33" ht="13.5">
      <c r="AF210" s="45" t="str">
        <f>+'水洗化人口等'!B11</f>
        <v>05204</v>
      </c>
      <c r="AG210" s="11">
        <v>210</v>
      </c>
    </row>
    <row r="211" spans="32:33" ht="13.5">
      <c r="AF211" s="45" t="str">
        <f>+'水洗化人口等'!B12</f>
        <v>05206</v>
      </c>
      <c r="AG211" s="11">
        <v>211</v>
      </c>
    </row>
    <row r="212" spans="32:33" ht="13.5">
      <c r="AF212" s="45" t="str">
        <f>+'水洗化人口等'!B13</f>
        <v>05207</v>
      </c>
      <c r="AG212" s="11">
        <v>212</v>
      </c>
    </row>
    <row r="213" spans="32:33" ht="13.5">
      <c r="AF213" s="45" t="str">
        <f>+'水洗化人口等'!B14</f>
        <v>05209</v>
      </c>
      <c r="AG213" s="11">
        <v>213</v>
      </c>
    </row>
    <row r="214" spans="32:33" ht="13.5">
      <c r="AF214" s="45" t="str">
        <f>+'水洗化人口等'!B15</f>
        <v>05210</v>
      </c>
      <c r="AG214" s="11">
        <v>214</v>
      </c>
    </row>
    <row r="215" spans="32:33" ht="13.5">
      <c r="AF215" s="45" t="str">
        <f>+'水洗化人口等'!B16</f>
        <v>05211</v>
      </c>
      <c r="AG215" s="11">
        <v>215</v>
      </c>
    </row>
    <row r="216" spans="32:33" ht="13.5">
      <c r="AF216" s="45" t="str">
        <f>+'水洗化人口等'!B17</f>
        <v>05212</v>
      </c>
      <c r="AG216" s="11">
        <v>216</v>
      </c>
    </row>
    <row r="217" spans="32:33" ht="13.5">
      <c r="AF217" s="45" t="str">
        <f>+'水洗化人口等'!B18</f>
        <v>05213</v>
      </c>
      <c r="AG217" s="11">
        <v>217</v>
      </c>
    </row>
    <row r="218" spans="32:33" ht="13.5">
      <c r="AF218" s="45" t="str">
        <f>+'水洗化人口等'!B19</f>
        <v>05214</v>
      </c>
      <c r="AG218" s="11">
        <v>218</v>
      </c>
    </row>
    <row r="219" spans="32:33" ht="13.5">
      <c r="AF219" s="45" t="str">
        <f>+'水洗化人口等'!B20</f>
        <v>05215</v>
      </c>
      <c r="AG219" s="11">
        <v>219</v>
      </c>
    </row>
    <row r="220" spans="32:33" ht="13.5">
      <c r="AF220" s="45" t="str">
        <f>+'水洗化人口等'!B21</f>
        <v>05303</v>
      </c>
      <c r="AG220" s="11">
        <v>220</v>
      </c>
    </row>
    <row r="221" spans="32:33" ht="13.5">
      <c r="AF221" s="45" t="str">
        <f>+'水洗化人口等'!B22</f>
        <v>05327</v>
      </c>
      <c r="AG221" s="11">
        <v>221</v>
      </c>
    </row>
    <row r="222" spans="32:33" ht="13.5">
      <c r="AF222" s="45" t="str">
        <f>+'水洗化人口等'!B23</f>
        <v>05346</v>
      </c>
      <c r="AG222" s="11">
        <v>222</v>
      </c>
    </row>
    <row r="223" spans="32:33" ht="13.5">
      <c r="AF223" s="45" t="str">
        <f>+'水洗化人口等'!B24</f>
        <v>05348</v>
      </c>
      <c r="AG223" s="11">
        <v>223</v>
      </c>
    </row>
    <row r="224" spans="32:33" ht="13.5">
      <c r="AF224" s="45" t="str">
        <f>+'水洗化人口等'!B25</f>
        <v>05349</v>
      </c>
      <c r="AG224" s="11">
        <v>224</v>
      </c>
    </row>
    <row r="225" spans="32:33" ht="13.5">
      <c r="AF225" s="45" t="str">
        <f>+'水洗化人口等'!B26</f>
        <v>05361</v>
      </c>
      <c r="AG225" s="11">
        <v>225</v>
      </c>
    </row>
    <row r="226" spans="32:33" ht="13.5">
      <c r="AF226" s="45" t="str">
        <f>+'水洗化人口等'!B27</f>
        <v>05363</v>
      </c>
      <c r="AG226" s="11">
        <v>226</v>
      </c>
    </row>
    <row r="227" spans="32:33" ht="13.5">
      <c r="AF227" s="45" t="str">
        <f>+'水洗化人口等'!B28</f>
        <v>05366</v>
      </c>
      <c r="AG227" s="11">
        <v>227</v>
      </c>
    </row>
    <row r="228" spans="32:33" ht="13.5">
      <c r="AF228" s="45" t="str">
        <f>+'水洗化人口等'!B29</f>
        <v>05368</v>
      </c>
      <c r="AG228" s="11">
        <v>228</v>
      </c>
    </row>
    <row r="229" spans="32:33" ht="13.5">
      <c r="AF229" s="45" t="str">
        <f>+'水洗化人口等'!B30</f>
        <v>05434</v>
      </c>
      <c r="AG229" s="11">
        <v>229</v>
      </c>
    </row>
    <row r="230" spans="32:33" ht="13.5">
      <c r="AF230" s="45" t="str">
        <f>+'水洗化人口等'!B31</f>
        <v>05463</v>
      </c>
      <c r="AG230" s="11">
        <v>230</v>
      </c>
    </row>
    <row r="231" spans="32:33" ht="13.5">
      <c r="AF231" s="45" t="str">
        <f>+'水洗化人口等'!B32</f>
        <v>05464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2017-02-21T07:21:18Z</dcterms:modified>
  <cp:category/>
  <cp:version/>
  <cp:contentType/>
  <cp:contentStatus/>
</cp:coreProperties>
</file>