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'し尿処理状況'!$A$7:$BC$41</definedName>
    <definedName name="_xlnm.Print_Area" localSheetId="0">'水洗化人口等'!$A$7:$Z$41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<sst xmlns="http://schemas.openxmlformats.org/spreadsheetml/2006/main" count="758" uniqueCount="329">
  <si>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</si>
  <si>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</si>
  <si>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</si>
  <si>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</si>
  <si>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</si>
  <si>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</si>
  <si>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</si>
  <si>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</si>
  <si>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</si>
  <si>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</si>
  <si>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</si>
  <si>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</si>
  <si>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</si>
  <si>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</si>
  <si>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</si>
  <si>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</si>
  <si>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</si>
  <si>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</si>
  <si>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</si>
  <si>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</si>
  <si>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</si>
  <si>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</si>
  <si>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</si>
  <si>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</si>
  <si>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</si>
  <si>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</si>
  <si>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</si>
  <si>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</si>
  <si>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</si>
  <si>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</si>
  <si>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</si>
  <si>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</si>
  <si>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</si>
  <si>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</si>
  <si>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</si>
  <si>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</si>
  <si>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</si>
  <si>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</si>
  <si>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</si>
  <si>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</si>
  <si>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</si>
  <si>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</si>
  <si>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</si>
  <si>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</si>
  <si>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</si>
  <si>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</si>
  <si>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</si>
  <si>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</si>
  <si>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</si>
  <si>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</si>
  <si>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</si>
  <si>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</si>
  <si>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</si>
  <si>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</si>
  <si>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</si>
  <si>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</si>
  <si>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</si>
  <si>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</si>
  <si>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</si>
  <si>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</si>
  <si>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</si>
  <si>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</si>
  <si>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</si>
  <si>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</si>
  <si>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</si>
  <si>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</si>
  <si>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</si>
  <si>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</si>
  <si>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</si>
  <si>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</si>
  <si>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</si>
  <si>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</si>
  <si>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</si>
  <si>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</si>
  <si>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</si>
  <si>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</si>
  <si>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</si>
  <si>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</si>
  <si>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</si>
  <si>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</si>
  <si>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</si>
  <si>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</si>
  <si>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</si>
  <si>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</si>
  <si>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</si>
  <si>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</si>
  <si>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</si>
  <si>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</si>
  <si>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</si>
  <si>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</si>
  <si>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</si>
  <si>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</si>
  <si>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</si>
  <si>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</si>
  <si>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</si>
  <si>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</si>
  <si>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</si>
  <si>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</si>
  <si>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</si>
  <si>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</si>
  <si>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</si>
  <si>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</si>
  <si>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</si>
  <si>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</si>
  <si>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</si>
  <si>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</si>
  <si>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</si>
  <si>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</si>
  <si>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</si>
  <si>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</si>
  <si>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</si>
  <si>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</si>
  <si>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</si>
  <si>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</si>
  <si>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</si>
  <si>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</si>
  <si>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</si>
  <si>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</si>
  <si>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</si>
  <si>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</si>
  <si>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</si>
  <si>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</si>
  <si>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</si>
  <si>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</si>
  <si>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</si>
  <si>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</si>
  <si>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</si>
  <si>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</si>
  <si>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</si>
  <si>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</si>
  <si>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</si>
  <si>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</si>
  <si>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</si>
  <si>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</si>
  <si>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</si>
  <si>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</si>
  <si>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</si>
  <si>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</si>
  <si>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</si>
  <si>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</si>
  <si>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</si>
  <si>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</si>
  <si>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</si>
  <si>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</si>
  <si>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</si>
  <si>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</si>
  <si>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</si>
  <si>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</si>
  <si>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</si>
  <si>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</si>
  <si>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</si>
  <si>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</si>
  <si>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</si>
  <si>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</si>
  <si>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</si>
  <si>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</si>
  <si>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</si>
  <si>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</si>
  <si>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</si>
  <si>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</si>
  <si>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</si>
  <si>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</si>
  <si>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</si>
  <si>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</si>
  <si>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</si>
  <si>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</si>
  <si>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</si>
  <si>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</si>
  <si>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</si>
  <si>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</si>
  <si>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</si>
  <si>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</si>
  <si>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</si>
  <si>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</si>
  <si>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</si>
  <si>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</si>
  <si>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</si>
  <si>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</si>
  <si>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</si>
  <si>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</si>
  <si>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</si>
  <si>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</si>
  <si>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</si>
  <si>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</si>
  <si>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</si>
  <si>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</si>
  <si>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</si>
  <si>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</si>
  <si>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</si>
  <si>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</si>
  <si>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</si>
  <si>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</si>
  <si>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</si>
  <si>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</si>
  <si>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</si>
  <si>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</si>
  <si>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</si>
  <si>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</si>
  <si>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</si>
  <si>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</si>
  <si>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</si>
  <si>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</si>
  <si>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</si>
  <si>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</si>
  <si>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</si>
  <si>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</si>
  <si>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</si>
  <si>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</si>
  <si>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</si>
  <si>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</si>
  <si>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</si>
  <si>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</si>
  <si>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</si>
  <si>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</si>
  <si>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</si>
  <si>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</si>
  <si>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</si>
  <si>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</si>
  <si>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</si>
  <si>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</si>
  <si>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</si>
  <si>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</si>
  <si>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</si>
  <si>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</si>
  <si>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</si>
  <si>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</si>
  <si>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</si>
  <si>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</si>
  <si>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</si>
  <si>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</si>
  <si>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</si>
  <si>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</si>
  <si>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</si>
  <si>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</si>
  <si>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</si>
  <si>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</si>
  <si>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</si>
  <si>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</si>
  <si>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</si>
  <si>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</si>
  <si>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</si>
  <si>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</si>
  <si>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</si>
  <si>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</si>
  <si>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</si>
  <si>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</si>
  <si>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</si>
  <si>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</si>
  <si>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</si>
  <si>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</si>
  <si>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</si>
  <si>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</si>
  <si>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</si>
  <si>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</si>
  <si>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</si>
  <si>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</si>
  <si>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</si>
  <si>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</si>
  <si>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</si>
  <si>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</si>
  <si>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</si>
  <si>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</si>
  <si>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</si>
  <si>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</si>
  <si>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</si>
  <si>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</si>
  <si>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</si>
  <si>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</si>
  <si>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</si>
  <si>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</si>
  <si>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</si>
  <si>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</si>
  <si>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</si>
  <si>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</si>
  <si>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</si>
  <si>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</si>
  <si>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</si>
  <si>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</si>
  <si>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</si>
  <si>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</si>
  <si>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</si>
  <si>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</si>
  <si>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</si>
  <si>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</si>
  <si>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</si>
  <si>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</si>
  <si>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</si>
  <si>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</si>
  <si>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</si>
  <si>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</si>
  <si>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</si>
  <si>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</si>
  <si>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</si>
  <si>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</si>
  <si>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</si>
  <si>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</si>
  <si>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</si>
  <si>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</si>
  <si>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</si>
  <si>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</si>
  <si>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</si>
  <si>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</si>
  <si>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</si>
  <si>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</si>
  <si>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</si>
  <si>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</si>
  <si>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</si>
  <si>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</si>
  <si>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</si>
  <si>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</si>
  <si>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</si>
  <si>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</si>
  <si>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</si>
  <si>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</si>
  <si>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</si>
  <si>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</si>
  <si>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</si>
  <si>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</si>
  <si>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</si>
  <si>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</si>
  <si>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</si>
  <si>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</si>
  <si>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</si>
  <si>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</si>
  <si>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</si>
  <si>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</si>
  <si>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</si>
  <si>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</si>
  <si>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39000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</si>
</sst>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19" customWidth="1"/>
    <col min="2" max="2" width="8.69921875" style="120" customWidth="1"/>
    <col min="3" max="3" width="12.59765625" style="119" customWidth="1"/>
    <col min="4" max="5" width="11.69921875" style="121" customWidth="1"/>
    <col min="6" max="6" width="11.69921875" style="122" customWidth="1"/>
    <col min="7" max="9" width="11.69921875" style="121" customWidth="1"/>
    <col min="10" max="10" width="11.69921875" style="122" customWidth="1"/>
    <col min="11" max="11" width="11.69921875" style="121" customWidth="1"/>
    <col min="12" max="12" width="11.69921875" style="123" customWidth="1"/>
    <col min="13" max="13" width="11.69921875" style="121" customWidth="1"/>
    <col min="14" max="14" width="11.69921875" style="123" customWidth="1"/>
    <col min="15" max="16" width="11.69921875" style="121" customWidth="1"/>
    <col min="17" max="17" width="11.69921875" style="123" customWidth="1"/>
    <col min="18" max="18" width="11.69921875" style="121" customWidth="1"/>
    <col min="19" max="22" width="8.59765625" style="124" customWidth="1"/>
    <col min="23" max="16384" width="9" style="124" customWidth="1"/>
  </cols>
  <sheetData>
    <row r="1" spans="1:22" s="112" customFormat="1" ht="17.25">
      <c r="A1" s="107" t="s">
        <v>254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1"/>
      <c r="T1" s="111"/>
      <c r="U1" s="111"/>
      <c r="V1" s="111"/>
    </row>
    <row r="2" spans="1:26" s="55" customFormat="1" ht="24" customHeight="1">
      <c r="A2" s="129" t="s">
        <v>208</v>
      </c>
      <c r="B2" s="132" t="s">
        <v>207</v>
      </c>
      <c r="C2" s="133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39" t="s">
        <v>0</v>
      </c>
      <c r="T2" s="140"/>
      <c r="U2" s="140"/>
      <c r="V2" s="141"/>
      <c r="W2" s="145" t="s">
        <v>1</v>
      </c>
      <c r="X2" s="140"/>
      <c r="Y2" s="140"/>
      <c r="Z2" s="141"/>
    </row>
    <row r="3" spans="1:26" s="55" customFormat="1" ht="18.75" customHeight="1">
      <c r="A3" s="130"/>
      <c r="B3" s="130"/>
      <c r="C3" s="134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2"/>
      <c r="T3" s="143"/>
      <c r="U3" s="143"/>
      <c r="V3" s="144"/>
      <c r="W3" s="142"/>
      <c r="X3" s="143"/>
      <c r="Y3" s="143"/>
      <c r="Z3" s="144"/>
    </row>
    <row r="4" spans="1:26" s="55" customFormat="1" ht="26.25" customHeight="1">
      <c r="A4" s="130"/>
      <c r="B4" s="130"/>
      <c r="C4" s="134"/>
      <c r="D4" s="78"/>
      <c r="E4" s="136" t="s">
        <v>3</v>
      </c>
      <c r="F4" s="127" t="s">
        <v>227</v>
      </c>
      <c r="G4" s="127" t="s">
        <v>253</v>
      </c>
      <c r="H4" s="127" t="s">
        <v>228</v>
      </c>
      <c r="I4" s="136" t="s">
        <v>3</v>
      </c>
      <c r="J4" s="127" t="s">
        <v>229</v>
      </c>
      <c r="K4" s="127" t="s">
        <v>230</v>
      </c>
      <c r="L4" s="127" t="s">
        <v>231</v>
      </c>
      <c r="M4" s="127" t="s">
        <v>232</v>
      </c>
      <c r="N4" s="127" t="s">
        <v>233</v>
      </c>
      <c r="O4" s="137" t="s">
        <v>234</v>
      </c>
      <c r="P4" s="80"/>
      <c r="Q4" s="127" t="s">
        <v>235</v>
      </c>
      <c r="R4" s="81"/>
      <c r="S4" s="127" t="s">
        <v>4</v>
      </c>
      <c r="T4" s="127" t="s">
        <v>5</v>
      </c>
      <c r="U4" s="129" t="s">
        <v>6</v>
      </c>
      <c r="V4" s="129" t="s">
        <v>7</v>
      </c>
      <c r="W4" s="127" t="s">
        <v>4</v>
      </c>
      <c r="X4" s="127" t="s">
        <v>5</v>
      </c>
      <c r="Y4" s="129" t="s">
        <v>6</v>
      </c>
      <c r="Z4" s="129" t="s">
        <v>7</v>
      </c>
    </row>
    <row r="5" spans="1:26" s="55" customFormat="1" ht="23.25" customHeight="1">
      <c r="A5" s="130"/>
      <c r="B5" s="130"/>
      <c r="C5" s="134"/>
      <c r="D5" s="78"/>
      <c r="E5" s="136"/>
      <c r="F5" s="128"/>
      <c r="G5" s="128"/>
      <c r="H5" s="128"/>
      <c r="I5" s="136"/>
      <c r="J5" s="128"/>
      <c r="K5" s="128"/>
      <c r="L5" s="128"/>
      <c r="M5" s="128"/>
      <c r="N5" s="128"/>
      <c r="O5" s="128"/>
      <c r="P5" s="82" t="s">
        <v>8</v>
      </c>
      <c r="Q5" s="128"/>
      <c r="R5" s="83"/>
      <c r="S5" s="128"/>
      <c r="T5" s="128"/>
      <c r="U5" s="138"/>
      <c r="V5" s="138"/>
      <c r="W5" s="128"/>
      <c r="X5" s="128"/>
      <c r="Y5" s="138"/>
      <c r="Z5" s="138"/>
    </row>
    <row r="6" spans="1:26" s="84" customFormat="1" ht="18" customHeight="1">
      <c r="A6" s="131"/>
      <c r="B6" s="131"/>
      <c r="C6" s="135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258</v>
      </c>
      <c r="B7" s="89" t="s">
        <v>259</v>
      </c>
      <c r="C7" s="89" t="s">
        <v>256</v>
      </c>
      <c r="D7" s="194">
        <f>SUM(D8:D41)</f>
        <v>755012</v>
      </c>
      <c r="E7" s="194">
        <f>SUM(E8:E41)</f>
        <v>161089</v>
      </c>
      <c r="F7" s="195">
        <f>IF(D7&gt;0,E7/D7*100,"-")</f>
        <v>21.335952276255213</v>
      </c>
      <c r="G7" s="194">
        <f>SUM(G8:G41)</f>
        <v>159388</v>
      </c>
      <c r="H7" s="194">
        <f>SUM(H8:H41)</f>
        <v>1701</v>
      </c>
      <c r="I7" s="194">
        <f>SUM(I8:I41)</f>
        <v>593923</v>
      </c>
      <c r="J7" s="195">
        <f>IF($D7&gt;0,I7/$D7*100,"-")</f>
        <v>78.66404772374479</v>
      </c>
      <c r="K7" s="194">
        <f>SUM(K8:K41)</f>
        <v>219315</v>
      </c>
      <c r="L7" s="195">
        <f>IF($D7&gt;0,K7/$D7*100,"-")</f>
        <v>29.04788268265935</v>
      </c>
      <c r="M7" s="194">
        <f>SUM(M8:M41)</f>
        <v>7921</v>
      </c>
      <c r="N7" s="195">
        <f>IF($D7&gt;0,M7/$D7*100,"-")</f>
        <v>1.0491223980546005</v>
      </c>
      <c r="O7" s="194">
        <f>SUM(O8:O41)</f>
        <v>366687</v>
      </c>
      <c r="P7" s="194">
        <f>SUM(P8:P41)</f>
        <v>260540</v>
      </c>
      <c r="Q7" s="195">
        <f>IF($D7&gt;0,O7/$D7*100,"-")</f>
        <v>48.56704264303084</v>
      </c>
      <c r="R7" s="194">
        <f>SUM(R8:R41)</f>
        <v>3322</v>
      </c>
      <c r="S7" s="196">
        <f aca="true" t="shared" si="0" ref="S7:Z7">COUNTIF(S8:S41,"○")</f>
        <v>27</v>
      </c>
      <c r="T7" s="196">
        <f t="shared" si="0"/>
        <v>0</v>
      </c>
      <c r="U7" s="196">
        <f t="shared" si="0"/>
        <v>0</v>
      </c>
      <c r="V7" s="196">
        <f t="shared" si="0"/>
        <v>7</v>
      </c>
      <c r="W7" s="196">
        <f t="shared" si="0"/>
        <v>27</v>
      </c>
      <c r="X7" s="196">
        <f t="shared" si="0"/>
        <v>0</v>
      </c>
      <c r="Y7" s="196">
        <f t="shared" si="0"/>
        <v>0</v>
      </c>
      <c r="Z7" s="196">
        <f t="shared" si="0"/>
        <v>7</v>
      </c>
    </row>
    <row r="8" spans="1:26" s="102" customFormat="1" ht="12" customHeight="1">
      <c r="A8" s="92" t="s">
        <v>258</v>
      </c>
      <c r="B8" s="93" t="s">
        <v>260</v>
      </c>
      <c r="C8" s="92" t="s">
        <v>261</v>
      </c>
      <c r="D8" s="94">
        <f aca="true" t="shared" si="1" ref="D8:D41">+SUM(E8,+I8)</f>
        <v>339025</v>
      </c>
      <c r="E8" s="94">
        <f aca="true" t="shared" si="2" ref="E8:E41">+SUM(G8,+H8)</f>
        <v>31320</v>
      </c>
      <c r="F8" s="95">
        <f aca="true" t="shared" si="3" ref="F8:F41">IF(D8&gt;0,E8/D8*100,"-")</f>
        <v>9.238256765725241</v>
      </c>
      <c r="G8" s="94">
        <v>30720</v>
      </c>
      <c r="H8" s="94">
        <v>600</v>
      </c>
      <c r="I8" s="94">
        <f aca="true" t="shared" si="4" ref="I8:I41">+SUM(K8,+M8,+O8)</f>
        <v>307705</v>
      </c>
      <c r="J8" s="95">
        <f aca="true" t="shared" si="5" ref="J8:J41">IF($D8&gt;0,I8/$D8*100,"-")</f>
        <v>90.76174323427476</v>
      </c>
      <c r="K8" s="94">
        <v>158878</v>
      </c>
      <c r="L8" s="95">
        <f aca="true" t="shared" si="6" ref="L8:L41">IF($D8&gt;0,K8/$D8*100,"-")</f>
        <v>46.86321067767864</v>
      </c>
      <c r="M8" s="94">
        <v>7921</v>
      </c>
      <c r="N8" s="95">
        <f aca="true" t="shared" si="7" ref="N8:N41">IF($D8&gt;0,M8/$D8*100,"-")</f>
        <v>2.3364058697736154</v>
      </c>
      <c r="O8" s="94">
        <v>140906</v>
      </c>
      <c r="P8" s="94">
        <v>99352</v>
      </c>
      <c r="Q8" s="95">
        <f aca="true" t="shared" si="8" ref="Q8:Q41">IF($D8&gt;0,O8/$D8*100,"-")</f>
        <v>41.5621266868225</v>
      </c>
      <c r="R8" s="94">
        <v>1426</v>
      </c>
      <c r="S8" s="96"/>
      <c r="T8" s="96"/>
      <c r="U8" s="96"/>
      <c r="V8" s="96" t="s">
        <v>257</v>
      </c>
      <c r="W8" s="97"/>
      <c r="X8" s="97"/>
      <c r="Y8" s="97"/>
      <c r="Z8" s="97" t="s">
        <v>257</v>
      </c>
    </row>
    <row r="9" spans="1:26" s="102" customFormat="1" ht="12" customHeight="1">
      <c r="A9" s="92" t="s">
        <v>258</v>
      </c>
      <c r="B9" s="93" t="s">
        <v>262</v>
      </c>
      <c r="C9" s="92" t="s">
        <v>263</v>
      </c>
      <c r="D9" s="94">
        <f t="shared" si="1"/>
        <v>15362</v>
      </c>
      <c r="E9" s="94">
        <f t="shared" si="2"/>
        <v>5753</v>
      </c>
      <c r="F9" s="95">
        <f t="shared" si="3"/>
        <v>37.44955083973441</v>
      </c>
      <c r="G9" s="94">
        <v>5558</v>
      </c>
      <c r="H9" s="94">
        <v>195</v>
      </c>
      <c r="I9" s="94">
        <f t="shared" si="4"/>
        <v>9609</v>
      </c>
      <c r="J9" s="95">
        <f t="shared" si="5"/>
        <v>62.550449160265586</v>
      </c>
      <c r="K9" s="94">
        <v>0</v>
      </c>
      <c r="L9" s="95">
        <f t="shared" si="6"/>
        <v>0</v>
      </c>
      <c r="M9" s="94">
        <v>0</v>
      </c>
      <c r="N9" s="95">
        <f t="shared" si="7"/>
        <v>0</v>
      </c>
      <c r="O9" s="94">
        <v>9609</v>
      </c>
      <c r="P9" s="94">
        <v>4661</v>
      </c>
      <c r="Q9" s="95">
        <f t="shared" si="8"/>
        <v>62.550449160265586</v>
      </c>
      <c r="R9" s="94">
        <v>22</v>
      </c>
      <c r="S9" s="96" t="s">
        <v>257</v>
      </c>
      <c r="T9" s="96"/>
      <c r="U9" s="96"/>
      <c r="V9" s="96"/>
      <c r="W9" s="96" t="s">
        <v>257</v>
      </c>
      <c r="X9" s="96"/>
      <c r="Y9" s="96"/>
      <c r="Z9" s="96"/>
    </row>
    <row r="10" spans="1:26" s="102" customFormat="1" ht="12" customHeight="1">
      <c r="A10" s="92" t="s">
        <v>258</v>
      </c>
      <c r="B10" s="93" t="s">
        <v>264</v>
      </c>
      <c r="C10" s="92" t="s">
        <v>265</v>
      </c>
      <c r="D10" s="94">
        <f t="shared" si="1"/>
        <v>19091</v>
      </c>
      <c r="E10" s="94">
        <f t="shared" si="2"/>
        <v>9666</v>
      </c>
      <c r="F10" s="95">
        <f t="shared" si="3"/>
        <v>50.631187470535856</v>
      </c>
      <c r="G10" s="94">
        <v>9666</v>
      </c>
      <c r="H10" s="94">
        <v>0</v>
      </c>
      <c r="I10" s="94">
        <f t="shared" si="4"/>
        <v>9425</v>
      </c>
      <c r="J10" s="95">
        <f t="shared" si="5"/>
        <v>49.368812529464144</v>
      </c>
      <c r="K10" s="94">
        <v>3877</v>
      </c>
      <c r="L10" s="95">
        <f t="shared" si="6"/>
        <v>20.307998533340317</v>
      </c>
      <c r="M10" s="94">
        <v>0</v>
      </c>
      <c r="N10" s="95">
        <f t="shared" si="7"/>
        <v>0</v>
      </c>
      <c r="O10" s="94">
        <v>5548</v>
      </c>
      <c r="P10" s="94">
        <v>4872</v>
      </c>
      <c r="Q10" s="95">
        <f t="shared" si="8"/>
        <v>29.06081399612383</v>
      </c>
      <c r="R10" s="94">
        <v>34</v>
      </c>
      <c r="S10" s="96"/>
      <c r="T10" s="96"/>
      <c r="U10" s="96"/>
      <c r="V10" s="96" t="s">
        <v>257</v>
      </c>
      <c r="W10" s="97"/>
      <c r="X10" s="97"/>
      <c r="Y10" s="97"/>
      <c r="Z10" s="97" t="s">
        <v>257</v>
      </c>
    </row>
    <row r="11" spans="1:26" s="102" customFormat="1" ht="12" customHeight="1">
      <c r="A11" s="92" t="s">
        <v>258</v>
      </c>
      <c r="B11" s="93" t="s">
        <v>266</v>
      </c>
      <c r="C11" s="92" t="s">
        <v>267</v>
      </c>
      <c r="D11" s="94">
        <f t="shared" si="1"/>
        <v>48671</v>
      </c>
      <c r="E11" s="94">
        <f t="shared" si="2"/>
        <v>8046</v>
      </c>
      <c r="F11" s="95">
        <f t="shared" si="3"/>
        <v>16.531404737934295</v>
      </c>
      <c r="G11" s="94">
        <v>7939</v>
      </c>
      <c r="H11" s="94">
        <v>107</v>
      </c>
      <c r="I11" s="94">
        <f t="shared" si="4"/>
        <v>40625</v>
      </c>
      <c r="J11" s="95">
        <f t="shared" si="5"/>
        <v>83.4685952620657</v>
      </c>
      <c r="K11" s="94">
        <v>15136</v>
      </c>
      <c r="L11" s="95">
        <f t="shared" si="6"/>
        <v>31.098600809516963</v>
      </c>
      <c r="M11" s="94">
        <v>0</v>
      </c>
      <c r="N11" s="95">
        <f t="shared" si="7"/>
        <v>0</v>
      </c>
      <c r="O11" s="94">
        <v>25489</v>
      </c>
      <c r="P11" s="94">
        <v>19499</v>
      </c>
      <c r="Q11" s="95">
        <f t="shared" si="8"/>
        <v>52.36999445254874</v>
      </c>
      <c r="R11" s="94">
        <v>198</v>
      </c>
      <c r="S11" s="96" t="s">
        <v>257</v>
      </c>
      <c r="T11" s="96"/>
      <c r="U11" s="96"/>
      <c r="V11" s="96"/>
      <c r="W11" s="97" t="s">
        <v>257</v>
      </c>
      <c r="X11" s="97"/>
      <c r="Y11" s="97"/>
      <c r="Z11" s="97"/>
    </row>
    <row r="12" spans="1:26" s="102" customFormat="1" ht="12" customHeight="1">
      <c r="A12" s="103" t="s">
        <v>258</v>
      </c>
      <c r="B12" s="104" t="s">
        <v>268</v>
      </c>
      <c r="C12" s="103" t="s">
        <v>269</v>
      </c>
      <c r="D12" s="105">
        <f t="shared" si="1"/>
        <v>28654</v>
      </c>
      <c r="E12" s="105">
        <f t="shared" si="2"/>
        <v>8876</v>
      </c>
      <c r="F12" s="106">
        <f t="shared" si="3"/>
        <v>30.976477978641725</v>
      </c>
      <c r="G12" s="105">
        <v>8876</v>
      </c>
      <c r="H12" s="105">
        <v>0</v>
      </c>
      <c r="I12" s="105">
        <f t="shared" si="4"/>
        <v>19778</v>
      </c>
      <c r="J12" s="106">
        <f t="shared" si="5"/>
        <v>69.02352202135827</v>
      </c>
      <c r="K12" s="105">
        <v>0</v>
      </c>
      <c r="L12" s="106">
        <f t="shared" si="6"/>
        <v>0</v>
      </c>
      <c r="M12" s="105">
        <v>0</v>
      </c>
      <c r="N12" s="106">
        <f t="shared" si="7"/>
        <v>0</v>
      </c>
      <c r="O12" s="105">
        <v>19778</v>
      </c>
      <c r="P12" s="105">
        <v>7349</v>
      </c>
      <c r="Q12" s="106">
        <f t="shared" si="8"/>
        <v>69.02352202135827</v>
      </c>
      <c r="R12" s="105">
        <v>204</v>
      </c>
      <c r="S12" s="100" t="s">
        <v>257</v>
      </c>
      <c r="T12" s="100"/>
      <c r="U12" s="100"/>
      <c r="V12" s="100"/>
      <c r="W12" s="100" t="s">
        <v>257</v>
      </c>
      <c r="X12" s="100"/>
      <c r="Y12" s="100"/>
      <c r="Z12" s="100"/>
    </row>
    <row r="13" spans="1:26" s="102" customFormat="1" ht="12" customHeight="1">
      <c r="A13" s="103" t="s">
        <v>258</v>
      </c>
      <c r="B13" s="104" t="s">
        <v>270</v>
      </c>
      <c r="C13" s="103" t="s">
        <v>271</v>
      </c>
      <c r="D13" s="105">
        <f t="shared" si="1"/>
        <v>23487</v>
      </c>
      <c r="E13" s="105">
        <f t="shared" si="2"/>
        <v>3597</v>
      </c>
      <c r="F13" s="106">
        <f t="shared" si="3"/>
        <v>15.314855026184699</v>
      </c>
      <c r="G13" s="105">
        <v>3597</v>
      </c>
      <c r="H13" s="105">
        <v>0</v>
      </c>
      <c r="I13" s="105">
        <f t="shared" si="4"/>
        <v>19890</v>
      </c>
      <c r="J13" s="106">
        <f t="shared" si="5"/>
        <v>84.68514497381531</v>
      </c>
      <c r="K13" s="105">
        <v>1248</v>
      </c>
      <c r="L13" s="106">
        <f t="shared" si="6"/>
        <v>5.313577723847235</v>
      </c>
      <c r="M13" s="105">
        <v>0</v>
      </c>
      <c r="N13" s="106">
        <f t="shared" si="7"/>
        <v>0</v>
      </c>
      <c r="O13" s="105">
        <v>18642</v>
      </c>
      <c r="P13" s="105">
        <v>9027</v>
      </c>
      <c r="Q13" s="106">
        <f t="shared" si="8"/>
        <v>79.37156724996807</v>
      </c>
      <c r="R13" s="105">
        <v>312</v>
      </c>
      <c r="S13" s="100" t="s">
        <v>257</v>
      </c>
      <c r="T13" s="100"/>
      <c r="U13" s="100"/>
      <c r="V13" s="100"/>
      <c r="W13" s="100" t="s">
        <v>257</v>
      </c>
      <c r="X13" s="100"/>
      <c r="Y13" s="100"/>
      <c r="Z13" s="100"/>
    </row>
    <row r="14" spans="1:26" s="102" customFormat="1" ht="12" customHeight="1">
      <c r="A14" s="103" t="s">
        <v>258</v>
      </c>
      <c r="B14" s="104" t="s">
        <v>272</v>
      </c>
      <c r="C14" s="103" t="s">
        <v>273</v>
      </c>
      <c r="D14" s="105">
        <f t="shared" si="1"/>
        <v>22292</v>
      </c>
      <c r="E14" s="105">
        <f t="shared" si="2"/>
        <v>5949</v>
      </c>
      <c r="F14" s="106">
        <f t="shared" si="3"/>
        <v>26.686703750224293</v>
      </c>
      <c r="G14" s="105">
        <v>5690</v>
      </c>
      <c r="H14" s="105">
        <v>259</v>
      </c>
      <c r="I14" s="105">
        <f t="shared" si="4"/>
        <v>16343</v>
      </c>
      <c r="J14" s="106">
        <f t="shared" si="5"/>
        <v>73.3132962497757</v>
      </c>
      <c r="K14" s="105">
        <v>4711</v>
      </c>
      <c r="L14" s="106">
        <f t="shared" si="6"/>
        <v>21.133141934326215</v>
      </c>
      <c r="M14" s="105">
        <v>0</v>
      </c>
      <c r="N14" s="106">
        <f t="shared" si="7"/>
        <v>0</v>
      </c>
      <c r="O14" s="105">
        <v>11632</v>
      </c>
      <c r="P14" s="105">
        <v>8614</v>
      </c>
      <c r="Q14" s="106">
        <f t="shared" si="8"/>
        <v>52.18015431544949</v>
      </c>
      <c r="R14" s="105">
        <v>63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2" customFormat="1" ht="12" customHeight="1">
      <c r="A15" s="103" t="s">
        <v>258</v>
      </c>
      <c r="B15" s="104" t="s">
        <v>274</v>
      </c>
      <c r="C15" s="103" t="s">
        <v>275</v>
      </c>
      <c r="D15" s="105">
        <f t="shared" si="1"/>
        <v>15627</v>
      </c>
      <c r="E15" s="105">
        <f t="shared" si="2"/>
        <v>3025</v>
      </c>
      <c r="F15" s="106">
        <f t="shared" si="3"/>
        <v>19.357522237153642</v>
      </c>
      <c r="G15" s="105">
        <v>3001</v>
      </c>
      <c r="H15" s="105">
        <v>24</v>
      </c>
      <c r="I15" s="105">
        <f t="shared" si="4"/>
        <v>12602</v>
      </c>
      <c r="J15" s="106">
        <f t="shared" si="5"/>
        <v>80.64247776284635</v>
      </c>
      <c r="K15" s="105">
        <v>0</v>
      </c>
      <c r="L15" s="106">
        <f t="shared" si="6"/>
        <v>0</v>
      </c>
      <c r="M15" s="105">
        <v>0</v>
      </c>
      <c r="N15" s="106">
        <f t="shared" si="7"/>
        <v>0</v>
      </c>
      <c r="O15" s="105">
        <v>12602</v>
      </c>
      <c r="P15" s="105">
        <v>7774</v>
      </c>
      <c r="Q15" s="106">
        <f t="shared" si="8"/>
        <v>80.64247776284635</v>
      </c>
      <c r="R15" s="105">
        <v>60</v>
      </c>
      <c r="S15" s="100"/>
      <c r="T15" s="100"/>
      <c r="U15" s="100"/>
      <c r="V15" s="100" t="s">
        <v>257</v>
      </c>
      <c r="W15" s="100"/>
      <c r="X15" s="100"/>
      <c r="Y15" s="100"/>
      <c r="Z15" s="100" t="s">
        <v>257</v>
      </c>
    </row>
    <row r="16" spans="1:26" s="102" customFormat="1" ht="12" customHeight="1">
      <c r="A16" s="103" t="s">
        <v>258</v>
      </c>
      <c r="B16" s="104" t="s">
        <v>276</v>
      </c>
      <c r="C16" s="103" t="s">
        <v>277</v>
      </c>
      <c r="D16" s="105">
        <f t="shared" si="1"/>
        <v>35701</v>
      </c>
      <c r="E16" s="105">
        <f t="shared" si="2"/>
        <v>9787</v>
      </c>
      <c r="F16" s="106">
        <f t="shared" si="3"/>
        <v>27.413797932831013</v>
      </c>
      <c r="G16" s="105">
        <v>9762</v>
      </c>
      <c r="H16" s="105">
        <v>25</v>
      </c>
      <c r="I16" s="105">
        <f t="shared" si="4"/>
        <v>25914</v>
      </c>
      <c r="J16" s="106">
        <f t="shared" si="5"/>
        <v>72.586202067169</v>
      </c>
      <c r="K16" s="105">
        <v>7448</v>
      </c>
      <c r="L16" s="106">
        <f t="shared" si="6"/>
        <v>20.86216072378925</v>
      </c>
      <c r="M16" s="105">
        <v>0</v>
      </c>
      <c r="N16" s="106">
        <f t="shared" si="7"/>
        <v>0</v>
      </c>
      <c r="O16" s="105">
        <v>18466</v>
      </c>
      <c r="P16" s="105">
        <v>15080</v>
      </c>
      <c r="Q16" s="106">
        <f t="shared" si="8"/>
        <v>51.72404134337973</v>
      </c>
      <c r="R16" s="105">
        <v>105</v>
      </c>
      <c r="S16" s="100"/>
      <c r="T16" s="100"/>
      <c r="U16" s="100"/>
      <c r="V16" s="100" t="s">
        <v>257</v>
      </c>
      <c r="W16" s="100"/>
      <c r="X16" s="100"/>
      <c r="Y16" s="100"/>
      <c r="Z16" s="100" t="s">
        <v>257</v>
      </c>
    </row>
    <row r="17" spans="1:26" s="102" customFormat="1" ht="12" customHeight="1">
      <c r="A17" s="103" t="s">
        <v>258</v>
      </c>
      <c r="B17" s="104" t="s">
        <v>278</v>
      </c>
      <c r="C17" s="103" t="s">
        <v>279</v>
      </c>
      <c r="D17" s="105">
        <f t="shared" si="1"/>
        <v>34342</v>
      </c>
      <c r="E17" s="105">
        <f t="shared" si="2"/>
        <v>2906</v>
      </c>
      <c r="F17" s="106">
        <f t="shared" si="3"/>
        <v>8.461941645798147</v>
      </c>
      <c r="G17" s="105">
        <v>2895</v>
      </c>
      <c r="H17" s="105">
        <v>11</v>
      </c>
      <c r="I17" s="105">
        <f t="shared" si="4"/>
        <v>31436</v>
      </c>
      <c r="J17" s="106">
        <f t="shared" si="5"/>
        <v>91.53805835420185</v>
      </c>
      <c r="K17" s="105">
        <v>5955</v>
      </c>
      <c r="L17" s="106">
        <f t="shared" si="6"/>
        <v>17.3402830353503</v>
      </c>
      <c r="M17" s="105">
        <v>0</v>
      </c>
      <c r="N17" s="106">
        <f t="shared" si="7"/>
        <v>0</v>
      </c>
      <c r="O17" s="105">
        <v>25481</v>
      </c>
      <c r="P17" s="105">
        <v>23436</v>
      </c>
      <c r="Q17" s="106">
        <f t="shared" si="8"/>
        <v>74.19777531885155</v>
      </c>
      <c r="R17" s="105">
        <v>136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2" customFormat="1" ht="12" customHeight="1">
      <c r="A18" s="103" t="s">
        <v>258</v>
      </c>
      <c r="B18" s="104" t="s">
        <v>280</v>
      </c>
      <c r="C18" s="103" t="s">
        <v>281</v>
      </c>
      <c r="D18" s="105">
        <f t="shared" si="1"/>
        <v>27436</v>
      </c>
      <c r="E18" s="105">
        <f t="shared" si="2"/>
        <v>12730</v>
      </c>
      <c r="F18" s="106">
        <f t="shared" si="3"/>
        <v>46.398891966759</v>
      </c>
      <c r="G18" s="105">
        <v>12375</v>
      </c>
      <c r="H18" s="105">
        <v>355</v>
      </c>
      <c r="I18" s="105">
        <f t="shared" si="4"/>
        <v>14706</v>
      </c>
      <c r="J18" s="106">
        <f t="shared" si="5"/>
        <v>53.601108033241</v>
      </c>
      <c r="K18" s="105">
        <v>9143</v>
      </c>
      <c r="L18" s="106">
        <f t="shared" si="6"/>
        <v>33.32482869222918</v>
      </c>
      <c r="M18" s="105">
        <v>0</v>
      </c>
      <c r="N18" s="106">
        <f t="shared" si="7"/>
        <v>0</v>
      </c>
      <c r="O18" s="105">
        <v>5563</v>
      </c>
      <c r="P18" s="105">
        <v>4639</v>
      </c>
      <c r="Q18" s="106">
        <f t="shared" si="8"/>
        <v>20.27627934101181</v>
      </c>
      <c r="R18" s="105">
        <v>204</v>
      </c>
      <c r="S18" s="100" t="s">
        <v>257</v>
      </c>
      <c r="T18" s="100"/>
      <c r="U18" s="100"/>
      <c r="V18" s="100"/>
      <c r="W18" s="100" t="s">
        <v>257</v>
      </c>
      <c r="X18" s="100"/>
      <c r="Y18" s="100"/>
      <c r="Z18" s="100"/>
    </row>
    <row r="19" spans="1:26" s="102" customFormat="1" ht="12" customHeight="1">
      <c r="A19" s="103" t="s">
        <v>258</v>
      </c>
      <c r="B19" s="104" t="s">
        <v>282</v>
      </c>
      <c r="C19" s="103" t="s">
        <v>283</v>
      </c>
      <c r="D19" s="105">
        <f t="shared" si="1"/>
        <v>2811</v>
      </c>
      <c r="E19" s="105">
        <f t="shared" si="2"/>
        <v>966</v>
      </c>
      <c r="F19" s="106">
        <f t="shared" si="3"/>
        <v>34.3649946638207</v>
      </c>
      <c r="G19" s="105">
        <v>946</v>
      </c>
      <c r="H19" s="105">
        <v>20</v>
      </c>
      <c r="I19" s="105">
        <f t="shared" si="4"/>
        <v>1845</v>
      </c>
      <c r="J19" s="106">
        <f t="shared" si="5"/>
        <v>65.63500533617929</v>
      </c>
      <c r="K19" s="105">
        <v>1209</v>
      </c>
      <c r="L19" s="106">
        <f t="shared" si="6"/>
        <v>43.009605122732125</v>
      </c>
      <c r="M19" s="105">
        <v>0</v>
      </c>
      <c r="N19" s="106">
        <f t="shared" si="7"/>
        <v>0</v>
      </c>
      <c r="O19" s="105">
        <v>636</v>
      </c>
      <c r="P19" s="105">
        <v>421</v>
      </c>
      <c r="Q19" s="106">
        <f t="shared" si="8"/>
        <v>22.625400213447172</v>
      </c>
      <c r="R19" s="105">
        <v>20</v>
      </c>
      <c r="S19" s="100" t="s">
        <v>257</v>
      </c>
      <c r="T19" s="100"/>
      <c r="U19" s="100"/>
      <c r="V19" s="100"/>
      <c r="W19" s="100" t="s">
        <v>257</v>
      </c>
      <c r="X19" s="100"/>
      <c r="Y19" s="100"/>
      <c r="Z19" s="100"/>
    </row>
    <row r="20" spans="1:26" s="102" customFormat="1" ht="12" customHeight="1">
      <c r="A20" s="103" t="s">
        <v>258</v>
      </c>
      <c r="B20" s="104" t="s">
        <v>284</v>
      </c>
      <c r="C20" s="103" t="s">
        <v>285</v>
      </c>
      <c r="D20" s="105">
        <f t="shared" si="1"/>
        <v>3523</v>
      </c>
      <c r="E20" s="105">
        <f t="shared" si="2"/>
        <v>1568</v>
      </c>
      <c r="F20" s="106">
        <f t="shared" si="3"/>
        <v>44.50752199829691</v>
      </c>
      <c r="G20" s="105">
        <v>1568</v>
      </c>
      <c r="H20" s="105">
        <v>0</v>
      </c>
      <c r="I20" s="105">
        <f t="shared" si="4"/>
        <v>1955</v>
      </c>
      <c r="J20" s="106">
        <f t="shared" si="5"/>
        <v>55.49247800170309</v>
      </c>
      <c r="K20" s="105">
        <v>0</v>
      </c>
      <c r="L20" s="106">
        <f t="shared" si="6"/>
        <v>0</v>
      </c>
      <c r="M20" s="105">
        <v>0</v>
      </c>
      <c r="N20" s="106">
        <f t="shared" si="7"/>
        <v>0</v>
      </c>
      <c r="O20" s="105">
        <v>1955</v>
      </c>
      <c r="P20" s="105">
        <v>1152</v>
      </c>
      <c r="Q20" s="106">
        <f t="shared" si="8"/>
        <v>55.49247800170309</v>
      </c>
      <c r="R20" s="105">
        <v>13</v>
      </c>
      <c r="S20" s="100"/>
      <c r="T20" s="100"/>
      <c r="U20" s="100"/>
      <c r="V20" s="100" t="s">
        <v>257</v>
      </c>
      <c r="W20" s="100"/>
      <c r="X20" s="100"/>
      <c r="Y20" s="100"/>
      <c r="Z20" s="100" t="s">
        <v>257</v>
      </c>
    </row>
    <row r="21" spans="1:26" s="102" customFormat="1" ht="12" customHeight="1">
      <c r="A21" s="103" t="s">
        <v>258</v>
      </c>
      <c r="B21" s="104" t="s">
        <v>286</v>
      </c>
      <c r="C21" s="103" t="s">
        <v>287</v>
      </c>
      <c r="D21" s="105">
        <f t="shared" si="1"/>
        <v>2902</v>
      </c>
      <c r="E21" s="105">
        <f t="shared" si="2"/>
        <v>1259</v>
      </c>
      <c r="F21" s="106">
        <f t="shared" si="3"/>
        <v>43.383873190902825</v>
      </c>
      <c r="G21" s="105">
        <v>1259</v>
      </c>
      <c r="H21" s="105">
        <v>0</v>
      </c>
      <c r="I21" s="105">
        <f t="shared" si="4"/>
        <v>1643</v>
      </c>
      <c r="J21" s="106">
        <f t="shared" si="5"/>
        <v>56.61612680909718</v>
      </c>
      <c r="K21" s="105">
        <v>0</v>
      </c>
      <c r="L21" s="106">
        <f t="shared" si="6"/>
        <v>0</v>
      </c>
      <c r="M21" s="105">
        <v>0</v>
      </c>
      <c r="N21" s="106">
        <f t="shared" si="7"/>
        <v>0</v>
      </c>
      <c r="O21" s="105">
        <v>1643</v>
      </c>
      <c r="P21" s="105">
        <v>1302</v>
      </c>
      <c r="Q21" s="106">
        <f t="shared" si="8"/>
        <v>56.61612680909718</v>
      </c>
      <c r="R21" s="105">
        <v>12</v>
      </c>
      <c r="S21" s="100" t="s">
        <v>257</v>
      </c>
      <c r="T21" s="100"/>
      <c r="U21" s="100"/>
      <c r="V21" s="100"/>
      <c r="W21" s="100" t="s">
        <v>257</v>
      </c>
      <c r="X21" s="100"/>
      <c r="Y21" s="100"/>
      <c r="Z21" s="100"/>
    </row>
    <row r="22" spans="1:26" s="102" customFormat="1" ht="12" customHeight="1">
      <c r="A22" s="103" t="s">
        <v>258</v>
      </c>
      <c r="B22" s="104" t="s">
        <v>288</v>
      </c>
      <c r="C22" s="103" t="s">
        <v>289</v>
      </c>
      <c r="D22" s="105">
        <f t="shared" si="1"/>
        <v>2939</v>
      </c>
      <c r="E22" s="105">
        <f t="shared" si="2"/>
        <v>1753</v>
      </c>
      <c r="F22" s="106">
        <f t="shared" si="3"/>
        <v>59.64613814222525</v>
      </c>
      <c r="G22" s="105">
        <v>1747</v>
      </c>
      <c r="H22" s="105">
        <v>6</v>
      </c>
      <c r="I22" s="105">
        <f t="shared" si="4"/>
        <v>1186</v>
      </c>
      <c r="J22" s="106">
        <f t="shared" si="5"/>
        <v>40.35386185777475</v>
      </c>
      <c r="K22" s="105">
        <v>0</v>
      </c>
      <c r="L22" s="106">
        <f t="shared" si="6"/>
        <v>0</v>
      </c>
      <c r="M22" s="105">
        <v>0</v>
      </c>
      <c r="N22" s="106">
        <f t="shared" si="7"/>
        <v>0</v>
      </c>
      <c r="O22" s="105">
        <v>1186</v>
      </c>
      <c r="P22" s="105">
        <v>678</v>
      </c>
      <c r="Q22" s="106">
        <f t="shared" si="8"/>
        <v>40.35386185777475</v>
      </c>
      <c r="R22" s="105">
        <v>2</v>
      </c>
      <c r="S22" s="100" t="s">
        <v>257</v>
      </c>
      <c r="T22" s="100"/>
      <c r="U22" s="100"/>
      <c r="V22" s="100"/>
      <c r="W22" s="100" t="s">
        <v>257</v>
      </c>
      <c r="X22" s="100"/>
      <c r="Y22" s="100"/>
      <c r="Z22" s="100"/>
    </row>
    <row r="23" spans="1:26" s="102" customFormat="1" ht="12" customHeight="1">
      <c r="A23" s="103" t="s">
        <v>258</v>
      </c>
      <c r="B23" s="104" t="s">
        <v>290</v>
      </c>
      <c r="C23" s="103" t="s">
        <v>291</v>
      </c>
      <c r="D23" s="105">
        <f t="shared" si="1"/>
        <v>1418</v>
      </c>
      <c r="E23" s="105">
        <f t="shared" si="2"/>
        <v>906</v>
      </c>
      <c r="F23" s="106">
        <f t="shared" si="3"/>
        <v>63.89280677009873</v>
      </c>
      <c r="G23" s="105">
        <v>906</v>
      </c>
      <c r="H23" s="105">
        <v>0</v>
      </c>
      <c r="I23" s="105">
        <f t="shared" si="4"/>
        <v>512</v>
      </c>
      <c r="J23" s="106">
        <f t="shared" si="5"/>
        <v>36.10719322990127</v>
      </c>
      <c r="K23" s="105">
        <v>0</v>
      </c>
      <c r="L23" s="106">
        <f t="shared" si="6"/>
        <v>0</v>
      </c>
      <c r="M23" s="105">
        <v>0</v>
      </c>
      <c r="N23" s="106">
        <f t="shared" si="7"/>
        <v>0</v>
      </c>
      <c r="O23" s="105">
        <v>512</v>
      </c>
      <c r="P23" s="105">
        <v>499</v>
      </c>
      <c r="Q23" s="106">
        <f t="shared" si="8"/>
        <v>36.10719322990127</v>
      </c>
      <c r="R23" s="105">
        <v>4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2" customFormat="1" ht="12" customHeight="1">
      <c r="A24" s="103" t="s">
        <v>258</v>
      </c>
      <c r="B24" s="104" t="s">
        <v>292</v>
      </c>
      <c r="C24" s="103" t="s">
        <v>293</v>
      </c>
      <c r="D24" s="105">
        <f t="shared" si="1"/>
        <v>981</v>
      </c>
      <c r="E24" s="105">
        <f t="shared" si="2"/>
        <v>425</v>
      </c>
      <c r="F24" s="106">
        <f t="shared" si="3"/>
        <v>43.323139653414884</v>
      </c>
      <c r="G24" s="105">
        <v>425</v>
      </c>
      <c r="H24" s="105">
        <v>0</v>
      </c>
      <c r="I24" s="105">
        <f t="shared" si="4"/>
        <v>556</v>
      </c>
      <c r="J24" s="106">
        <f t="shared" si="5"/>
        <v>56.67686034658511</v>
      </c>
      <c r="K24" s="105">
        <v>0</v>
      </c>
      <c r="L24" s="106">
        <f t="shared" si="6"/>
        <v>0</v>
      </c>
      <c r="M24" s="105">
        <v>0</v>
      </c>
      <c r="N24" s="106">
        <f t="shared" si="7"/>
        <v>0</v>
      </c>
      <c r="O24" s="105">
        <v>556</v>
      </c>
      <c r="P24" s="105">
        <v>503</v>
      </c>
      <c r="Q24" s="106">
        <f t="shared" si="8"/>
        <v>56.67686034658511</v>
      </c>
      <c r="R24" s="105">
        <v>2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  <row r="25" spans="1:26" s="102" customFormat="1" ht="12" customHeight="1">
      <c r="A25" s="103" t="s">
        <v>258</v>
      </c>
      <c r="B25" s="104" t="s">
        <v>294</v>
      </c>
      <c r="C25" s="103" t="s">
        <v>295</v>
      </c>
      <c r="D25" s="105">
        <f t="shared" si="1"/>
        <v>3920</v>
      </c>
      <c r="E25" s="105">
        <f t="shared" si="2"/>
        <v>1046</v>
      </c>
      <c r="F25" s="106">
        <f t="shared" si="3"/>
        <v>26.683673469387752</v>
      </c>
      <c r="G25" s="105">
        <v>1046</v>
      </c>
      <c r="H25" s="105">
        <v>0</v>
      </c>
      <c r="I25" s="105">
        <f t="shared" si="4"/>
        <v>2874</v>
      </c>
      <c r="J25" s="106">
        <f t="shared" si="5"/>
        <v>73.31632653061224</v>
      </c>
      <c r="K25" s="105">
        <v>2475</v>
      </c>
      <c r="L25" s="106">
        <f t="shared" si="6"/>
        <v>63.13775510204081</v>
      </c>
      <c r="M25" s="105">
        <v>0</v>
      </c>
      <c r="N25" s="106">
        <f t="shared" si="7"/>
        <v>0</v>
      </c>
      <c r="O25" s="105">
        <v>399</v>
      </c>
      <c r="P25" s="105">
        <v>354</v>
      </c>
      <c r="Q25" s="106">
        <f t="shared" si="8"/>
        <v>10.178571428571429</v>
      </c>
      <c r="R25" s="105">
        <v>9</v>
      </c>
      <c r="S25" s="100" t="s">
        <v>257</v>
      </c>
      <c r="T25" s="100"/>
      <c r="U25" s="100"/>
      <c r="V25" s="100"/>
      <c r="W25" s="100" t="s">
        <v>257</v>
      </c>
      <c r="X25" s="100"/>
      <c r="Y25" s="100"/>
      <c r="Z25" s="100"/>
    </row>
    <row r="26" spans="1:26" s="102" customFormat="1" ht="12" customHeight="1">
      <c r="A26" s="103" t="s">
        <v>258</v>
      </c>
      <c r="B26" s="104" t="s">
        <v>296</v>
      </c>
      <c r="C26" s="103" t="s">
        <v>297</v>
      </c>
      <c r="D26" s="105">
        <f t="shared" si="1"/>
        <v>3807</v>
      </c>
      <c r="E26" s="105">
        <f t="shared" si="2"/>
        <v>2412</v>
      </c>
      <c r="F26" s="106">
        <f t="shared" si="3"/>
        <v>63.35697399527187</v>
      </c>
      <c r="G26" s="105">
        <v>2412</v>
      </c>
      <c r="H26" s="105">
        <v>0</v>
      </c>
      <c r="I26" s="105">
        <f t="shared" si="4"/>
        <v>1395</v>
      </c>
      <c r="J26" s="106">
        <f t="shared" si="5"/>
        <v>36.64302600472813</v>
      </c>
      <c r="K26" s="105">
        <v>0</v>
      </c>
      <c r="L26" s="106">
        <f t="shared" si="6"/>
        <v>0</v>
      </c>
      <c r="M26" s="105">
        <v>0</v>
      </c>
      <c r="N26" s="106">
        <f t="shared" si="7"/>
        <v>0</v>
      </c>
      <c r="O26" s="105">
        <v>1395</v>
      </c>
      <c r="P26" s="105">
        <v>1290</v>
      </c>
      <c r="Q26" s="106">
        <f t="shared" si="8"/>
        <v>36.64302600472813</v>
      </c>
      <c r="R26" s="105">
        <v>21</v>
      </c>
      <c r="S26" s="100" t="s">
        <v>257</v>
      </c>
      <c r="T26" s="100"/>
      <c r="U26" s="100"/>
      <c r="V26" s="100"/>
      <c r="W26" s="100" t="s">
        <v>257</v>
      </c>
      <c r="X26" s="100"/>
      <c r="Y26" s="100"/>
      <c r="Z26" s="100"/>
    </row>
    <row r="27" spans="1:26" s="102" customFormat="1" ht="12" customHeight="1">
      <c r="A27" s="103" t="s">
        <v>258</v>
      </c>
      <c r="B27" s="104" t="s">
        <v>298</v>
      </c>
      <c r="C27" s="103" t="s">
        <v>299</v>
      </c>
      <c r="D27" s="105">
        <f t="shared" si="1"/>
        <v>4523</v>
      </c>
      <c r="E27" s="105">
        <f t="shared" si="2"/>
        <v>2844</v>
      </c>
      <c r="F27" s="106">
        <f t="shared" si="3"/>
        <v>62.878620384700426</v>
      </c>
      <c r="G27" s="105">
        <v>2844</v>
      </c>
      <c r="H27" s="105">
        <v>0</v>
      </c>
      <c r="I27" s="105">
        <f t="shared" si="4"/>
        <v>1679</v>
      </c>
      <c r="J27" s="106">
        <f t="shared" si="5"/>
        <v>37.12137961529958</v>
      </c>
      <c r="K27" s="105">
        <v>0</v>
      </c>
      <c r="L27" s="106">
        <f t="shared" si="6"/>
        <v>0</v>
      </c>
      <c r="M27" s="105">
        <v>0</v>
      </c>
      <c r="N27" s="106">
        <f t="shared" si="7"/>
        <v>0</v>
      </c>
      <c r="O27" s="105">
        <v>1679</v>
      </c>
      <c r="P27" s="105">
        <v>1198</v>
      </c>
      <c r="Q27" s="106">
        <f t="shared" si="8"/>
        <v>37.12137961529958</v>
      </c>
      <c r="R27" s="105">
        <v>50</v>
      </c>
      <c r="S27" s="100" t="s">
        <v>257</v>
      </c>
      <c r="T27" s="100"/>
      <c r="U27" s="100"/>
      <c r="V27" s="100"/>
      <c r="W27" s="100" t="s">
        <v>257</v>
      </c>
      <c r="X27" s="100"/>
      <c r="Y27" s="100"/>
      <c r="Z27" s="100"/>
    </row>
    <row r="28" spans="1:26" s="102" customFormat="1" ht="12" customHeight="1">
      <c r="A28" s="103" t="s">
        <v>258</v>
      </c>
      <c r="B28" s="104" t="s">
        <v>300</v>
      </c>
      <c r="C28" s="103" t="s">
        <v>301</v>
      </c>
      <c r="D28" s="105">
        <f t="shared" si="1"/>
        <v>4200</v>
      </c>
      <c r="E28" s="105">
        <f t="shared" si="2"/>
        <v>1663</v>
      </c>
      <c r="F28" s="106">
        <f t="shared" si="3"/>
        <v>39.595238095238095</v>
      </c>
      <c r="G28" s="105">
        <v>1663</v>
      </c>
      <c r="H28" s="105">
        <v>0</v>
      </c>
      <c r="I28" s="105">
        <f t="shared" si="4"/>
        <v>2537</v>
      </c>
      <c r="J28" s="106">
        <f t="shared" si="5"/>
        <v>60.404761904761905</v>
      </c>
      <c r="K28" s="105">
        <v>1268</v>
      </c>
      <c r="L28" s="106">
        <f t="shared" si="6"/>
        <v>30.19047619047619</v>
      </c>
      <c r="M28" s="105">
        <v>0</v>
      </c>
      <c r="N28" s="106">
        <f t="shared" si="7"/>
        <v>0</v>
      </c>
      <c r="O28" s="105">
        <v>1269</v>
      </c>
      <c r="P28" s="105">
        <v>1219</v>
      </c>
      <c r="Q28" s="106">
        <f t="shared" si="8"/>
        <v>30.214285714285715</v>
      </c>
      <c r="R28" s="105">
        <v>22</v>
      </c>
      <c r="S28" s="100" t="s">
        <v>257</v>
      </c>
      <c r="T28" s="100"/>
      <c r="U28" s="100"/>
      <c r="V28" s="100"/>
      <c r="W28" s="100" t="s">
        <v>257</v>
      </c>
      <c r="X28" s="100"/>
      <c r="Y28" s="100"/>
      <c r="Z28" s="100"/>
    </row>
    <row r="29" spans="1:26" s="102" customFormat="1" ht="12" customHeight="1">
      <c r="A29" s="103" t="s">
        <v>258</v>
      </c>
      <c r="B29" s="104" t="s">
        <v>302</v>
      </c>
      <c r="C29" s="103" t="s">
        <v>303</v>
      </c>
      <c r="D29" s="105">
        <f t="shared" si="1"/>
        <v>438</v>
      </c>
      <c r="E29" s="105">
        <f t="shared" si="2"/>
        <v>210</v>
      </c>
      <c r="F29" s="106">
        <f t="shared" si="3"/>
        <v>47.94520547945205</v>
      </c>
      <c r="G29" s="105">
        <v>210</v>
      </c>
      <c r="H29" s="105">
        <v>0</v>
      </c>
      <c r="I29" s="105">
        <f t="shared" si="4"/>
        <v>228</v>
      </c>
      <c r="J29" s="106">
        <f t="shared" si="5"/>
        <v>52.054794520547944</v>
      </c>
      <c r="K29" s="105">
        <v>0</v>
      </c>
      <c r="L29" s="106">
        <f t="shared" si="6"/>
        <v>0</v>
      </c>
      <c r="M29" s="105">
        <v>0</v>
      </c>
      <c r="N29" s="106">
        <f t="shared" si="7"/>
        <v>0</v>
      </c>
      <c r="O29" s="105">
        <v>228</v>
      </c>
      <c r="P29" s="105">
        <v>209</v>
      </c>
      <c r="Q29" s="106">
        <f t="shared" si="8"/>
        <v>52.054794520547944</v>
      </c>
      <c r="R29" s="105">
        <v>1</v>
      </c>
      <c r="S29" s="100" t="s">
        <v>257</v>
      </c>
      <c r="T29" s="100"/>
      <c r="U29" s="100"/>
      <c r="V29" s="100"/>
      <c r="W29" s="100" t="s">
        <v>257</v>
      </c>
      <c r="X29" s="100"/>
      <c r="Y29" s="100"/>
      <c r="Z29" s="100"/>
    </row>
    <row r="30" spans="1:26" s="102" customFormat="1" ht="12" customHeight="1">
      <c r="A30" s="103" t="s">
        <v>258</v>
      </c>
      <c r="B30" s="104" t="s">
        <v>304</v>
      </c>
      <c r="C30" s="103" t="s">
        <v>305</v>
      </c>
      <c r="D30" s="105">
        <f t="shared" si="1"/>
        <v>25240</v>
      </c>
      <c r="E30" s="105">
        <f t="shared" si="2"/>
        <v>2919</v>
      </c>
      <c r="F30" s="106">
        <f t="shared" si="3"/>
        <v>11.564976228209192</v>
      </c>
      <c r="G30" s="105">
        <v>2919</v>
      </c>
      <c r="H30" s="105">
        <v>0</v>
      </c>
      <c r="I30" s="105">
        <f t="shared" si="4"/>
        <v>22321</v>
      </c>
      <c r="J30" s="106">
        <f t="shared" si="5"/>
        <v>88.43502377179081</v>
      </c>
      <c r="K30" s="105">
        <v>3680</v>
      </c>
      <c r="L30" s="106">
        <f t="shared" si="6"/>
        <v>14.580031695721077</v>
      </c>
      <c r="M30" s="105">
        <v>0</v>
      </c>
      <c r="N30" s="106">
        <f t="shared" si="7"/>
        <v>0</v>
      </c>
      <c r="O30" s="105">
        <v>18641</v>
      </c>
      <c r="P30" s="105">
        <v>10714</v>
      </c>
      <c r="Q30" s="106">
        <f t="shared" si="8"/>
        <v>73.85499207606972</v>
      </c>
      <c r="R30" s="105">
        <v>35</v>
      </c>
      <c r="S30" s="100" t="s">
        <v>257</v>
      </c>
      <c r="T30" s="100"/>
      <c r="U30" s="100"/>
      <c r="V30" s="100"/>
      <c r="W30" s="100" t="s">
        <v>257</v>
      </c>
      <c r="X30" s="100"/>
      <c r="Y30" s="100"/>
      <c r="Z30" s="100"/>
    </row>
    <row r="31" spans="1:26" s="102" customFormat="1" ht="12" customHeight="1">
      <c r="A31" s="103" t="s">
        <v>258</v>
      </c>
      <c r="B31" s="104" t="s">
        <v>306</v>
      </c>
      <c r="C31" s="103" t="s">
        <v>307</v>
      </c>
      <c r="D31" s="105">
        <f t="shared" si="1"/>
        <v>6351</v>
      </c>
      <c r="E31" s="105">
        <f t="shared" si="2"/>
        <v>3379</v>
      </c>
      <c r="F31" s="106">
        <f t="shared" si="3"/>
        <v>53.204219807904266</v>
      </c>
      <c r="G31" s="105">
        <v>3379</v>
      </c>
      <c r="H31" s="105">
        <v>0</v>
      </c>
      <c r="I31" s="105">
        <f t="shared" si="4"/>
        <v>2972</v>
      </c>
      <c r="J31" s="106">
        <f t="shared" si="5"/>
        <v>46.795780192095734</v>
      </c>
      <c r="K31" s="105">
        <v>0</v>
      </c>
      <c r="L31" s="106">
        <f t="shared" si="6"/>
        <v>0</v>
      </c>
      <c r="M31" s="105">
        <v>0</v>
      </c>
      <c r="N31" s="106">
        <f t="shared" si="7"/>
        <v>0</v>
      </c>
      <c r="O31" s="105">
        <v>2972</v>
      </c>
      <c r="P31" s="105">
        <v>2764</v>
      </c>
      <c r="Q31" s="106">
        <f t="shared" si="8"/>
        <v>46.795780192095734</v>
      </c>
      <c r="R31" s="105">
        <v>38</v>
      </c>
      <c r="S31" s="100" t="s">
        <v>257</v>
      </c>
      <c r="T31" s="100"/>
      <c r="U31" s="100"/>
      <c r="V31" s="100"/>
      <c r="W31" s="100" t="s">
        <v>257</v>
      </c>
      <c r="X31" s="100"/>
      <c r="Y31" s="100"/>
      <c r="Z31" s="100"/>
    </row>
    <row r="32" spans="1:26" s="102" customFormat="1" ht="12" customHeight="1">
      <c r="A32" s="103" t="s">
        <v>258</v>
      </c>
      <c r="B32" s="104" t="s">
        <v>308</v>
      </c>
      <c r="C32" s="103" t="s">
        <v>309</v>
      </c>
      <c r="D32" s="105">
        <f t="shared" si="1"/>
        <v>7739</v>
      </c>
      <c r="E32" s="105">
        <f t="shared" si="2"/>
        <v>3167</v>
      </c>
      <c r="F32" s="106">
        <f t="shared" si="3"/>
        <v>40.922599819098075</v>
      </c>
      <c r="G32" s="105">
        <v>3167</v>
      </c>
      <c r="H32" s="105">
        <v>0</v>
      </c>
      <c r="I32" s="105">
        <f t="shared" si="4"/>
        <v>4572</v>
      </c>
      <c r="J32" s="106">
        <f t="shared" si="5"/>
        <v>59.07740018090193</v>
      </c>
      <c r="K32" s="105">
        <v>0</v>
      </c>
      <c r="L32" s="106">
        <f t="shared" si="6"/>
        <v>0</v>
      </c>
      <c r="M32" s="105">
        <v>0</v>
      </c>
      <c r="N32" s="106">
        <f t="shared" si="7"/>
        <v>0</v>
      </c>
      <c r="O32" s="105">
        <v>4572</v>
      </c>
      <c r="P32" s="105">
        <v>4572</v>
      </c>
      <c r="Q32" s="106">
        <f t="shared" si="8"/>
        <v>59.07740018090193</v>
      </c>
      <c r="R32" s="105">
        <v>41</v>
      </c>
      <c r="S32" s="100"/>
      <c r="T32" s="100"/>
      <c r="U32" s="100"/>
      <c r="V32" s="100" t="s">
        <v>257</v>
      </c>
      <c r="W32" s="100"/>
      <c r="X32" s="100"/>
      <c r="Y32" s="100"/>
      <c r="Z32" s="100" t="s">
        <v>257</v>
      </c>
    </row>
    <row r="33" spans="1:26" s="102" customFormat="1" ht="12" customHeight="1">
      <c r="A33" s="103" t="s">
        <v>258</v>
      </c>
      <c r="B33" s="104" t="s">
        <v>310</v>
      </c>
      <c r="C33" s="103" t="s">
        <v>311</v>
      </c>
      <c r="D33" s="105">
        <f t="shared" si="1"/>
        <v>13798</v>
      </c>
      <c r="E33" s="105">
        <f t="shared" si="2"/>
        <v>6383</v>
      </c>
      <c r="F33" s="106">
        <f t="shared" si="3"/>
        <v>46.260327583707785</v>
      </c>
      <c r="G33" s="105">
        <v>6383</v>
      </c>
      <c r="H33" s="105">
        <v>0</v>
      </c>
      <c r="I33" s="105">
        <f t="shared" si="4"/>
        <v>7415</v>
      </c>
      <c r="J33" s="106">
        <f t="shared" si="5"/>
        <v>53.739672416292215</v>
      </c>
      <c r="K33" s="105">
        <v>0</v>
      </c>
      <c r="L33" s="106">
        <f t="shared" si="6"/>
        <v>0</v>
      </c>
      <c r="M33" s="105">
        <v>0</v>
      </c>
      <c r="N33" s="106">
        <f t="shared" si="7"/>
        <v>0</v>
      </c>
      <c r="O33" s="105">
        <v>7415</v>
      </c>
      <c r="P33" s="105">
        <v>6602</v>
      </c>
      <c r="Q33" s="106">
        <f t="shared" si="8"/>
        <v>53.739672416292215</v>
      </c>
      <c r="R33" s="105">
        <v>30</v>
      </c>
      <c r="S33" s="100" t="s">
        <v>257</v>
      </c>
      <c r="T33" s="100"/>
      <c r="U33" s="100"/>
      <c r="V33" s="100"/>
      <c r="W33" s="100" t="s">
        <v>257</v>
      </c>
      <c r="X33" s="100"/>
      <c r="Y33" s="100"/>
      <c r="Z33" s="100"/>
    </row>
    <row r="34" spans="1:26" s="102" customFormat="1" ht="12" customHeight="1">
      <c r="A34" s="103" t="s">
        <v>258</v>
      </c>
      <c r="B34" s="104" t="s">
        <v>312</v>
      </c>
      <c r="C34" s="103" t="s">
        <v>313</v>
      </c>
      <c r="D34" s="105">
        <f t="shared" si="1"/>
        <v>6233</v>
      </c>
      <c r="E34" s="105">
        <f t="shared" si="2"/>
        <v>2878</v>
      </c>
      <c r="F34" s="106">
        <f t="shared" si="3"/>
        <v>46.17359217070431</v>
      </c>
      <c r="G34" s="105">
        <v>2878</v>
      </c>
      <c r="H34" s="105">
        <v>0</v>
      </c>
      <c r="I34" s="105">
        <f t="shared" si="4"/>
        <v>3355</v>
      </c>
      <c r="J34" s="106">
        <f t="shared" si="5"/>
        <v>53.82640782929569</v>
      </c>
      <c r="K34" s="105">
        <v>1982</v>
      </c>
      <c r="L34" s="106">
        <f t="shared" si="6"/>
        <v>31.798491897962457</v>
      </c>
      <c r="M34" s="105">
        <v>0</v>
      </c>
      <c r="N34" s="106">
        <f t="shared" si="7"/>
        <v>0</v>
      </c>
      <c r="O34" s="105">
        <v>1373</v>
      </c>
      <c r="P34" s="105">
        <v>633</v>
      </c>
      <c r="Q34" s="106">
        <f t="shared" si="8"/>
        <v>22.027915931333226</v>
      </c>
      <c r="R34" s="105">
        <v>16</v>
      </c>
      <c r="S34" s="100" t="s">
        <v>257</v>
      </c>
      <c r="T34" s="100"/>
      <c r="U34" s="100"/>
      <c r="V34" s="100"/>
      <c r="W34" s="100" t="s">
        <v>257</v>
      </c>
      <c r="X34" s="100"/>
      <c r="Y34" s="100"/>
      <c r="Z34" s="100"/>
    </row>
    <row r="35" spans="1:26" s="102" customFormat="1" ht="12" customHeight="1">
      <c r="A35" s="103" t="s">
        <v>258</v>
      </c>
      <c r="B35" s="104" t="s">
        <v>314</v>
      </c>
      <c r="C35" s="103" t="s">
        <v>315</v>
      </c>
      <c r="D35" s="105">
        <f t="shared" si="1"/>
        <v>3739</v>
      </c>
      <c r="E35" s="105">
        <f t="shared" si="2"/>
        <v>668</v>
      </c>
      <c r="F35" s="106">
        <f t="shared" si="3"/>
        <v>17.865739502540787</v>
      </c>
      <c r="G35" s="105">
        <v>668</v>
      </c>
      <c r="H35" s="105">
        <v>0</v>
      </c>
      <c r="I35" s="105">
        <f t="shared" si="4"/>
        <v>3071</v>
      </c>
      <c r="J35" s="106">
        <f t="shared" si="5"/>
        <v>82.13426049745921</v>
      </c>
      <c r="K35" s="105">
        <v>1149</v>
      </c>
      <c r="L35" s="106">
        <f t="shared" si="6"/>
        <v>30.730141749130784</v>
      </c>
      <c r="M35" s="105">
        <v>0</v>
      </c>
      <c r="N35" s="106">
        <f t="shared" si="7"/>
        <v>0</v>
      </c>
      <c r="O35" s="105">
        <v>1922</v>
      </c>
      <c r="P35" s="105">
        <v>1088</v>
      </c>
      <c r="Q35" s="106">
        <f t="shared" si="8"/>
        <v>51.40411874832843</v>
      </c>
      <c r="R35" s="105">
        <v>5</v>
      </c>
      <c r="S35" s="100" t="s">
        <v>257</v>
      </c>
      <c r="T35" s="100"/>
      <c r="U35" s="100"/>
      <c r="V35" s="100"/>
      <c r="W35" s="100" t="s">
        <v>257</v>
      </c>
      <c r="X35" s="100"/>
      <c r="Y35" s="100"/>
      <c r="Z35" s="100"/>
    </row>
    <row r="36" spans="1:26" s="102" customFormat="1" ht="12" customHeight="1">
      <c r="A36" s="103" t="s">
        <v>258</v>
      </c>
      <c r="B36" s="104" t="s">
        <v>316</v>
      </c>
      <c r="C36" s="103" t="s">
        <v>317</v>
      </c>
      <c r="D36" s="105">
        <f t="shared" si="1"/>
        <v>5467</v>
      </c>
      <c r="E36" s="105">
        <f t="shared" si="2"/>
        <v>2366</v>
      </c>
      <c r="F36" s="106">
        <f t="shared" si="3"/>
        <v>43.27784891165173</v>
      </c>
      <c r="G36" s="105">
        <v>2366</v>
      </c>
      <c r="H36" s="105">
        <v>0</v>
      </c>
      <c r="I36" s="105">
        <f t="shared" si="4"/>
        <v>3101</v>
      </c>
      <c r="J36" s="106">
        <f t="shared" si="5"/>
        <v>56.72215108834827</v>
      </c>
      <c r="K36" s="105">
        <v>0</v>
      </c>
      <c r="L36" s="106">
        <f t="shared" si="6"/>
        <v>0</v>
      </c>
      <c r="M36" s="105">
        <v>0</v>
      </c>
      <c r="N36" s="106">
        <f t="shared" si="7"/>
        <v>0</v>
      </c>
      <c r="O36" s="105">
        <v>3101</v>
      </c>
      <c r="P36" s="105">
        <v>1833</v>
      </c>
      <c r="Q36" s="106">
        <f t="shared" si="8"/>
        <v>56.72215108834827</v>
      </c>
      <c r="R36" s="105">
        <v>7</v>
      </c>
      <c r="S36" s="100" t="s">
        <v>257</v>
      </c>
      <c r="T36" s="100"/>
      <c r="U36" s="100"/>
      <c r="V36" s="100"/>
      <c r="W36" s="100" t="s">
        <v>257</v>
      </c>
      <c r="X36" s="100"/>
      <c r="Y36" s="100"/>
      <c r="Z36" s="100"/>
    </row>
    <row r="37" spans="1:26" s="102" customFormat="1" ht="12" customHeight="1">
      <c r="A37" s="103" t="s">
        <v>258</v>
      </c>
      <c r="B37" s="104" t="s">
        <v>318</v>
      </c>
      <c r="C37" s="103" t="s">
        <v>319</v>
      </c>
      <c r="D37" s="105">
        <f t="shared" si="1"/>
        <v>6393</v>
      </c>
      <c r="E37" s="105">
        <f t="shared" si="2"/>
        <v>1566</v>
      </c>
      <c r="F37" s="106">
        <f t="shared" si="3"/>
        <v>24.495541999061473</v>
      </c>
      <c r="G37" s="105">
        <v>1485</v>
      </c>
      <c r="H37" s="105">
        <v>81</v>
      </c>
      <c r="I37" s="105">
        <f t="shared" si="4"/>
        <v>4827</v>
      </c>
      <c r="J37" s="106">
        <f t="shared" si="5"/>
        <v>75.50445800093853</v>
      </c>
      <c r="K37" s="105">
        <v>0</v>
      </c>
      <c r="L37" s="106">
        <f t="shared" si="6"/>
        <v>0</v>
      </c>
      <c r="M37" s="105">
        <v>0</v>
      </c>
      <c r="N37" s="106">
        <f t="shared" si="7"/>
        <v>0</v>
      </c>
      <c r="O37" s="105">
        <v>4827</v>
      </c>
      <c r="P37" s="105">
        <v>4439</v>
      </c>
      <c r="Q37" s="106">
        <f t="shared" si="8"/>
        <v>75.50445800093853</v>
      </c>
      <c r="R37" s="105">
        <v>25</v>
      </c>
      <c r="S37" s="100" t="s">
        <v>257</v>
      </c>
      <c r="T37" s="100"/>
      <c r="U37" s="100"/>
      <c r="V37" s="100"/>
      <c r="W37" s="100" t="s">
        <v>257</v>
      </c>
      <c r="X37" s="100"/>
      <c r="Y37" s="100"/>
      <c r="Z37" s="100"/>
    </row>
    <row r="38" spans="1:26" s="102" customFormat="1" ht="12" customHeight="1">
      <c r="A38" s="103" t="s">
        <v>258</v>
      </c>
      <c r="B38" s="104" t="s">
        <v>320</v>
      </c>
      <c r="C38" s="103" t="s">
        <v>321</v>
      </c>
      <c r="D38" s="105">
        <f t="shared" si="1"/>
        <v>18893</v>
      </c>
      <c r="E38" s="105">
        <f t="shared" si="2"/>
        <v>11222</v>
      </c>
      <c r="F38" s="106">
        <f t="shared" si="3"/>
        <v>59.39766050918329</v>
      </c>
      <c r="G38" s="105">
        <v>11221</v>
      </c>
      <c r="H38" s="105">
        <v>1</v>
      </c>
      <c r="I38" s="105">
        <f t="shared" si="4"/>
        <v>7671</v>
      </c>
      <c r="J38" s="106">
        <f t="shared" si="5"/>
        <v>40.6023394908167</v>
      </c>
      <c r="K38" s="105">
        <v>915</v>
      </c>
      <c r="L38" s="106">
        <f t="shared" si="6"/>
        <v>4.84306356851744</v>
      </c>
      <c r="M38" s="105">
        <v>0</v>
      </c>
      <c r="N38" s="106">
        <f t="shared" si="7"/>
        <v>0</v>
      </c>
      <c r="O38" s="105">
        <v>6756</v>
      </c>
      <c r="P38" s="105">
        <v>6474</v>
      </c>
      <c r="Q38" s="106">
        <f t="shared" si="8"/>
        <v>35.75927592229927</v>
      </c>
      <c r="R38" s="105">
        <v>71</v>
      </c>
      <c r="S38" s="100" t="s">
        <v>257</v>
      </c>
      <c r="T38" s="100"/>
      <c r="U38" s="100"/>
      <c r="V38" s="100"/>
      <c r="W38" s="100" t="s">
        <v>257</v>
      </c>
      <c r="X38" s="100"/>
      <c r="Y38" s="100"/>
      <c r="Z38" s="100"/>
    </row>
    <row r="39" spans="1:26" s="102" customFormat="1" ht="12" customHeight="1">
      <c r="A39" s="103" t="s">
        <v>258</v>
      </c>
      <c r="B39" s="104" t="s">
        <v>322</v>
      </c>
      <c r="C39" s="103" t="s">
        <v>323</v>
      </c>
      <c r="D39" s="105">
        <f t="shared" si="1"/>
        <v>5819</v>
      </c>
      <c r="E39" s="105">
        <f t="shared" si="2"/>
        <v>1899</v>
      </c>
      <c r="F39" s="106">
        <f t="shared" si="3"/>
        <v>32.6344732771954</v>
      </c>
      <c r="G39" s="105">
        <v>1899</v>
      </c>
      <c r="H39" s="105">
        <v>0</v>
      </c>
      <c r="I39" s="105">
        <f t="shared" si="4"/>
        <v>3920</v>
      </c>
      <c r="J39" s="106">
        <f t="shared" si="5"/>
        <v>67.3655267228046</v>
      </c>
      <c r="K39" s="105">
        <v>241</v>
      </c>
      <c r="L39" s="106">
        <f t="shared" si="6"/>
        <v>4.14160508678467</v>
      </c>
      <c r="M39" s="105">
        <v>0</v>
      </c>
      <c r="N39" s="106">
        <f t="shared" si="7"/>
        <v>0</v>
      </c>
      <c r="O39" s="105">
        <v>3679</v>
      </c>
      <c r="P39" s="105">
        <v>3379</v>
      </c>
      <c r="Q39" s="106">
        <f t="shared" si="8"/>
        <v>63.22392163601993</v>
      </c>
      <c r="R39" s="105">
        <v>11</v>
      </c>
      <c r="S39" s="100" t="s">
        <v>257</v>
      </c>
      <c r="T39" s="100"/>
      <c r="U39" s="100"/>
      <c r="V39" s="100"/>
      <c r="W39" s="100" t="s">
        <v>257</v>
      </c>
      <c r="X39" s="100"/>
      <c r="Y39" s="100"/>
      <c r="Z39" s="100"/>
    </row>
    <row r="40" spans="1:26" s="102" customFormat="1" ht="12" customHeight="1">
      <c r="A40" s="103" t="s">
        <v>258</v>
      </c>
      <c r="B40" s="104" t="s">
        <v>324</v>
      </c>
      <c r="C40" s="103" t="s">
        <v>325</v>
      </c>
      <c r="D40" s="105">
        <f t="shared" si="1"/>
        <v>1713</v>
      </c>
      <c r="E40" s="105">
        <f t="shared" si="2"/>
        <v>871</v>
      </c>
      <c r="F40" s="106">
        <f t="shared" si="3"/>
        <v>50.84646818447168</v>
      </c>
      <c r="G40" s="105">
        <v>871</v>
      </c>
      <c r="H40" s="105">
        <v>0</v>
      </c>
      <c r="I40" s="105">
        <f t="shared" si="4"/>
        <v>842</v>
      </c>
      <c r="J40" s="106">
        <f t="shared" si="5"/>
        <v>49.15353181552831</v>
      </c>
      <c r="K40" s="105">
        <v>0</v>
      </c>
      <c r="L40" s="106">
        <f t="shared" si="6"/>
        <v>0</v>
      </c>
      <c r="M40" s="105">
        <v>0</v>
      </c>
      <c r="N40" s="106">
        <f t="shared" si="7"/>
        <v>0</v>
      </c>
      <c r="O40" s="105">
        <v>842</v>
      </c>
      <c r="P40" s="105">
        <v>752</v>
      </c>
      <c r="Q40" s="106">
        <f t="shared" si="8"/>
        <v>49.15353181552831</v>
      </c>
      <c r="R40" s="105">
        <v>12</v>
      </c>
      <c r="S40" s="100" t="s">
        <v>257</v>
      </c>
      <c r="T40" s="100"/>
      <c r="U40" s="100"/>
      <c r="V40" s="100"/>
      <c r="W40" s="100" t="s">
        <v>257</v>
      </c>
      <c r="X40" s="100"/>
      <c r="Y40" s="100"/>
      <c r="Z40" s="100"/>
    </row>
    <row r="41" spans="1:26" s="102" customFormat="1" ht="12" customHeight="1">
      <c r="A41" s="103" t="s">
        <v>258</v>
      </c>
      <c r="B41" s="104" t="s">
        <v>326</v>
      </c>
      <c r="C41" s="103" t="s">
        <v>327</v>
      </c>
      <c r="D41" s="105">
        <f t="shared" si="1"/>
        <v>12477</v>
      </c>
      <c r="E41" s="105">
        <f t="shared" si="2"/>
        <v>7064</v>
      </c>
      <c r="F41" s="106">
        <f t="shared" si="3"/>
        <v>56.61617375971788</v>
      </c>
      <c r="G41" s="105">
        <v>7047</v>
      </c>
      <c r="H41" s="105">
        <v>17</v>
      </c>
      <c r="I41" s="105">
        <f t="shared" si="4"/>
        <v>5413</v>
      </c>
      <c r="J41" s="106">
        <f t="shared" si="5"/>
        <v>43.38382624028212</v>
      </c>
      <c r="K41" s="105">
        <v>0</v>
      </c>
      <c r="L41" s="106">
        <f t="shared" si="6"/>
        <v>0</v>
      </c>
      <c r="M41" s="105">
        <v>0</v>
      </c>
      <c r="N41" s="106">
        <f t="shared" si="7"/>
        <v>0</v>
      </c>
      <c r="O41" s="105">
        <v>5413</v>
      </c>
      <c r="P41" s="105">
        <v>4162</v>
      </c>
      <c r="Q41" s="106">
        <f t="shared" si="8"/>
        <v>43.38382624028212</v>
      </c>
      <c r="R41" s="105">
        <v>111</v>
      </c>
      <c r="S41" s="100"/>
      <c r="T41" s="100"/>
      <c r="U41" s="100"/>
      <c r="V41" s="100" t="s">
        <v>257</v>
      </c>
      <c r="W41" s="100"/>
      <c r="X41" s="100"/>
      <c r="Y41" s="100"/>
      <c r="Z41" s="100" t="s">
        <v>257</v>
      </c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5" customWidth="1"/>
    <col min="2" max="2" width="8.69921875" style="126" customWidth="1"/>
    <col min="3" max="3" width="12.59765625" style="124" customWidth="1"/>
    <col min="4" max="55" width="9" style="121" customWidth="1"/>
    <col min="56" max="16384" width="9" style="124" customWidth="1"/>
  </cols>
  <sheetData>
    <row r="1" spans="1:31" s="118" customFormat="1" ht="17.25">
      <c r="A1" s="113" t="s">
        <v>255</v>
      </c>
      <c r="B1" s="114"/>
      <c r="C1" s="115"/>
      <c r="D1" s="116"/>
      <c r="E1" s="117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55" s="52" customFormat="1" ht="33.75" customHeight="1">
      <c r="A2" s="156" t="s">
        <v>208</v>
      </c>
      <c r="B2" s="154" t="s">
        <v>207</v>
      </c>
      <c r="C2" s="158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249</v>
      </c>
      <c r="AG2" s="147"/>
      <c r="AH2" s="147"/>
      <c r="AI2" s="148"/>
      <c r="AJ2" s="146" t="s">
        <v>250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61" t="s">
        <v>251</v>
      </c>
      <c r="AU2" s="154"/>
      <c r="AV2" s="154"/>
      <c r="AW2" s="154"/>
      <c r="AX2" s="154"/>
      <c r="AY2" s="154"/>
      <c r="AZ2" s="146" t="s">
        <v>252</v>
      </c>
      <c r="BA2" s="147"/>
      <c r="BB2" s="147"/>
      <c r="BC2" s="148"/>
    </row>
    <row r="3" spans="1:55" s="52" customFormat="1" ht="26.25" customHeight="1">
      <c r="A3" s="155"/>
      <c r="B3" s="155"/>
      <c r="C3" s="155"/>
      <c r="D3" s="66" t="s">
        <v>10</v>
      </c>
      <c r="E3" s="149" t="s">
        <v>11</v>
      </c>
      <c r="F3" s="147"/>
      <c r="G3" s="148"/>
      <c r="H3" s="150" t="s">
        <v>12</v>
      </c>
      <c r="I3" s="151"/>
      <c r="J3" s="152"/>
      <c r="K3" s="149" t="s">
        <v>13</v>
      </c>
      <c r="L3" s="151"/>
      <c r="M3" s="152"/>
      <c r="N3" s="66" t="s">
        <v>10</v>
      </c>
      <c r="O3" s="149" t="s">
        <v>118</v>
      </c>
      <c r="P3" s="159"/>
      <c r="Q3" s="159"/>
      <c r="R3" s="159"/>
      <c r="S3" s="159"/>
      <c r="T3" s="159"/>
      <c r="U3" s="160"/>
      <c r="V3" s="149" t="s">
        <v>119</v>
      </c>
      <c r="W3" s="159"/>
      <c r="X3" s="159"/>
      <c r="Y3" s="159"/>
      <c r="Z3" s="159"/>
      <c r="AA3" s="159"/>
      <c r="AB3" s="160"/>
      <c r="AC3" s="67" t="s">
        <v>14</v>
      </c>
      <c r="AD3" s="64"/>
      <c r="AE3" s="65"/>
      <c r="AF3" s="153" t="s">
        <v>10</v>
      </c>
      <c r="AG3" s="154" t="s">
        <v>15</v>
      </c>
      <c r="AH3" s="154" t="s">
        <v>16</v>
      </c>
      <c r="AI3" s="154" t="s">
        <v>17</v>
      </c>
      <c r="AJ3" s="155" t="s">
        <v>10</v>
      </c>
      <c r="AK3" s="154" t="s">
        <v>238</v>
      </c>
      <c r="AL3" s="154" t="s">
        <v>18</v>
      </c>
      <c r="AM3" s="154" t="s">
        <v>19</v>
      </c>
      <c r="AN3" s="154" t="s">
        <v>16</v>
      </c>
      <c r="AO3" s="154" t="s">
        <v>20</v>
      </c>
      <c r="AP3" s="154" t="s">
        <v>21</v>
      </c>
      <c r="AQ3" s="154" t="s">
        <v>22</v>
      </c>
      <c r="AR3" s="154" t="s">
        <v>23</v>
      </c>
      <c r="AS3" s="154" t="s">
        <v>24</v>
      </c>
      <c r="AT3" s="153" t="s">
        <v>10</v>
      </c>
      <c r="AU3" s="154" t="s">
        <v>238</v>
      </c>
      <c r="AV3" s="154" t="s">
        <v>18</v>
      </c>
      <c r="AW3" s="154" t="s">
        <v>19</v>
      </c>
      <c r="AX3" s="154" t="s">
        <v>16</v>
      </c>
      <c r="AY3" s="154" t="s">
        <v>20</v>
      </c>
      <c r="AZ3" s="153" t="s">
        <v>10</v>
      </c>
      <c r="BA3" s="154" t="s">
        <v>15</v>
      </c>
      <c r="BB3" s="154" t="s">
        <v>16</v>
      </c>
      <c r="BC3" s="154" t="s">
        <v>17</v>
      </c>
    </row>
    <row r="4" spans="1:55" s="52" customFormat="1" ht="26.25" customHeight="1">
      <c r="A4" s="155"/>
      <c r="B4" s="155"/>
      <c r="C4" s="155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3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3"/>
      <c r="AU4" s="155"/>
      <c r="AV4" s="155"/>
      <c r="AW4" s="155"/>
      <c r="AX4" s="155"/>
      <c r="AY4" s="155"/>
      <c r="AZ4" s="153"/>
      <c r="BA4" s="155"/>
      <c r="BB4" s="155"/>
      <c r="BC4" s="155"/>
    </row>
    <row r="5" spans="1:55" s="56" customFormat="1" ht="23.25" customHeight="1">
      <c r="A5" s="155"/>
      <c r="B5" s="155"/>
      <c r="C5" s="15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5"/>
      <c r="AM5" s="57"/>
      <c r="AN5" s="57"/>
      <c r="AO5" s="57"/>
      <c r="AP5" s="57"/>
      <c r="AQ5" s="57"/>
      <c r="AR5" s="57"/>
      <c r="AS5" s="57"/>
      <c r="AT5" s="57"/>
      <c r="AU5" s="57"/>
      <c r="AV5" s="155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7"/>
      <c r="B6" s="157"/>
      <c r="C6" s="157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258</v>
      </c>
      <c r="B7" s="99" t="s">
        <v>259</v>
      </c>
      <c r="C7" s="98" t="s">
        <v>256</v>
      </c>
      <c r="D7" s="90">
        <f aca="true" t="shared" si="0" ref="D7:AI7">SUM(D8:D41)</f>
        <v>360641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11252</v>
      </c>
      <c r="I7" s="90">
        <f t="shared" si="0"/>
        <v>9999</v>
      </c>
      <c r="J7" s="90">
        <f t="shared" si="0"/>
        <v>1253</v>
      </c>
      <c r="K7" s="90">
        <f t="shared" si="0"/>
        <v>349389</v>
      </c>
      <c r="L7" s="90">
        <f t="shared" si="0"/>
        <v>151772</v>
      </c>
      <c r="M7" s="90">
        <f t="shared" si="0"/>
        <v>197617</v>
      </c>
      <c r="N7" s="90">
        <f t="shared" si="0"/>
        <v>361933</v>
      </c>
      <c r="O7" s="90">
        <f t="shared" si="0"/>
        <v>161771</v>
      </c>
      <c r="P7" s="90">
        <f t="shared" si="0"/>
        <v>160917</v>
      </c>
      <c r="Q7" s="90">
        <f t="shared" si="0"/>
        <v>851</v>
      </c>
      <c r="R7" s="90">
        <f t="shared" si="0"/>
        <v>0</v>
      </c>
      <c r="S7" s="90">
        <f t="shared" si="0"/>
        <v>0</v>
      </c>
      <c r="T7" s="90">
        <f t="shared" si="0"/>
        <v>0</v>
      </c>
      <c r="U7" s="90">
        <f t="shared" si="0"/>
        <v>3</v>
      </c>
      <c r="V7" s="90">
        <f t="shared" si="0"/>
        <v>198870</v>
      </c>
      <c r="W7" s="90">
        <f t="shared" si="0"/>
        <v>198184</v>
      </c>
      <c r="X7" s="90">
        <f t="shared" si="0"/>
        <v>0</v>
      </c>
      <c r="Y7" s="90">
        <f t="shared" si="0"/>
        <v>0</v>
      </c>
      <c r="Z7" s="90">
        <f t="shared" si="0"/>
        <v>259</v>
      </c>
      <c r="AA7" s="90">
        <f t="shared" si="0"/>
        <v>0</v>
      </c>
      <c r="AB7" s="90">
        <f t="shared" si="0"/>
        <v>427</v>
      </c>
      <c r="AC7" s="90">
        <f t="shared" si="0"/>
        <v>1292</v>
      </c>
      <c r="AD7" s="90">
        <f t="shared" si="0"/>
        <v>1224</v>
      </c>
      <c r="AE7" s="90">
        <f t="shared" si="0"/>
        <v>68</v>
      </c>
      <c r="AF7" s="90">
        <f t="shared" si="0"/>
        <v>6159</v>
      </c>
      <c r="AG7" s="90">
        <f t="shared" si="0"/>
        <v>6159</v>
      </c>
      <c r="AH7" s="90">
        <f t="shared" si="0"/>
        <v>0</v>
      </c>
      <c r="AI7" s="90">
        <f t="shared" si="0"/>
        <v>0</v>
      </c>
      <c r="AJ7" s="90">
        <f aca="true" t="shared" si="1" ref="AJ7:BC7">SUM(AJ8:AJ41)</f>
        <v>11687</v>
      </c>
      <c r="AK7" s="90">
        <f t="shared" si="1"/>
        <v>5789</v>
      </c>
      <c r="AL7" s="90">
        <f t="shared" si="1"/>
        <v>47</v>
      </c>
      <c r="AM7" s="90">
        <f t="shared" si="1"/>
        <v>4542</v>
      </c>
      <c r="AN7" s="90">
        <f t="shared" si="1"/>
        <v>1057</v>
      </c>
      <c r="AO7" s="90">
        <f t="shared" si="1"/>
        <v>0</v>
      </c>
      <c r="AP7" s="90">
        <f t="shared" si="1"/>
        <v>0</v>
      </c>
      <c r="AQ7" s="90">
        <f t="shared" si="1"/>
        <v>18</v>
      </c>
      <c r="AR7" s="90">
        <f t="shared" si="1"/>
        <v>0</v>
      </c>
      <c r="AS7" s="90">
        <f t="shared" si="1"/>
        <v>234</v>
      </c>
      <c r="AT7" s="90">
        <f t="shared" si="1"/>
        <v>311</v>
      </c>
      <c r="AU7" s="90">
        <f t="shared" si="1"/>
        <v>308</v>
      </c>
      <c r="AV7" s="90">
        <f t="shared" si="1"/>
        <v>0</v>
      </c>
      <c r="AW7" s="90">
        <f t="shared" si="1"/>
        <v>3</v>
      </c>
      <c r="AX7" s="90">
        <f t="shared" si="1"/>
        <v>0</v>
      </c>
      <c r="AY7" s="90">
        <f t="shared" si="1"/>
        <v>0</v>
      </c>
      <c r="AZ7" s="90">
        <f t="shared" si="1"/>
        <v>646</v>
      </c>
      <c r="BA7" s="90">
        <f t="shared" si="1"/>
        <v>646</v>
      </c>
      <c r="BB7" s="90">
        <f t="shared" si="1"/>
        <v>0</v>
      </c>
      <c r="BC7" s="90">
        <f t="shared" si="1"/>
        <v>0</v>
      </c>
    </row>
    <row r="8" spans="1:55" s="102" customFormat="1" ht="12" customHeight="1">
      <c r="A8" s="100" t="s">
        <v>258</v>
      </c>
      <c r="B8" s="101" t="s">
        <v>260</v>
      </c>
      <c r="C8" s="100" t="s">
        <v>261</v>
      </c>
      <c r="D8" s="94">
        <f aca="true" t="shared" si="2" ref="D8:D41">SUM(E8,+H8,+K8)</f>
        <v>109739</v>
      </c>
      <c r="E8" s="94">
        <f aca="true" t="shared" si="3" ref="E8:E41">SUM(F8:G8)</f>
        <v>0</v>
      </c>
      <c r="F8" s="94">
        <v>0</v>
      </c>
      <c r="G8" s="94">
        <v>0</v>
      </c>
      <c r="H8" s="94">
        <f aca="true" t="shared" si="4" ref="H8:H41">SUM(I8:J8)</f>
        <v>0</v>
      </c>
      <c r="I8" s="94">
        <v>0</v>
      </c>
      <c r="J8" s="94">
        <v>0</v>
      </c>
      <c r="K8" s="94">
        <f aca="true" t="shared" si="5" ref="K8:K41">SUM(L8:M8)</f>
        <v>109739</v>
      </c>
      <c r="L8" s="94">
        <v>24501</v>
      </c>
      <c r="M8" s="94">
        <v>85238</v>
      </c>
      <c r="N8" s="94">
        <f aca="true" t="shared" si="6" ref="N8:N41">SUM(O8,+V8,+AC8)</f>
        <v>110046</v>
      </c>
      <c r="O8" s="94">
        <f aca="true" t="shared" si="7" ref="O8:O41">SUM(P8:U8)</f>
        <v>24501</v>
      </c>
      <c r="P8" s="94">
        <v>24501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41">SUM(W8:AB8)</f>
        <v>85238</v>
      </c>
      <c r="W8" s="94">
        <v>85238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41">SUM(AD8:AE8)</f>
        <v>307</v>
      </c>
      <c r="AD8" s="94">
        <v>307</v>
      </c>
      <c r="AE8" s="94">
        <v>0</v>
      </c>
      <c r="AF8" s="94">
        <f aca="true" t="shared" si="10" ref="AF8:AF41">SUM(AG8:AI8)</f>
        <v>4065</v>
      </c>
      <c r="AG8" s="94">
        <v>4065</v>
      </c>
      <c r="AH8" s="94">
        <v>0</v>
      </c>
      <c r="AI8" s="94">
        <v>0</v>
      </c>
      <c r="AJ8" s="94">
        <f aca="true" t="shared" si="11" ref="AJ8:AJ41">SUM(AK8:AS8)</f>
        <v>4055</v>
      </c>
      <c r="AK8" s="94">
        <v>0</v>
      </c>
      <c r="AL8" s="94">
        <v>0</v>
      </c>
      <c r="AM8" s="94">
        <v>3386</v>
      </c>
      <c r="AN8" s="94">
        <v>654</v>
      </c>
      <c r="AO8" s="94">
        <v>0</v>
      </c>
      <c r="AP8" s="94">
        <v>0</v>
      </c>
      <c r="AQ8" s="94">
        <v>15</v>
      </c>
      <c r="AR8" s="94">
        <v>0</v>
      </c>
      <c r="AS8" s="94">
        <v>0</v>
      </c>
      <c r="AT8" s="94">
        <f aca="true" t="shared" si="12" ref="AT8:AT41">SUM(AU8:AY8)</f>
        <v>10</v>
      </c>
      <c r="AU8" s="94">
        <v>10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41">SUM(BA8:BC8)</f>
        <v>0</v>
      </c>
      <c r="BA8" s="94">
        <v>0</v>
      </c>
      <c r="BB8" s="94">
        <v>0</v>
      </c>
      <c r="BC8" s="94">
        <v>0</v>
      </c>
    </row>
    <row r="9" spans="1:55" s="102" customFormat="1" ht="12" customHeight="1">
      <c r="A9" s="100" t="s">
        <v>258</v>
      </c>
      <c r="B9" s="101" t="s">
        <v>262</v>
      </c>
      <c r="C9" s="100" t="s">
        <v>263</v>
      </c>
      <c r="D9" s="94">
        <f t="shared" si="2"/>
        <v>11107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11107</v>
      </c>
      <c r="L9" s="94">
        <v>7239</v>
      </c>
      <c r="M9" s="94">
        <v>3868</v>
      </c>
      <c r="N9" s="94">
        <f t="shared" si="6"/>
        <v>11361</v>
      </c>
      <c r="O9" s="94">
        <f t="shared" si="7"/>
        <v>7239</v>
      </c>
      <c r="P9" s="94">
        <v>7239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3868</v>
      </c>
      <c r="W9" s="94">
        <v>3868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254</v>
      </c>
      <c r="AD9" s="94">
        <v>254</v>
      </c>
      <c r="AE9" s="94">
        <v>0</v>
      </c>
      <c r="AF9" s="94">
        <f t="shared" si="10"/>
        <v>23</v>
      </c>
      <c r="AG9" s="94">
        <v>23</v>
      </c>
      <c r="AH9" s="94">
        <v>0</v>
      </c>
      <c r="AI9" s="94">
        <v>0</v>
      </c>
      <c r="AJ9" s="94">
        <f t="shared" si="11"/>
        <v>388</v>
      </c>
      <c r="AK9" s="94">
        <v>365</v>
      </c>
      <c r="AL9" s="94">
        <v>0</v>
      </c>
      <c r="AM9" s="94">
        <v>23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2" customFormat="1" ht="12" customHeight="1">
      <c r="A10" s="100" t="s">
        <v>258</v>
      </c>
      <c r="B10" s="101" t="s">
        <v>264</v>
      </c>
      <c r="C10" s="100" t="s">
        <v>265</v>
      </c>
      <c r="D10" s="94">
        <f t="shared" si="2"/>
        <v>9409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9409</v>
      </c>
      <c r="L10" s="94">
        <v>6350</v>
      </c>
      <c r="M10" s="94">
        <v>3059</v>
      </c>
      <c r="N10" s="94">
        <f t="shared" si="6"/>
        <v>9409</v>
      </c>
      <c r="O10" s="94">
        <f t="shared" si="7"/>
        <v>6350</v>
      </c>
      <c r="P10" s="94">
        <v>6350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3059</v>
      </c>
      <c r="W10" s="94">
        <v>3059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19</v>
      </c>
      <c r="AG10" s="94">
        <v>19</v>
      </c>
      <c r="AH10" s="94">
        <v>0</v>
      </c>
      <c r="AI10" s="94">
        <v>0</v>
      </c>
      <c r="AJ10" s="94">
        <f t="shared" si="11"/>
        <v>314</v>
      </c>
      <c r="AK10" s="94">
        <v>296</v>
      </c>
      <c r="AL10" s="94">
        <v>18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19</v>
      </c>
      <c r="AU10" s="94">
        <v>19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18</v>
      </c>
      <c r="BA10" s="94">
        <v>18</v>
      </c>
      <c r="BB10" s="94">
        <v>0</v>
      </c>
      <c r="BC10" s="94">
        <v>0</v>
      </c>
    </row>
    <row r="11" spans="1:55" s="102" customFormat="1" ht="12" customHeight="1">
      <c r="A11" s="100" t="s">
        <v>258</v>
      </c>
      <c r="B11" s="101" t="s">
        <v>266</v>
      </c>
      <c r="C11" s="100" t="s">
        <v>267</v>
      </c>
      <c r="D11" s="94">
        <f t="shared" si="2"/>
        <v>26803</v>
      </c>
      <c r="E11" s="94">
        <f t="shared" si="3"/>
        <v>0</v>
      </c>
      <c r="F11" s="94">
        <v>0</v>
      </c>
      <c r="G11" s="94">
        <v>0</v>
      </c>
      <c r="H11" s="94">
        <f t="shared" si="4"/>
        <v>0</v>
      </c>
      <c r="I11" s="94">
        <v>0</v>
      </c>
      <c r="J11" s="94">
        <v>0</v>
      </c>
      <c r="K11" s="94">
        <f t="shared" si="5"/>
        <v>26803</v>
      </c>
      <c r="L11" s="94">
        <v>14012</v>
      </c>
      <c r="M11" s="94">
        <v>12791</v>
      </c>
      <c r="N11" s="94">
        <f t="shared" si="6"/>
        <v>26858</v>
      </c>
      <c r="O11" s="94">
        <f t="shared" si="7"/>
        <v>14012</v>
      </c>
      <c r="P11" s="94">
        <v>14012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12791</v>
      </c>
      <c r="W11" s="94">
        <v>12791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55</v>
      </c>
      <c r="AD11" s="94">
        <v>55</v>
      </c>
      <c r="AE11" s="94">
        <v>0</v>
      </c>
      <c r="AF11" s="94">
        <f t="shared" si="10"/>
        <v>60</v>
      </c>
      <c r="AG11" s="94">
        <v>60</v>
      </c>
      <c r="AH11" s="94">
        <v>0</v>
      </c>
      <c r="AI11" s="94">
        <v>0</v>
      </c>
      <c r="AJ11" s="94">
        <f t="shared" si="11"/>
        <v>950</v>
      </c>
      <c r="AK11" s="94">
        <v>950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60</v>
      </c>
      <c r="AU11" s="94">
        <v>60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2" customFormat="1" ht="12" customHeight="1">
      <c r="A12" s="100" t="s">
        <v>258</v>
      </c>
      <c r="B12" s="101" t="s">
        <v>268</v>
      </c>
      <c r="C12" s="100" t="s">
        <v>269</v>
      </c>
      <c r="D12" s="105">
        <f t="shared" si="2"/>
        <v>18593</v>
      </c>
      <c r="E12" s="105">
        <f t="shared" si="3"/>
        <v>0</v>
      </c>
      <c r="F12" s="105">
        <v>0</v>
      </c>
      <c r="G12" s="105">
        <v>0</v>
      </c>
      <c r="H12" s="105">
        <f t="shared" si="4"/>
        <v>0</v>
      </c>
      <c r="I12" s="105">
        <v>0</v>
      </c>
      <c r="J12" s="105">
        <v>0</v>
      </c>
      <c r="K12" s="105">
        <f t="shared" si="5"/>
        <v>18593</v>
      </c>
      <c r="L12" s="105">
        <v>6925</v>
      </c>
      <c r="M12" s="105">
        <v>11668</v>
      </c>
      <c r="N12" s="105">
        <f t="shared" si="6"/>
        <v>18593</v>
      </c>
      <c r="O12" s="105">
        <f t="shared" si="7"/>
        <v>6925</v>
      </c>
      <c r="P12" s="105">
        <v>6925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f t="shared" si="8"/>
        <v>11668</v>
      </c>
      <c r="W12" s="105">
        <v>11668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f t="shared" si="9"/>
        <v>0</v>
      </c>
      <c r="AD12" s="105">
        <v>0</v>
      </c>
      <c r="AE12" s="105">
        <v>0</v>
      </c>
      <c r="AF12" s="105">
        <f t="shared" si="10"/>
        <v>30</v>
      </c>
      <c r="AG12" s="105">
        <v>30</v>
      </c>
      <c r="AH12" s="105">
        <v>0</v>
      </c>
      <c r="AI12" s="105">
        <v>0</v>
      </c>
      <c r="AJ12" s="105">
        <f t="shared" si="11"/>
        <v>914</v>
      </c>
      <c r="AK12" s="105">
        <v>914</v>
      </c>
      <c r="AL12" s="105">
        <v>0</v>
      </c>
      <c r="AM12" s="105">
        <v>0</v>
      </c>
      <c r="AN12" s="105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f t="shared" si="12"/>
        <v>30</v>
      </c>
      <c r="AU12" s="105">
        <v>30</v>
      </c>
      <c r="AV12" s="105">
        <v>0</v>
      </c>
      <c r="AW12" s="105">
        <v>0</v>
      </c>
      <c r="AX12" s="105">
        <v>0</v>
      </c>
      <c r="AY12" s="105">
        <v>0</v>
      </c>
      <c r="AZ12" s="105">
        <f t="shared" si="13"/>
        <v>116</v>
      </c>
      <c r="BA12" s="105">
        <v>116</v>
      </c>
      <c r="BB12" s="105">
        <v>0</v>
      </c>
      <c r="BC12" s="105">
        <v>0</v>
      </c>
    </row>
    <row r="13" spans="1:55" s="102" customFormat="1" ht="12" customHeight="1">
      <c r="A13" s="100" t="s">
        <v>258</v>
      </c>
      <c r="B13" s="101" t="s">
        <v>270</v>
      </c>
      <c r="C13" s="100" t="s">
        <v>271</v>
      </c>
      <c r="D13" s="105">
        <f t="shared" si="2"/>
        <v>10715</v>
      </c>
      <c r="E13" s="105">
        <f t="shared" si="3"/>
        <v>0</v>
      </c>
      <c r="F13" s="105">
        <v>0</v>
      </c>
      <c r="G13" s="105">
        <v>0</v>
      </c>
      <c r="H13" s="105">
        <f t="shared" si="4"/>
        <v>0</v>
      </c>
      <c r="I13" s="105">
        <v>0</v>
      </c>
      <c r="J13" s="105">
        <v>0</v>
      </c>
      <c r="K13" s="105">
        <f t="shared" si="5"/>
        <v>10715</v>
      </c>
      <c r="L13" s="105">
        <v>4626</v>
      </c>
      <c r="M13" s="105">
        <v>6089</v>
      </c>
      <c r="N13" s="105">
        <f t="shared" si="6"/>
        <v>10715</v>
      </c>
      <c r="O13" s="105">
        <f t="shared" si="7"/>
        <v>4626</v>
      </c>
      <c r="P13" s="105">
        <v>4626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f t="shared" si="8"/>
        <v>6089</v>
      </c>
      <c r="W13" s="105">
        <v>6089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f t="shared" si="9"/>
        <v>0</v>
      </c>
      <c r="AD13" s="105">
        <v>0</v>
      </c>
      <c r="AE13" s="105">
        <v>0</v>
      </c>
      <c r="AF13" s="105">
        <f t="shared" si="10"/>
        <v>2</v>
      </c>
      <c r="AG13" s="105">
        <v>2</v>
      </c>
      <c r="AH13" s="105">
        <v>0</v>
      </c>
      <c r="AI13" s="105">
        <v>0</v>
      </c>
      <c r="AJ13" s="105">
        <f t="shared" si="11"/>
        <v>0</v>
      </c>
      <c r="AK13" s="105">
        <v>0</v>
      </c>
      <c r="AL13" s="105">
        <v>0</v>
      </c>
      <c r="AM13" s="105">
        <v>0</v>
      </c>
      <c r="AN13" s="105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0</v>
      </c>
      <c r="AT13" s="105">
        <f t="shared" si="12"/>
        <v>2</v>
      </c>
      <c r="AU13" s="105">
        <v>2</v>
      </c>
      <c r="AV13" s="105">
        <v>0</v>
      </c>
      <c r="AW13" s="105">
        <v>0</v>
      </c>
      <c r="AX13" s="105">
        <v>0</v>
      </c>
      <c r="AY13" s="105">
        <v>0</v>
      </c>
      <c r="AZ13" s="105">
        <f t="shared" si="13"/>
        <v>90</v>
      </c>
      <c r="BA13" s="105">
        <v>90</v>
      </c>
      <c r="BB13" s="105">
        <v>0</v>
      </c>
      <c r="BC13" s="105">
        <v>0</v>
      </c>
    </row>
    <row r="14" spans="1:55" s="102" customFormat="1" ht="12" customHeight="1">
      <c r="A14" s="100" t="s">
        <v>258</v>
      </c>
      <c r="B14" s="101" t="s">
        <v>272</v>
      </c>
      <c r="C14" s="100" t="s">
        <v>273</v>
      </c>
      <c r="D14" s="105">
        <f t="shared" si="2"/>
        <v>13050</v>
      </c>
      <c r="E14" s="105">
        <f t="shared" si="3"/>
        <v>0</v>
      </c>
      <c r="F14" s="105">
        <v>0</v>
      </c>
      <c r="G14" s="105">
        <v>0</v>
      </c>
      <c r="H14" s="105">
        <f t="shared" si="4"/>
        <v>0</v>
      </c>
      <c r="I14" s="105">
        <v>0</v>
      </c>
      <c r="J14" s="105">
        <v>0</v>
      </c>
      <c r="K14" s="105">
        <f t="shared" si="5"/>
        <v>13050</v>
      </c>
      <c r="L14" s="105">
        <v>7208</v>
      </c>
      <c r="M14" s="105">
        <v>5842</v>
      </c>
      <c r="N14" s="105">
        <f t="shared" si="6"/>
        <v>13202</v>
      </c>
      <c r="O14" s="105">
        <f t="shared" si="7"/>
        <v>7208</v>
      </c>
      <c r="P14" s="105">
        <v>7208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f t="shared" si="8"/>
        <v>5842</v>
      </c>
      <c r="W14" s="105">
        <v>5842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f t="shared" si="9"/>
        <v>152</v>
      </c>
      <c r="AD14" s="105">
        <v>84</v>
      </c>
      <c r="AE14" s="105">
        <v>68</v>
      </c>
      <c r="AF14" s="105">
        <f t="shared" si="10"/>
        <v>521</v>
      </c>
      <c r="AG14" s="105">
        <v>521</v>
      </c>
      <c r="AH14" s="105">
        <v>0</v>
      </c>
      <c r="AI14" s="105">
        <v>0</v>
      </c>
      <c r="AJ14" s="105">
        <f t="shared" si="11"/>
        <v>521</v>
      </c>
      <c r="AK14" s="105">
        <v>0</v>
      </c>
      <c r="AL14" s="105">
        <v>0</v>
      </c>
      <c r="AM14" s="105">
        <v>521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f t="shared" si="12"/>
        <v>0</v>
      </c>
      <c r="AU14" s="105">
        <v>0</v>
      </c>
      <c r="AV14" s="105">
        <v>0</v>
      </c>
      <c r="AW14" s="105">
        <v>0</v>
      </c>
      <c r="AX14" s="105">
        <v>0</v>
      </c>
      <c r="AY14" s="105">
        <v>0</v>
      </c>
      <c r="AZ14" s="105">
        <f t="shared" si="13"/>
        <v>0</v>
      </c>
      <c r="BA14" s="105">
        <v>0</v>
      </c>
      <c r="BB14" s="105">
        <v>0</v>
      </c>
      <c r="BC14" s="105">
        <v>0</v>
      </c>
    </row>
    <row r="15" spans="1:55" s="102" customFormat="1" ht="12" customHeight="1">
      <c r="A15" s="100" t="s">
        <v>258</v>
      </c>
      <c r="B15" s="101" t="s">
        <v>274</v>
      </c>
      <c r="C15" s="100" t="s">
        <v>275</v>
      </c>
      <c r="D15" s="105">
        <f t="shared" si="2"/>
        <v>11515</v>
      </c>
      <c r="E15" s="105">
        <f t="shared" si="3"/>
        <v>0</v>
      </c>
      <c r="F15" s="105">
        <v>0</v>
      </c>
      <c r="G15" s="105">
        <v>0</v>
      </c>
      <c r="H15" s="105">
        <f t="shared" si="4"/>
        <v>0</v>
      </c>
      <c r="I15" s="105">
        <v>0</v>
      </c>
      <c r="J15" s="105">
        <v>0</v>
      </c>
      <c r="K15" s="105">
        <f t="shared" si="5"/>
        <v>11515</v>
      </c>
      <c r="L15" s="105">
        <v>9367</v>
      </c>
      <c r="M15" s="105">
        <v>2148</v>
      </c>
      <c r="N15" s="105">
        <f t="shared" si="6"/>
        <v>11598</v>
      </c>
      <c r="O15" s="105">
        <f t="shared" si="7"/>
        <v>9367</v>
      </c>
      <c r="P15" s="105">
        <v>9367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f t="shared" si="8"/>
        <v>2148</v>
      </c>
      <c r="W15" s="105">
        <v>2148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f t="shared" si="9"/>
        <v>83</v>
      </c>
      <c r="AD15" s="105">
        <v>83</v>
      </c>
      <c r="AE15" s="105">
        <v>0</v>
      </c>
      <c r="AF15" s="105">
        <f t="shared" si="10"/>
        <v>420</v>
      </c>
      <c r="AG15" s="105">
        <v>420</v>
      </c>
      <c r="AH15" s="105">
        <v>0</v>
      </c>
      <c r="AI15" s="105">
        <v>0</v>
      </c>
      <c r="AJ15" s="105">
        <f t="shared" si="11"/>
        <v>420</v>
      </c>
      <c r="AK15" s="105">
        <v>0</v>
      </c>
      <c r="AL15" s="105">
        <v>0</v>
      </c>
      <c r="AM15" s="105">
        <v>17</v>
      </c>
      <c r="AN15" s="105">
        <v>403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f t="shared" si="12"/>
        <v>0</v>
      </c>
      <c r="AU15" s="105">
        <v>0</v>
      </c>
      <c r="AV15" s="105">
        <v>0</v>
      </c>
      <c r="AW15" s="105">
        <v>0</v>
      </c>
      <c r="AX15" s="105">
        <v>0</v>
      </c>
      <c r="AY15" s="105">
        <v>0</v>
      </c>
      <c r="AZ15" s="105">
        <f t="shared" si="13"/>
        <v>0</v>
      </c>
      <c r="BA15" s="105">
        <v>0</v>
      </c>
      <c r="BB15" s="105">
        <v>0</v>
      </c>
      <c r="BC15" s="105">
        <v>0</v>
      </c>
    </row>
    <row r="16" spans="1:55" s="102" customFormat="1" ht="12" customHeight="1">
      <c r="A16" s="100" t="s">
        <v>258</v>
      </c>
      <c r="B16" s="101" t="s">
        <v>276</v>
      </c>
      <c r="C16" s="100" t="s">
        <v>277</v>
      </c>
      <c r="D16" s="105">
        <f t="shared" si="2"/>
        <v>24521</v>
      </c>
      <c r="E16" s="105">
        <f t="shared" si="3"/>
        <v>0</v>
      </c>
      <c r="F16" s="105">
        <v>0</v>
      </c>
      <c r="G16" s="105">
        <v>0</v>
      </c>
      <c r="H16" s="105">
        <f t="shared" si="4"/>
        <v>0</v>
      </c>
      <c r="I16" s="105">
        <v>0</v>
      </c>
      <c r="J16" s="105">
        <v>0</v>
      </c>
      <c r="K16" s="105">
        <f t="shared" si="5"/>
        <v>24521</v>
      </c>
      <c r="L16" s="105">
        <v>11214</v>
      </c>
      <c r="M16" s="105">
        <v>13307</v>
      </c>
      <c r="N16" s="105">
        <f t="shared" si="6"/>
        <v>24536</v>
      </c>
      <c r="O16" s="105">
        <f t="shared" si="7"/>
        <v>11214</v>
      </c>
      <c r="P16" s="105">
        <v>11211</v>
      </c>
      <c r="Q16" s="105">
        <v>0</v>
      </c>
      <c r="R16" s="105">
        <v>0</v>
      </c>
      <c r="S16" s="105">
        <v>0</v>
      </c>
      <c r="T16" s="105">
        <v>0</v>
      </c>
      <c r="U16" s="105">
        <v>3</v>
      </c>
      <c r="V16" s="105">
        <f t="shared" si="8"/>
        <v>13307</v>
      </c>
      <c r="W16" s="105">
        <v>12880</v>
      </c>
      <c r="X16" s="105">
        <v>0</v>
      </c>
      <c r="Y16" s="105">
        <v>0</v>
      </c>
      <c r="Z16" s="105">
        <v>0</v>
      </c>
      <c r="AA16" s="105">
        <v>0</v>
      </c>
      <c r="AB16" s="105">
        <v>427</v>
      </c>
      <c r="AC16" s="105">
        <f t="shared" si="9"/>
        <v>15</v>
      </c>
      <c r="AD16" s="105">
        <v>15</v>
      </c>
      <c r="AE16" s="105">
        <v>0</v>
      </c>
      <c r="AF16" s="105">
        <f t="shared" si="10"/>
        <v>29</v>
      </c>
      <c r="AG16" s="105">
        <v>29</v>
      </c>
      <c r="AH16" s="105">
        <v>0</v>
      </c>
      <c r="AI16" s="105">
        <v>0</v>
      </c>
      <c r="AJ16" s="105">
        <f t="shared" si="11"/>
        <v>29</v>
      </c>
      <c r="AK16" s="105">
        <v>0</v>
      </c>
      <c r="AL16" s="105">
        <v>0</v>
      </c>
      <c r="AM16" s="105">
        <v>13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16</v>
      </c>
      <c r="AT16" s="105">
        <f t="shared" si="12"/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f t="shared" si="13"/>
        <v>0</v>
      </c>
      <c r="BA16" s="105">
        <v>0</v>
      </c>
      <c r="BB16" s="105">
        <v>0</v>
      </c>
      <c r="BC16" s="105">
        <v>0</v>
      </c>
    </row>
    <row r="17" spans="1:55" s="102" customFormat="1" ht="12" customHeight="1">
      <c r="A17" s="100" t="s">
        <v>258</v>
      </c>
      <c r="B17" s="101" t="s">
        <v>278</v>
      </c>
      <c r="C17" s="100" t="s">
        <v>279</v>
      </c>
      <c r="D17" s="105">
        <f t="shared" si="2"/>
        <v>20479</v>
      </c>
      <c r="E17" s="105">
        <f t="shared" si="3"/>
        <v>0</v>
      </c>
      <c r="F17" s="105">
        <v>0</v>
      </c>
      <c r="G17" s="105">
        <v>0</v>
      </c>
      <c r="H17" s="105">
        <f t="shared" si="4"/>
        <v>0</v>
      </c>
      <c r="I17" s="105">
        <v>0</v>
      </c>
      <c r="J17" s="105">
        <v>0</v>
      </c>
      <c r="K17" s="105">
        <f t="shared" si="5"/>
        <v>20479</v>
      </c>
      <c r="L17" s="105">
        <v>7597</v>
      </c>
      <c r="M17" s="105">
        <v>12882</v>
      </c>
      <c r="N17" s="105">
        <f t="shared" si="6"/>
        <v>20510</v>
      </c>
      <c r="O17" s="105">
        <f t="shared" si="7"/>
        <v>7597</v>
      </c>
      <c r="P17" s="105">
        <v>7597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f t="shared" si="8"/>
        <v>12882</v>
      </c>
      <c r="W17" s="105">
        <v>12882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f t="shared" si="9"/>
        <v>31</v>
      </c>
      <c r="AD17" s="105">
        <v>31</v>
      </c>
      <c r="AE17" s="105">
        <v>0</v>
      </c>
      <c r="AF17" s="105">
        <f t="shared" si="10"/>
        <v>83</v>
      </c>
      <c r="AG17" s="105">
        <v>83</v>
      </c>
      <c r="AH17" s="105">
        <v>0</v>
      </c>
      <c r="AI17" s="105">
        <v>0</v>
      </c>
      <c r="AJ17" s="105">
        <f t="shared" si="11"/>
        <v>3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3</v>
      </c>
      <c r="AR17" s="105">
        <v>0</v>
      </c>
      <c r="AS17" s="105">
        <v>0</v>
      </c>
      <c r="AT17" s="105">
        <f t="shared" si="12"/>
        <v>80</v>
      </c>
      <c r="AU17" s="105">
        <v>80</v>
      </c>
      <c r="AV17" s="105">
        <v>0</v>
      </c>
      <c r="AW17" s="105">
        <v>0</v>
      </c>
      <c r="AX17" s="105">
        <v>0</v>
      </c>
      <c r="AY17" s="105">
        <v>0</v>
      </c>
      <c r="AZ17" s="105">
        <f t="shared" si="13"/>
        <v>0</v>
      </c>
      <c r="BA17" s="105">
        <v>0</v>
      </c>
      <c r="BB17" s="105">
        <v>0</v>
      </c>
      <c r="BC17" s="105">
        <v>0</v>
      </c>
    </row>
    <row r="18" spans="1:55" s="102" customFormat="1" ht="12" customHeight="1">
      <c r="A18" s="100" t="s">
        <v>258</v>
      </c>
      <c r="B18" s="101" t="s">
        <v>280</v>
      </c>
      <c r="C18" s="100" t="s">
        <v>281</v>
      </c>
      <c r="D18" s="105">
        <f t="shared" si="2"/>
        <v>14717</v>
      </c>
      <c r="E18" s="105">
        <f t="shared" si="3"/>
        <v>0</v>
      </c>
      <c r="F18" s="105">
        <v>0</v>
      </c>
      <c r="G18" s="105">
        <v>0</v>
      </c>
      <c r="H18" s="105">
        <f t="shared" si="4"/>
        <v>0</v>
      </c>
      <c r="I18" s="105">
        <v>0</v>
      </c>
      <c r="J18" s="105">
        <v>0</v>
      </c>
      <c r="K18" s="105">
        <f t="shared" si="5"/>
        <v>14717</v>
      </c>
      <c r="L18" s="105">
        <v>10160</v>
      </c>
      <c r="M18" s="105">
        <v>4557</v>
      </c>
      <c r="N18" s="105">
        <f t="shared" si="6"/>
        <v>15008</v>
      </c>
      <c r="O18" s="105">
        <f t="shared" si="7"/>
        <v>10160</v>
      </c>
      <c r="P18" s="105">
        <v>10160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f t="shared" si="8"/>
        <v>4557</v>
      </c>
      <c r="W18" s="105">
        <v>4557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f t="shared" si="9"/>
        <v>291</v>
      </c>
      <c r="AD18" s="105">
        <v>291</v>
      </c>
      <c r="AE18" s="105">
        <v>0</v>
      </c>
      <c r="AF18" s="105">
        <f t="shared" si="10"/>
        <v>59</v>
      </c>
      <c r="AG18" s="105">
        <v>59</v>
      </c>
      <c r="AH18" s="105">
        <v>0</v>
      </c>
      <c r="AI18" s="105">
        <v>0</v>
      </c>
      <c r="AJ18" s="105">
        <f t="shared" si="11"/>
        <v>0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f t="shared" si="12"/>
        <v>59</v>
      </c>
      <c r="AU18" s="105">
        <v>59</v>
      </c>
      <c r="AV18" s="105">
        <v>0</v>
      </c>
      <c r="AW18" s="105">
        <v>0</v>
      </c>
      <c r="AX18" s="105">
        <v>0</v>
      </c>
      <c r="AY18" s="105">
        <v>0</v>
      </c>
      <c r="AZ18" s="105">
        <f t="shared" si="13"/>
        <v>0</v>
      </c>
      <c r="BA18" s="105">
        <v>0</v>
      </c>
      <c r="BB18" s="105">
        <v>0</v>
      </c>
      <c r="BC18" s="105">
        <v>0</v>
      </c>
    </row>
    <row r="19" spans="1:55" s="102" customFormat="1" ht="12" customHeight="1">
      <c r="A19" s="100" t="s">
        <v>258</v>
      </c>
      <c r="B19" s="101" t="s">
        <v>282</v>
      </c>
      <c r="C19" s="100" t="s">
        <v>283</v>
      </c>
      <c r="D19" s="105">
        <f t="shared" si="2"/>
        <v>1267</v>
      </c>
      <c r="E19" s="105">
        <f t="shared" si="3"/>
        <v>0</v>
      </c>
      <c r="F19" s="105">
        <v>0</v>
      </c>
      <c r="G19" s="105">
        <v>0</v>
      </c>
      <c r="H19" s="105">
        <f t="shared" si="4"/>
        <v>0</v>
      </c>
      <c r="I19" s="105">
        <v>0</v>
      </c>
      <c r="J19" s="105">
        <v>0</v>
      </c>
      <c r="K19" s="105">
        <f t="shared" si="5"/>
        <v>1267</v>
      </c>
      <c r="L19" s="105">
        <v>792</v>
      </c>
      <c r="M19" s="105">
        <v>475</v>
      </c>
      <c r="N19" s="105">
        <f t="shared" si="6"/>
        <v>1294</v>
      </c>
      <c r="O19" s="105">
        <f t="shared" si="7"/>
        <v>792</v>
      </c>
      <c r="P19" s="105">
        <v>792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f t="shared" si="8"/>
        <v>475</v>
      </c>
      <c r="W19" s="105">
        <v>475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f t="shared" si="9"/>
        <v>27</v>
      </c>
      <c r="AD19" s="105">
        <v>27</v>
      </c>
      <c r="AE19" s="105">
        <v>0</v>
      </c>
      <c r="AF19" s="105">
        <f t="shared" si="10"/>
        <v>3</v>
      </c>
      <c r="AG19" s="105">
        <v>3</v>
      </c>
      <c r="AH19" s="105">
        <v>0</v>
      </c>
      <c r="AI19" s="105">
        <v>0</v>
      </c>
      <c r="AJ19" s="105">
        <f t="shared" si="11"/>
        <v>45</v>
      </c>
      <c r="AK19" s="105">
        <v>42</v>
      </c>
      <c r="AL19" s="105">
        <v>0</v>
      </c>
      <c r="AM19" s="105">
        <v>3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f t="shared" si="12"/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f t="shared" si="13"/>
        <v>0</v>
      </c>
      <c r="BA19" s="105">
        <v>0</v>
      </c>
      <c r="BB19" s="105">
        <v>0</v>
      </c>
      <c r="BC19" s="105">
        <v>0</v>
      </c>
    </row>
    <row r="20" spans="1:55" s="102" customFormat="1" ht="12" customHeight="1">
      <c r="A20" s="100" t="s">
        <v>258</v>
      </c>
      <c r="B20" s="101" t="s">
        <v>284</v>
      </c>
      <c r="C20" s="100" t="s">
        <v>285</v>
      </c>
      <c r="D20" s="105">
        <f t="shared" si="2"/>
        <v>2557</v>
      </c>
      <c r="E20" s="105">
        <f t="shared" si="3"/>
        <v>0</v>
      </c>
      <c r="F20" s="105">
        <v>0</v>
      </c>
      <c r="G20" s="105">
        <v>0</v>
      </c>
      <c r="H20" s="105">
        <f t="shared" si="4"/>
        <v>0</v>
      </c>
      <c r="I20" s="105">
        <v>0</v>
      </c>
      <c r="J20" s="105">
        <v>0</v>
      </c>
      <c r="K20" s="105">
        <f t="shared" si="5"/>
        <v>2557</v>
      </c>
      <c r="L20" s="105">
        <v>1329</v>
      </c>
      <c r="M20" s="105">
        <v>1228</v>
      </c>
      <c r="N20" s="105">
        <f t="shared" si="6"/>
        <v>2557</v>
      </c>
      <c r="O20" s="105">
        <f t="shared" si="7"/>
        <v>1329</v>
      </c>
      <c r="P20" s="105">
        <v>1329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f t="shared" si="8"/>
        <v>1228</v>
      </c>
      <c r="W20" s="105">
        <v>1228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f t="shared" si="9"/>
        <v>0</v>
      </c>
      <c r="AD20" s="105">
        <v>0</v>
      </c>
      <c r="AE20" s="105">
        <v>0</v>
      </c>
      <c r="AF20" s="105">
        <f t="shared" si="10"/>
        <v>5</v>
      </c>
      <c r="AG20" s="105">
        <v>5</v>
      </c>
      <c r="AH20" s="105">
        <v>0</v>
      </c>
      <c r="AI20" s="105">
        <v>0</v>
      </c>
      <c r="AJ20" s="105">
        <f t="shared" si="11"/>
        <v>5</v>
      </c>
      <c r="AK20" s="105">
        <v>0</v>
      </c>
      <c r="AL20" s="105">
        <v>0</v>
      </c>
      <c r="AM20" s="105">
        <v>5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5">
        <f t="shared" si="12"/>
        <v>0</v>
      </c>
      <c r="AU20" s="105">
        <v>0</v>
      </c>
      <c r="AV20" s="105">
        <v>0</v>
      </c>
      <c r="AW20" s="105">
        <v>0</v>
      </c>
      <c r="AX20" s="105">
        <v>0</v>
      </c>
      <c r="AY20" s="105">
        <v>0</v>
      </c>
      <c r="AZ20" s="105">
        <f t="shared" si="13"/>
        <v>0</v>
      </c>
      <c r="BA20" s="105">
        <v>0</v>
      </c>
      <c r="BB20" s="105">
        <v>0</v>
      </c>
      <c r="BC20" s="105">
        <v>0</v>
      </c>
    </row>
    <row r="21" spans="1:55" s="102" customFormat="1" ht="12" customHeight="1">
      <c r="A21" s="100" t="s">
        <v>258</v>
      </c>
      <c r="B21" s="101" t="s">
        <v>286</v>
      </c>
      <c r="C21" s="100" t="s">
        <v>287</v>
      </c>
      <c r="D21" s="105">
        <f t="shared" si="2"/>
        <v>2530</v>
      </c>
      <c r="E21" s="105">
        <f t="shared" si="3"/>
        <v>0</v>
      </c>
      <c r="F21" s="105">
        <v>0</v>
      </c>
      <c r="G21" s="105">
        <v>0</v>
      </c>
      <c r="H21" s="105">
        <f t="shared" si="4"/>
        <v>0</v>
      </c>
      <c r="I21" s="105">
        <v>0</v>
      </c>
      <c r="J21" s="105">
        <v>0</v>
      </c>
      <c r="K21" s="105">
        <f t="shared" si="5"/>
        <v>2530</v>
      </c>
      <c r="L21" s="105">
        <v>1297</v>
      </c>
      <c r="M21" s="105">
        <v>1233</v>
      </c>
      <c r="N21" s="105">
        <f t="shared" si="6"/>
        <v>2530</v>
      </c>
      <c r="O21" s="105">
        <f t="shared" si="7"/>
        <v>1297</v>
      </c>
      <c r="P21" s="105">
        <v>1297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f t="shared" si="8"/>
        <v>1233</v>
      </c>
      <c r="W21" s="105">
        <v>1233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f t="shared" si="9"/>
        <v>0</v>
      </c>
      <c r="AD21" s="105">
        <v>0</v>
      </c>
      <c r="AE21" s="105">
        <v>0</v>
      </c>
      <c r="AF21" s="105">
        <f t="shared" si="10"/>
        <v>0</v>
      </c>
      <c r="AG21" s="105">
        <v>0</v>
      </c>
      <c r="AH21" s="105">
        <v>0</v>
      </c>
      <c r="AI21" s="105">
        <v>0</v>
      </c>
      <c r="AJ21" s="105">
        <f t="shared" si="11"/>
        <v>0</v>
      </c>
      <c r="AK21" s="105">
        <v>0</v>
      </c>
      <c r="AL21" s="105">
        <v>0</v>
      </c>
      <c r="AM21" s="105">
        <v>0</v>
      </c>
      <c r="AN21" s="105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5">
        <f t="shared" si="12"/>
        <v>0</v>
      </c>
      <c r="AU21" s="105">
        <v>0</v>
      </c>
      <c r="AV21" s="105">
        <v>0</v>
      </c>
      <c r="AW21" s="105">
        <v>0</v>
      </c>
      <c r="AX21" s="105">
        <v>0</v>
      </c>
      <c r="AY21" s="105">
        <v>0</v>
      </c>
      <c r="AZ21" s="105">
        <f t="shared" si="13"/>
        <v>0</v>
      </c>
      <c r="BA21" s="105">
        <v>0</v>
      </c>
      <c r="BB21" s="105">
        <v>0</v>
      </c>
      <c r="BC21" s="105">
        <v>0</v>
      </c>
    </row>
    <row r="22" spans="1:55" s="102" customFormat="1" ht="12" customHeight="1">
      <c r="A22" s="100" t="s">
        <v>258</v>
      </c>
      <c r="B22" s="101" t="s">
        <v>288</v>
      </c>
      <c r="C22" s="100" t="s">
        <v>289</v>
      </c>
      <c r="D22" s="105">
        <f t="shared" si="2"/>
        <v>2092</v>
      </c>
      <c r="E22" s="105">
        <f t="shared" si="3"/>
        <v>0</v>
      </c>
      <c r="F22" s="105">
        <v>0</v>
      </c>
      <c r="G22" s="105">
        <v>0</v>
      </c>
      <c r="H22" s="105">
        <f t="shared" si="4"/>
        <v>0</v>
      </c>
      <c r="I22" s="105">
        <v>0</v>
      </c>
      <c r="J22" s="105">
        <v>0</v>
      </c>
      <c r="K22" s="105">
        <f t="shared" si="5"/>
        <v>2092</v>
      </c>
      <c r="L22" s="105">
        <v>1373</v>
      </c>
      <c r="M22" s="105">
        <v>719</v>
      </c>
      <c r="N22" s="105">
        <f t="shared" si="6"/>
        <v>2097</v>
      </c>
      <c r="O22" s="105">
        <f t="shared" si="7"/>
        <v>1373</v>
      </c>
      <c r="P22" s="105">
        <v>1373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f t="shared" si="8"/>
        <v>719</v>
      </c>
      <c r="W22" s="105">
        <v>719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f t="shared" si="9"/>
        <v>5</v>
      </c>
      <c r="AD22" s="105">
        <v>5</v>
      </c>
      <c r="AE22" s="105">
        <v>0</v>
      </c>
      <c r="AF22" s="105">
        <f t="shared" si="10"/>
        <v>5</v>
      </c>
      <c r="AG22" s="105">
        <v>5</v>
      </c>
      <c r="AH22" s="105">
        <v>0</v>
      </c>
      <c r="AI22" s="105">
        <v>0</v>
      </c>
      <c r="AJ22" s="105">
        <f t="shared" si="11"/>
        <v>2097</v>
      </c>
      <c r="AK22" s="105">
        <v>2092</v>
      </c>
      <c r="AL22" s="105">
        <v>0</v>
      </c>
      <c r="AM22" s="105">
        <v>5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5">
        <f t="shared" si="12"/>
        <v>0</v>
      </c>
      <c r="AU22" s="105">
        <v>0</v>
      </c>
      <c r="AV22" s="105">
        <v>0</v>
      </c>
      <c r="AW22" s="105">
        <v>0</v>
      </c>
      <c r="AX22" s="105">
        <v>0</v>
      </c>
      <c r="AY22" s="105">
        <v>0</v>
      </c>
      <c r="AZ22" s="105">
        <f t="shared" si="13"/>
        <v>0</v>
      </c>
      <c r="BA22" s="105">
        <v>0</v>
      </c>
      <c r="BB22" s="105">
        <v>0</v>
      </c>
      <c r="BC22" s="105">
        <v>0</v>
      </c>
    </row>
    <row r="23" spans="1:55" s="102" customFormat="1" ht="12" customHeight="1">
      <c r="A23" s="100" t="s">
        <v>258</v>
      </c>
      <c r="B23" s="101" t="s">
        <v>290</v>
      </c>
      <c r="C23" s="100" t="s">
        <v>291</v>
      </c>
      <c r="D23" s="105">
        <f t="shared" si="2"/>
        <v>1295</v>
      </c>
      <c r="E23" s="105">
        <f t="shared" si="3"/>
        <v>0</v>
      </c>
      <c r="F23" s="105">
        <v>0</v>
      </c>
      <c r="G23" s="105">
        <v>0</v>
      </c>
      <c r="H23" s="105">
        <f t="shared" si="4"/>
        <v>0</v>
      </c>
      <c r="I23" s="105">
        <v>0</v>
      </c>
      <c r="J23" s="105">
        <v>0</v>
      </c>
      <c r="K23" s="105">
        <f t="shared" si="5"/>
        <v>1295</v>
      </c>
      <c r="L23" s="105">
        <v>916</v>
      </c>
      <c r="M23" s="105">
        <v>379</v>
      </c>
      <c r="N23" s="105">
        <f t="shared" si="6"/>
        <v>1295</v>
      </c>
      <c r="O23" s="105">
        <f t="shared" si="7"/>
        <v>916</v>
      </c>
      <c r="P23" s="105">
        <v>916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f t="shared" si="8"/>
        <v>379</v>
      </c>
      <c r="W23" s="105">
        <v>379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f t="shared" si="9"/>
        <v>0</v>
      </c>
      <c r="AD23" s="105">
        <v>0</v>
      </c>
      <c r="AE23" s="105">
        <v>0</v>
      </c>
      <c r="AF23" s="105">
        <f t="shared" si="10"/>
        <v>3</v>
      </c>
      <c r="AG23" s="105">
        <v>3</v>
      </c>
      <c r="AH23" s="105">
        <v>0</v>
      </c>
      <c r="AI23" s="105">
        <v>0</v>
      </c>
      <c r="AJ23" s="105">
        <f t="shared" si="11"/>
        <v>3</v>
      </c>
      <c r="AK23" s="105">
        <v>0</v>
      </c>
      <c r="AL23" s="105">
        <v>0</v>
      </c>
      <c r="AM23" s="105">
        <v>3</v>
      </c>
      <c r="AN23" s="105">
        <v>0</v>
      </c>
      <c r="AO23" s="105">
        <v>0</v>
      </c>
      <c r="AP23" s="105">
        <v>0</v>
      </c>
      <c r="AQ23" s="105">
        <v>0</v>
      </c>
      <c r="AR23" s="105">
        <v>0</v>
      </c>
      <c r="AS23" s="105">
        <v>0</v>
      </c>
      <c r="AT23" s="105">
        <f t="shared" si="12"/>
        <v>0</v>
      </c>
      <c r="AU23" s="105">
        <v>0</v>
      </c>
      <c r="AV23" s="105">
        <v>0</v>
      </c>
      <c r="AW23" s="105">
        <v>0</v>
      </c>
      <c r="AX23" s="105">
        <v>0</v>
      </c>
      <c r="AY23" s="105">
        <v>0</v>
      </c>
      <c r="AZ23" s="105">
        <f t="shared" si="13"/>
        <v>0</v>
      </c>
      <c r="BA23" s="105">
        <v>0</v>
      </c>
      <c r="BB23" s="105">
        <v>0</v>
      </c>
      <c r="BC23" s="105">
        <v>0</v>
      </c>
    </row>
    <row r="24" spans="1:55" s="102" customFormat="1" ht="12" customHeight="1">
      <c r="A24" s="100" t="s">
        <v>258</v>
      </c>
      <c r="B24" s="101" t="s">
        <v>292</v>
      </c>
      <c r="C24" s="100" t="s">
        <v>293</v>
      </c>
      <c r="D24" s="105">
        <f t="shared" si="2"/>
        <v>758</v>
      </c>
      <c r="E24" s="105">
        <f t="shared" si="3"/>
        <v>0</v>
      </c>
      <c r="F24" s="105">
        <v>0</v>
      </c>
      <c r="G24" s="105">
        <v>0</v>
      </c>
      <c r="H24" s="105">
        <f t="shared" si="4"/>
        <v>0</v>
      </c>
      <c r="I24" s="105">
        <v>0</v>
      </c>
      <c r="J24" s="105">
        <v>0</v>
      </c>
      <c r="K24" s="105">
        <f t="shared" si="5"/>
        <v>758</v>
      </c>
      <c r="L24" s="105">
        <v>322</v>
      </c>
      <c r="M24" s="105">
        <v>436</v>
      </c>
      <c r="N24" s="105">
        <f t="shared" si="6"/>
        <v>758</v>
      </c>
      <c r="O24" s="105">
        <f t="shared" si="7"/>
        <v>322</v>
      </c>
      <c r="P24" s="105">
        <v>322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f t="shared" si="8"/>
        <v>436</v>
      </c>
      <c r="W24" s="105">
        <v>436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f t="shared" si="9"/>
        <v>0</v>
      </c>
      <c r="AD24" s="105">
        <v>0</v>
      </c>
      <c r="AE24" s="105">
        <v>0</v>
      </c>
      <c r="AF24" s="105">
        <f t="shared" si="10"/>
        <v>2</v>
      </c>
      <c r="AG24" s="105">
        <v>2</v>
      </c>
      <c r="AH24" s="105">
        <v>0</v>
      </c>
      <c r="AI24" s="105">
        <v>0</v>
      </c>
      <c r="AJ24" s="105">
        <f t="shared" si="11"/>
        <v>2</v>
      </c>
      <c r="AK24" s="105">
        <v>0</v>
      </c>
      <c r="AL24" s="105">
        <v>0</v>
      </c>
      <c r="AM24" s="105">
        <v>2</v>
      </c>
      <c r="AN24" s="105">
        <v>0</v>
      </c>
      <c r="AO24" s="105">
        <v>0</v>
      </c>
      <c r="AP24" s="105">
        <v>0</v>
      </c>
      <c r="AQ24" s="105">
        <v>0</v>
      </c>
      <c r="AR24" s="105">
        <v>0</v>
      </c>
      <c r="AS24" s="105">
        <v>0</v>
      </c>
      <c r="AT24" s="105">
        <f t="shared" si="12"/>
        <v>0</v>
      </c>
      <c r="AU24" s="105">
        <v>0</v>
      </c>
      <c r="AV24" s="105">
        <v>0</v>
      </c>
      <c r="AW24" s="105">
        <v>0</v>
      </c>
      <c r="AX24" s="105">
        <v>0</v>
      </c>
      <c r="AY24" s="105">
        <v>0</v>
      </c>
      <c r="AZ24" s="105">
        <f t="shared" si="13"/>
        <v>0</v>
      </c>
      <c r="BA24" s="105">
        <v>0</v>
      </c>
      <c r="BB24" s="105">
        <v>0</v>
      </c>
      <c r="BC24" s="105">
        <v>0</v>
      </c>
    </row>
    <row r="25" spans="1:55" s="102" customFormat="1" ht="12" customHeight="1">
      <c r="A25" s="100" t="s">
        <v>258</v>
      </c>
      <c r="B25" s="101" t="s">
        <v>294</v>
      </c>
      <c r="C25" s="100" t="s">
        <v>295</v>
      </c>
      <c r="D25" s="105">
        <f t="shared" si="2"/>
        <v>970</v>
      </c>
      <c r="E25" s="105">
        <f t="shared" si="3"/>
        <v>0</v>
      </c>
      <c r="F25" s="105">
        <v>0</v>
      </c>
      <c r="G25" s="105">
        <v>0</v>
      </c>
      <c r="H25" s="105">
        <f t="shared" si="4"/>
        <v>970</v>
      </c>
      <c r="I25" s="105">
        <v>691</v>
      </c>
      <c r="J25" s="105">
        <v>279</v>
      </c>
      <c r="K25" s="105">
        <f t="shared" si="5"/>
        <v>0</v>
      </c>
      <c r="L25" s="105">
        <v>0</v>
      </c>
      <c r="M25" s="105">
        <v>0</v>
      </c>
      <c r="N25" s="105">
        <f t="shared" si="6"/>
        <v>970</v>
      </c>
      <c r="O25" s="105">
        <f t="shared" si="7"/>
        <v>691</v>
      </c>
      <c r="P25" s="105">
        <v>691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f t="shared" si="8"/>
        <v>279</v>
      </c>
      <c r="W25" s="105">
        <v>279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f t="shared" si="9"/>
        <v>0</v>
      </c>
      <c r="AD25" s="105">
        <v>0</v>
      </c>
      <c r="AE25" s="105">
        <v>0</v>
      </c>
      <c r="AF25" s="105">
        <f t="shared" si="10"/>
        <v>206</v>
      </c>
      <c r="AG25" s="105">
        <v>206</v>
      </c>
      <c r="AH25" s="105">
        <v>0</v>
      </c>
      <c r="AI25" s="105">
        <v>0</v>
      </c>
      <c r="AJ25" s="105">
        <f t="shared" si="11"/>
        <v>206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0</v>
      </c>
      <c r="AQ25" s="105">
        <v>0</v>
      </c>
      <c r="AR25" s="105">
        <v>0</v>
      </c>
      <c r="AS25" s="105">
        <v>206</v>
      </c>
      <c r="AT25" s="105">
        <f t="shared" si="12"/>
        <v>0</v>
      </c>
      <c r="AU25" s="105">
        <v>0</v>
      </c>
      <c r="AV25" s="105">
        <v>0</v>
      </c>
      <c r="AW25" s="105">
        <v>0</v>
      </c>
      <c r="AX25" s="105">
        <v>0</v>
      </c>
      <c r="AY25" s="105">
        <v>0</v>
      </c>
      <c r="AZ25" s="105">
        <f t="shared" si="13"/>
        <v>0</v>
      </c>
      <c r="BA25" s="105">
        <v>0</v>
      </c>
      <c r="BB25" s="105">
        <v>0</v>
      </c>
      <c r="BC25" s="105">
        <v>0</v>
      </c>
    </row>
    <row r="26" spans="1:55" s="102" customFormat="1" ht="12" customHeight="1">
      <c r="A26" s="100" t="s">
        <v>258</v>
      </c>
      <c r="B26" s="101" t="s">
        <v>296</v>
      </c>
      <c r="C26" s="100" t="s">
        <v>297</v>
      </c>
      <c r="D26" s="105">
        <f t="shared" si="2"/>
        <v>3117</v>
      </c>
      <c r="E26" s="105">
        <f t="shared" si="3"/>
        <v>0</v>
      </c>
      <c r="F26" s="105">
        <v>0</v>
      </c>
      <c r="G26" s="105">
        <v>0</v>
      </c>
      <c r="H26" s="105">
        <f t="shared" si="4"/>
        <v>0</v>
      </c>
      <c r="I26" s="105">
        <v>0</v>
      </c>
      <c r="J26" s="105">
        <v>0</v>
      </c>
      <c r="K26" s="105">
        <f t="shared" si="5"/>
        <v>3117</v>
      </c>
      <c r="L26" s="105">
        <v>2280</v>
      </c>
      <c r="M26" s="105">
        <v>837</v>
      </c>
      <c r="N26" s="105">
        <f t="shared" si="6"/>
        <v>3117</v>
      </c>
      <c r="O26" s="105">
        <f t="shared" si="7"/>
        <v>2280</v>
      </c>
      <c r="P26" s="105">
        <v>2280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f t="shared" si="8"/>
        <v>837</v>
      </c>
      <c r="W26" s="105">
        <v>837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f t="shared" si="9"/>
        <v>0</v>
      </c>
      <c r="AD26" s="105">
        <v>0</v>
      </c>
      <c r="AE26" s="105">
        <v>0</v>
      </c>
      <c r="AF26" s="105">
        <f t="shared" si="10"/>
        <v>10</v>
      </c>
      <c r="AG26" s="105">
        <v>10</v>
      </c>
      <c r="AH26" s="105">
        <v>0</v>
      </c>
      <c r="AI26" s="105">
        <v>0</v>
      </c>
      <c r="AJ26" s="105">
        <f t="shared" si="11"/>
        <v>166</v>
      </c>
      <c r="AK26" s="105">
        <v>166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f t="shared" si="12"/>
        <v>10</v>
      </c>
      <c r="AU26" s="105">
        <v>10</v>
      </c>
      <c r="AV26" s="105">
        <v>0</v>
      </c>
      <c r="AW26" s="105">
        <v>0</v>
      </c>
      <c r="AX26" s="105">
        <v>0</v>
      </c>
      <c r="AY26" s="105">
        <v>0</v>
      </c>
      <c r="AZ26" s="105">
        <f t="shared" si="13"/>
        <v>0</v>
      </c>
      <c r="BA26" s="105">
        <v>0</v>
      </c>
      <c r="BB26" s="105">
        <v>0</v>
      </c>
      <c r="BC26" s="105">
        <v>0</v>
      </c>
    </row>
    <row r="27" spans="1:55" s="102" customFormat="1" ht="12" customHeight="1">
      <c r="A27" s="100" t="s">
        <v>258</v>
      </c>
      <c r="B27" s="101" t="s">
        <v>298</v>
      </c>
      <c r="C27" s="100" t="s">
        <v>299</v>
      </c>
      <c r="D27" s="105">
        <f t="shared" si="2"/>
        <v>2667</v>
      </c>
      <c r="E27" s="105">
        <f t="shared" si="3"/>
        <v>0</v>
      </c>
      <c r="F27" s="105">
        <v>0</v>
      </c>
      <c r="G27" s="105">
        <v>0</v>
      </c>
      <c r="H27" s="105">
        <f t="shared" si="4"/>
        <v>0</v>
      </c>
      <c r="I27" s="105">
        <v>0</v>
      </c>
      <c r="J27" s="105">
        <v>0</v>
      </c>
      <c r="K27" s="105">
        <f t="shared" si="5"/>
        <v>2667</v>
      </c>
      <c r="L27" s="105">
        <v>1920</v>
      </c>
      <c r="M27" s="105">
        <v>747</v>
      </c>
      <c r="N27" s="105">
        <f t="shared" si="6"/>
        <v>2667</v>
      </c>
      <c r="O27" s="105">
        <f t="shared" si="7"/>
        <v>1920</v>
      </c>
      <c r="P27" s="105">
        <v>1920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f t="shared" si="8"/>
        <v>747</v>
      </c>
      <c r="W27" s="105">
        <v>747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f t="shared" si="9"/>
        <v>0</v>
      </c>
      <c r="AD27" s="105">
        <v>0</v>
      </c>
      <c r="AE27" s="105">
        <v>0</v>
      </c>
      <c r="AF27" s="105">
        <f t="shared" si="10"/>
        <v>8</v>
      </c>
      <c r="AG27" s="105">
        <v>8</v>
      </c>
      <c r="AH27" s="105">
        <v>0</v>
      </c>
      <c r="AI27" s="105">
        <v>0</v>
      </c>
      <c r="AJ27" s="105">
        <f t="shared" si="11"/>
        <v>142</v>
      </c>
      <c r="AK27" s="105">
        <v>142</v>
      </c>
      <c r="AL27" s="105">
        <v>0</v>
      </c>
      <c r="AM27" s="105">
        <v>0</v>
      </c>
      <c r="AN27" s="105">
        <v>0</v>
      </c>
      <c r="AO27" s="105">
        <v>0</v>
      </c>
      <c r="AP27" s="105">
        <v>0</v>
      </c>
      <c r="AQ27" s="105">
        <v>0</v>
      </c>
      <c r="AR27" s="105">
        <v>0</v>
      </c>
      <c r="AS27" s="105">
        <v>0</v>
      </c>
      <c r="AT27" s="105">
        <f t="shared" si="12"/>
        <v>8</v>
      </c>
      <c r="AU27" s="105">
        <v>8</v>
      </c>
      <c r="AV27" s="105">
        <v>0</v>
      </c>
      <c r="AW27" s="105">
        <v>0</v>
      </c>
      <c r="AX27" s="105">
        <v>0</v>
      </c>
      <c r="AY27" s="105">
        <v>0</v>
      </c>
      <c r="AZ27" s="105">
        <f t="shared" si="13"/>
        <v>0</v>
      </c>
      <c r="BA27" s="105">
        <v>0</v>
      </c>
      <c r="BB27" s="105">
        <v>0</v>
      </c>
      <c r="BC27" s="105">
        <v>0</v>
      </c>
    </row>
    <row r="28" spans="1:55" s="102" customFormat="1" ht="12" customHeight="1">
      <c r="A28" s="100" t="s">
        <v>258</v>
      </c>
      <c r="B28" s="101" t="s">
        <v>300</v>
      </c>
      <c r="C28" s="100" t="s">
        <v>301</v>
      </c>
      <c r="D28" s="105">
        <f t="shared" si="2"/>
        <v>1859</v>
      </c>
      <c r="E28" s="105">
        <f t="shared" si="3"/>
        <v>0</v>
      </c>
      <c r="F28" s="105">
        <v>0</v>
      </c>
      <c r="G28" s="105">
        <v>0</v>
      </c>
      <c r="H28" s="105">
        <f t="shared" si="4"/>
        <v>0</v>
      </c>
      <c r="I28" s="105">
        <v>0</v>
      </c>
      <c r="J28" s="105">
        <v>0</v>
      </c>
      <c r="K28" s="105">
        <f t="shared" si="5"/>
        <v>1859</v>
      </c>
      <c r="L28" s="105">
        <v>1036</v>
      </c>
      <c r="M28" s="105">
        <v>823</v>
      </c>
      <c r="N28" s="105">
        <f t="shared" si="6"/>
        <v>1859</v>
      </c>
      <c r="O28" s="105">
        <f t="shared" si="7"/>
        <v>1036</v>
      </c>
      <c r="P28" s="105">
        <v>1036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f t="shared" si="8"/>
        <v>823</v>
      </c>
      <c r="W28" s="105">
        <v>823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f t="shared" si="9"/>
        <v>0</v>
      </c>
      <c r="AD28" s="105">
        <v>0</v>
      </c>
      <c r="AE28" s="105">
        <v>0</v>
      </c>
      <c r="AF28" s="105">
        <f t="shared" si="10"/>
        <v>6</v>
      </c>
      <c r="AG28" s="105">
        <v>6</v>
      </c>
      <c r="AH28" s="105">
        <v>0</v>
      </c>
      <c r="AI28" s="105">
        <v>0</v>
      </c>
      <c r="AJ28" s="105">
        <f t="shared" si="11"/>
        <v>99</v>
      </c>
      <c r="AK28" s="105">
        <v>99</v>
      </c>
      <c r="AL28" s="105">
        <v>0</v>
      </c>
      <c r="AM28" s="105">
        <v>0</v>
      </c>
      <c r="AN28" s="105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f t="shared" si="12"/>
        <v>6</v>
      </c>
      <c r="AU28" s="105">
        <v>6</v>
      </c>
      <c r="AV28" s="105">
        <v>0</v>
      </c>
      <c r="AW28" s="105">
        <v>0</v>
      </c>
      <c r="AX28" s="105">
        <v>0</v>
      </c>
      <c r="AY28" s="105">
        <v>0</v>
      </c>
      <c r="AZ28" s="105">
        <f t="shared" si="13"/>
        <v>0</v>
      </c>
      <c r="BA28" s="105">
        <v>0</v>
      </c>
      <c r="BB28" s="105">
        <v>0</v>
      </c>
      <c r="BC28" s="105">
        <v>0</v>
      </c>
    </row>
    <row r="29" spans="1:55" s="102" customFormat="1" ht="12" customHeight="1">
      <c r="A29" s="100" t="s">
        <v>258</v>
      </c>
      <c r="B29" s="101" t="s">
        <v>302</v>
      </c>
      <c r="C29" s="100" t="s">
        <v>303</v>
      </c>
      <c r="D29" s="105">
        <f t="shared" si="2"/>
        <v>176</v>
      </c>
      <c r="E29" s="105">
        <f t="shared" si="3"/>
        <v>0</v>
      </c>
      <c r="F29" s="105">
        <v>0</v>
      </c>
      <c r="G29" s="105">
        <v>0</v>
      </c>
      <c r="H29" s="105">
        <f t="shared" si="4"/>
        <v>0</v>
      </c>
      <c r="I29" s="105">
        <v>0</v>
      </c>
      <c r="J29" s="105">
        <v>0</v>
      </c>
      <c r="K29" s="105">
        <f t="shared" si="5"/>
        <v>176</v>
      </c>
      <c r="L29" s="105">
        <v>74</v>
      </c>
      <c r="M29" s="105">
        <v>102</v>
      </c>
      <c r="N29" s="105">
        <f t="shared" si="6"/>
        <v>176</v>
      </c>
      <c r="O29" s="105">
        <f t="shared" si="7"/>
        <v>74</v>
      </c>
      <c r="P29" s="105">
        <v>74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f t="shared" si="8"/>
        <v>102</v>
      </c>
      <c r="W29" s="105">
        <v>102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f t="shared" si="9"/>
        <v>0</v>
      </c>
      <c r="AD29" s="105">
        <v>0</v>
      </c>
      <c r="AE29" s="105">
        <v>0</v>
      </c>
      <c r="AF29" s="105">
        <f t="shared" si="10"/>
        <v>1</v>
      </c>
      <c r="AG29" s="105">
        <v>1</v>
      </c>
      <c r="AH29" s="105">
        <v>0</v>
      </c>
      <c r="AI29" s="105">
        <v>0</v>
      </c>
      <c r="AJ29" s="105">
        <f t="shared" si="11"/>
        <v>9</v>
      </c>
      <c r="AK29" s="105">
        <v>9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0</v>
      </c>
      <c r="AT29" s="105">
        <f t="shared" si="12"/>
        <v>1</v>
      </c>
      <c r="AU29" s="105">
        <v>1</v>
      </c>
      <c r="AV29" s="105">
        <v>0</v>
      </c>
      <c r="AW29" s="105">
        <v>0</v>
      </c>
      <c r="AX29" s="105">
        <v>0</v>
      </c>
      <c r="AY29" s="105">
        <v>0</v>
      </c>
      <c r="AZ29" s="105">
        <f t="shared" si="13"/>
        <v>0</v>
      </c>
      <c r="BA29" s="105">
        <v>0</v>
      </c>
      <c r="BB29" s="105">
        <v>0</v>
      </c>
      <c r="BC29" s="105">
        <v>0</v>
      </c>
    </row>
    <row r="30" spans="1:55" s="102" customFormat="1" ht="12" customHeight="1">
      <c r="A30" s="100" t="s">
        <v>258</v>
      </c>
      <c r="B30" s="101" t="s">
        <v>304</v>
      </c>
      <c r="C30" s="100" t="s">
        <v>305</v>
      </c>
      <c r="D30" s="105">
        <f t="shared" si="2"/>
        <v>11381</v>
      </c>
      <c r="E30" s="105">
        <f t="shared" si="3"/>
        <v>0</v>
      </c>
      <c r="F30" s="105">
        <v>0</v>
      </c>
      <c r="G30" s="105">
        <v>0</v>
      </c>
      <c r="H30" s="105">
        <f t="shared" si="4"/>
        <v>0</v>
      </c>
      <c r="I30" s="105">
        <v>0</v>
      </c>
      <c r="J30" s="105">
        <v>0</v>
      </c>
      <c r="K30" s="105">
        <f t="shared" si="5"/>
        <v>11381</v>
      </c>
      <c r="L30" s="105">
        <v>4847</v>
      </c>
      <c r="M30" s="105">
        <v>6534</v>
      </c>
      <c r="N30" s="105">
        <f t="shared" si="6"/>
        <v>11381</v>
      </c>
      <c r="O30" s="105">
        <f t="shared" si="7"/>
        <v>4847</v>
      </c>
      <c r="P30" s="105">
        <v>4847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f t="shared" si="8"/>
        <v>6534</v>
      </c>
      <c r="W30" s="105">
        <v>6534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f t="shared" si="9"/>
        <v>0</v>
      </c>
      <c r="AD30" s="105">
        <v>0</v>
      </c>
      <c r="AE30" s="105">
        <v>0</v>
      </c>
      <c r="AF30" s="105">
        <f t="shared" si="10"/>
        <v>26</v>
      </c>
      <c r="AG30" s="105">
        <v>26</v>
      </c>
      <c r="AH30" s="105">
        <v>0</v>
      </c>
      <c r="AI30" s="105">
        <v>0</v>
      </c>
      <c r="AJ30" s="105">
        <f t="shared" si="11"/>
        <v>590</v>
      </c>
      <c r="AK30" s="105">
        <v>549</v>
      </c>
      <c r="AL30" s="105">
        <v>29</v>
      </c>
      <c r="AM30" s="105">
        <v>0</v>
      </c>
      <c r="AN30" s="105">
        <v>0</v>
      </c>
      <c r="AO30" s="105">
        <v>0</v>
      </c>
      <c r="AP30" s="105">
        <v>0</v>
      </c>
      <c r="AQ30" s="105">
        <v>0</v>
      </c>
      <c r="AR30" s="105">
        <v>0</v>
      </c>
      <c r="AS30" s="105">
        <v>12</v>
      </c>
      <c r="AT30" s="105">
        <f t="shared" si="12"/>
        <v>14</v>
      </c>
      <c r="AU30" s="105">
        <v>14</v>
      </c>
      <c r="AV30" s="105">
        <v>0</v>
      </c>
      <c r="AW30" s="105">
        <v>0</v>
      </c>
      <c r="AX30" s="105">
        <v>0</v>
      </c>
      <c r="AY30" s="105">
        <v>0</v>
      </c>
      <c r="AZ30" s="105">
        <f t="shared" si="13"/>
        <v>29</v>
      </c>
      <c r="BA30" s="105">
        <v>29</v>
      </c>
      <c r="BB30" s="105">
        <v>0</v>
      </c>
      <c r="BC30" s="105">
        <v>0</v>
      </c>
    </row>
    <row r="31" spans="1:55" s="102" customFormat="1" ht="12" customHeight="1">
      <c r="A31" s="100" t="s">
        <v>258</v>
      </c>
      <c r="B31" s="101" t="s">
        <v>306</v>
      </c>
      <c r="C31" s="100" t="s">
        <v>307</v>
      </c>
      <c r="D31" s="105">
        <f t="shared" si="2"/>
        <v>3757</v>
      </c>
      <c r="E31" s="105">
        <f t="shared" si="3"/>
        <v>0</v>
      </c>
      <c r="F31" s="105">
        <v>0</v>
      </c>
      <c r="G31" s="105">
        <v>0</v>
      </c>
      <c r="H31" s="105">
        <f t="shared" si="4"/>
        <v>1944</v>
      </c>
      <c r="I31" s="105">
        <v>1944</v>
      </c>
      <c r="J31" s="105">
        <v>0</v>
      </c>
      <c r="K31" s="105">
        <f t="shared" si="5"/>
        <v>1813</v>
      </c>
      <c r="L31" s="105">
        <v>0</v>
      </c>
      <c r="M31" s="105">
        <v>1813</v>
      </c>
      <c r="N31" s="105">
        <f t="shared" si="6"/>
        <v>3757</v>
      </c>
      <c r="O31" s="105">
        <f t="shared" si="7"/>
        <v>1944</v>
      </c>
      <c r="P31" s="105">
        <v>1944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f t="shared" si="8"/>
        <v>1813</v>
      </c>
      <c r="W31" s="105">
        <v>1813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f t="shared" si="9"/>
        <v>0</v>
      </c>
      <c r="AD31" s="105">
        <v>0</v>
      </c>
      <c r="AE31" s="105">
        <v>0</v>
      </c>
      <c r="AF31" s="105">
        <f t="shared" si="10"/>
        <v>2</v>
      </c>
      <c r="AG31" s="105">
        <v>2</v>
      </c>
      <c r="AH31" s="105">
        <v>0</v>
      </c>
      <c r="AI31" s="105">
        <v>0</v>
      </c>
      <c r="AJ31" s="105">
        <f t="shared" si="11"/>
        <v>2</v>
      </c>
      <c r="AK31" s="105">
        <v>0</v>
      </c>
      <c r="AL31" s="105">
        <v>0</v>
      </c>
      <c r="AM31" s="105">
        <v>2</v>
      </c>
      <c r="AN31" s="105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f t="shared" si="12"/>
        <v>0</v>
      </c>
      <c r="AU31" s="105">
        <v>0</v>
      </c>
      <c r="AV31" s="105">
        <v>0</v>
      </c>
      <c r="AW31" s="105">
        <v>0</v>
      </c>
      <c r="AX31" s="105">
        <v>0</v>
      </c>
      <c r="AY31" s="105">
        <v>0</v>
      </c>
      <c r="AZ31" s="105">
        <f t="shared" si="13"/>
        <v>81</v>
      </c>
      <c r="BA31" s="105">
        <v>81</v>
      </c>
      <c r="BB31" s="105">
        <v>0</v>
      </c>
      <c r="BC31" s="105">
        <v>0</v>
      </c>
    </row>
    <row r="32" spans="1:55" s="102" customFormat="1" ht="12" customHeight="1">
      <c r="A32" s="100" t="s">
        <v>258</v>
      </c>
      <c r="B32" s="101" t="s">
        <v>308</v>
      </c>
      <c r="C32" s="100" t="s">
        <v>309</v>
      </c>
      <c r="D32" s="105">
        <f t="shared" si="2"/>
        <v>5274</v>
      </c>
      <c r="E32" s="105">
        <f t="shared" si="3"/>
        <v>0</v>
      </c>
      <c r="F32" s="105">
        <v>0</v>
      </c>
      <c r="G32" s="105">
        <v>0</v>
      </c>
      <c r="H32" s="105">
        <f t="shared" si="4"/>
        <v>0</v>
      </c>
      <c r="I32" s="105">
        <v>0</v>
      </c>
      <c r="J32" s="105">
        <v>0</v>
      </c>
      <c r="K32" s="105">
        <f t="shared" si="5"/>
        <v>5274</v>
      </c>
      <c r="L32" s="105">
        <v>3167</v>
      </c>
      <c r="M32" s="105">
        <v>2107</v>
      </c>
      <c r="N32" s="105">
        <f t="shared" si="6"/>
        <v>5274</v>
      </c>
      <c r="O32" s="105">
        <f t="shared" si="7"/>
        <v>3167</v>
      </c>
      <c r="P32" s="105">
        <v>3167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f t="shared" si="8"/>
        <v>2107</v>
      </c>
      <c r="W32" s="105">
        <v>2107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f t="shared" si="9"/>
        <v>0</v>
      </c>
      <c r="AD32" s="105">
        <v>0</v>
      </c>
      <c r="AE32" s="105">
        <v>0</v>
      </c>
      <c r="AF32" s="105">
        <f t="shared" si="10"/>
        <v>1</v>
      </c>
      <c r="AG32" s="105">
        <v>1</v>
      </c>
      <c r="AH32" s="105">
        <v>0</v>
      </c>
      <c r="AI32" s="105">
        <v>0</v>
      </c>
      <c r="AJ32" s="105">
        <f t="shared" si="11"/>
        <v>1</v>
      </c>
      <c r="AK32" s="105">
        <v>1</v>
      </c>
      <c r="AL32" s="105">
        <v>0</v>
      </c>
      <c r="AM32" s="105">
        <v>0</v>
      </c>
      <c r="AN32" s="105">
        <v>0</v>
      </c>
      <c r="AO32" s="105">
        <v>0</v>
      </c>
      <c r="AP32" s="105">
        <v>0</v>
      </c>
      <c r="AQ32" s="105">
        <v>0</v>
      </c>
      <c r="AR32" s="105">
        <v>0</v>
      </c>
      <c r="AS32" s="105">
        <v>0</v>
      </c>
      <c r="AT32" s="105">
        <f t="shared" si="12"/>
        <v>1</v>
      </c>
      <c r="AU32" s="105">
        <v>1</v>
      </c>
      <c r="AV32" s="105">
        <v>0</v>
      </c>
      <c r="AW32" s="105">
        <v>0</v>
      </c>
      <c r="AX32" s="105">
        <v>0</v>
      </c>
      <c r="AY32" s="105">
        <v>0</v>
      </c>
      <c r="AZ32" s="105">
        <f t="shared" si="13"/>
        <v>44</v>
      </c>
      <c r="BA32" s="105">
        <v>44</v>
      </c>
      <c r="BB32" s="105">
        <v>0</v>
      </c>
      <c r="BC32" s="105">
        <v>0</v>
      </c>
    </row>
    <row r="33" spans="1:55" s="102" customFormat="1" ht="12" customHeight="1">
      <c r="A33" s="100" t="s">
        <v>258</v>
      </c>
      <c r="B33" s="101" t="s">
        <v>310</v>
      </c>
      <c r="C33" s="100" t="s">
        <v>311</v>
      </c>
      <c r="D33" s="105">
        <f t="shared" si="2"/>
        <v>9427</v>
      </c>
      <c r="E33" s="105">
        <f t="shared" si="3"/>
        <v>0</v>
      </c>
      <c r="F33" s="105">
        <v>0</v>
      </c>
      <c r="G33" s="105">
        <v>0</v>
      </c>
      <c r="H33" s="105">
        <f t="shared" si="4"/>
        <v>5352</v>
      </c>
      <c r="I33" s="105">
        <v>5352</v>
      </c>
      <c r="J33" s="105">
        <v>0</v>
      </c>
      <c r="K33" s="105">
        <f t="shared" si="5"/>
        <v>4075</v>
      </c>
      <c r="L33" s="105">
        <v>0</v>
      </c>
      <c r="M33" s="105">
        <v>4075</v>
      </c>
      <c r="N33" s="105">
        <f t="shared" si="6"/>
        <v>9427</v>
      </c>
      <c r="O33" s="105">
        <f t="shared" si="7"/>
        <v>5352</v>
      </c>
      <c r="P33" s="105">
        <v>5352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f t="shared" si="8"/>
        <v>4075</v>
      </c>
      <c r="W33" s="105">
        <v>4075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f t="shared" si="9"/>
        <v>0</v>
      </c>
      <c r="AD33" s="105">
        <v>0</v>
      </c>
      <c r="AE33" s="105">
        <v>0</v>
      </c>
      <c r="AF33" s="105">
        <f t="shared" si="10"/>
        <v>3</v>
      </c>
      <c r="AG33" s="105">
        <v>3</v>
      </c>
      <c r="AH33" s="105">
        <v>0</v>
      </c>
      <c r="AI33" s="105">
        <v>0</v>
      </c>
      <c r="AJ33" s="105">
        <f t="shared" si="11"/>
        <v>3</v>
      </c>
      <c r="AK33" s="105">
        <v>0</v>
      </c>
      <c r="AL33" s="105">
        <v>0</v>
      </c>
      <c r="AM33" s="105">
        <v>3</v>
      </c>
      <c r="AN33" s="105">
        <v>0</v>
      </c>
      <c r="AO33" s="105">
        <v>0</v>
      </c>
      <c r="AP33" s="105">
        <v>0</v>
      </c>
      <c r="AQ33" s="105">
        <v>0</v>
      </c>
      <c r="AR33" s="105">
        <v>0</v>
      </c>
      <c r="AS33" s="105">
        <v>0</v>
      </c>
      <c r="AT33" s="105">
        <f t="shared" si="12"/>
        <v>0</v>
      </c>
      <c r="AU33" s="105">
        <v>0</v>
      </c>
      <c r="AV33" s="105">
        <v>0</v>
      </c>
      <c r="AW33" s="105">
        <v>0</v>
      </c>
      <c r="AX33" s="105">
        <v>0</v>
      </c>
      <c r="AY33" s="105">
        <v>0</v>
      </c>
      <c r="AZ33" s="105">
        <f t="shared" si="13"/>
        <v>202</v>
      </c>
      <c r="BA33" s="105">
        <v>202</v>
      </c>
      <c r="BB33" s="105">
        <v>0</v>
      </c>
      <c r="BC33" s="105">
        <v>0</v>
      </c>
    </row>
    <row r="34" spans="1:55" s="102" customFormat="1" ht="12" customHeight="1">
      <c r="A34" s="100" t="s">
        <v>258</v>
      </c>
      <c r="B34" s="101" t="s">
        <v>312</v>
      </c>
      <c r="C34" s="100" t="s">
        <v>313</v>
      </c>
      <c r="D34" s="105">
        <f t="shared" si="2"/>
        <v>2816</v>
      </c>
      <c r="E34" s="105">
        <f t="shared" si="3"/>
        <v>0</v>
      </c>
      <c r="F34" s="105">
        <v>0</v>
      </c>
      <c r="G34" s="105">
        <v>0</v>
      </c>
      <c r="H34" s="105">
        <f t="shared" si="4"/>
        <v>2012</v>
      </c>
      <c r="I34" s="105">
        <v>2012</v>
      </c>
      <c r="J34" s="105">
        <v>0</v>
      </c>
      <c r="K34" s="105">
        <f t="shared" si="5"/>
        <v>804</v>
      </c>
      <c r="L34" s="105">
        <v>0</v>
      </c>
      <c r="M34" s="105">
        <v>804</v>
      </c>
      <c r="N34" s="105">
        <f t="shared" si="6"/>
        <v>2816</v>
      </c>
      <c r="O34" s="105">
        <f t="shared" si="7"/>
        <v>2012</v>
      </c>
      <c r="P34" s="105">
        <v>2012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f t="shared" si="8"/>
        <v>804</v>
      </c>
      <c r="W34" s="105">
        <v>804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f t="shared" si="9"/>
        <v>0</v>
      </c>
      <c r="AD34" s="105">
        <v>0</v>
      </c>
      <c r="AE34" s="105">
        <v>0</v>
      </c>
      <c r="AF34" s="105">
        <f t="shared" si="10"/>
        <v>1</v>
      </c>
      <c r="AG34" s="105">
        <v>1</v>
      </c>
      <c r="AH34" s="105">
        <v>0</v>
      </c>
      <c r="AI34" s="105">
        <v>0</v>
      </c>
      <c r="AJ34" s="105">
        <f t="shared" si="11"/>
        <v>1</v>
      </c>
      <c r="AK34" s="105">
        <v>0</v>
      </c>
      <c r="AL34" s="105">
        <v>0</v>
      </c>
      <c r="AM34" s="105">
        <v>1</v>
      </c>
      <c r="AN34" s="105">
        <v>0</v>
      </c>
      <c r="AO34" s="105">
        <v>0</v>
      </c>
      <c r="AP34" s="105">
        <v>0</v>
      </c>
      <c r="AQ34" s="105">
        <v>0</v>
      </c>
      <c r="AR34" s="105">
        <v>0</v>
      </c>
      <c r="AS34" s="105">
        <v>0</v>
      </c>
      <c r="AT34" s="105">
        <f t="shared" si="12"/>
        <v>0</v>
      </c>
      <c r="AU34" s="105">
        <v>0</v>
      </c>
      <c r="AV34" s="105">
        <v>0</v>
      </c>
      <c r="AW34" s="105">
        <v>0</v>
      </c>
      <c r="AX34" s="105">
        <v>0</v>
      </c>
      <c r="AY34" s="105">
        <v>0</v>
      </c>
      <c r="AZ34" s="105">
        <f t="shared" si="13"/>
        <v>60</v>
      </c>
      <c r="BA34" s="105">
        <v>60</v>
      </c>
      <c r="BB34" s="105">
        <v>0</v>
      </c>
      <c r="BC34" s="105">
        <v>0</v>
      </c>
    </row>
    <row r="35" spans="1:55" s="102" customFormat="1" ht="12" customHeight="1">
      <c r="A35" s="100" t="s">
        <v>258</v>
      </c>
      <c r="B35" s="101" t="s">
        <v>314</v>
      </c>
      <c r="C35" s="100" t="s">
        <v>315</v>
      </c>
      <c r="D35" s="105">
        <f t="shared" si="2"/>
        <v>1110</v>
      </c>
      <c r="E35" s="105">
        <f t="shared" si="3"/>
        <v>0</v>
      </c>
      <c r="F35" s="105">
        <v>0</v>
      </c>
      <c r="G35" s="105">
        <v>0</v>
      </c>
      <c r="H35" s="105">
        <f t="shared" si="4"/>
        <v>0</v>
      </c>
      <c r="I35" s="105">
        <v>0</v>
      </c>
      <c r="J35" s="105">
        <v>0</v>
      </c>
      <c r="K35" s="105">
        <f t="shared" si="5"/>
        <v>1110</v>
      </c>
      <c r="L35" s="105">
        <v>851</v>
      </c>
      <c r="M35" s="105">
        <v>259</v>
      </c>
      <c r="N35" s="105">
        <f t="shared" si="6"/>
        <v>1110</v>
      </c>
      <c r="O35" s="105">
        <f t="shared" si="7"/>
        <v>851</v>
      </c>
      <c r="P35" s="105">
        <v>0</v>
      </c>
      <c r="Q35" s="105">
        <v>851</v>
      </c>
      <c r="R35" s="105">
        <v>0</v>
      </c>
      <c r="S35" s="105">
        <v>0</v>
      </c>
      <c r="T35" s="105">
        <v>0</v>
      </c>
      <c r="U35" s="105">
        <v>0</v>
      </c>
      <c r="V35" s="105">
        <f t="shared" si="8"/>
        <v>259</v>
      </c>
      <c r="W35" s="105">
        <v>0</v>
      </c>
      <c r="X35" s="105">
        <v>0</v>
      </c>
      <c r="Y35" s="105">
        <v>0</v>
      </c>
      <c r="Z35" s="105">
        <v>259</v>
      </c>
      <c r="AA35" s="105">
        <v>0</v>
      </c>
      <c r="AB35" s="105">
        <v>0</v>
      </c>
      <c r="AC35" s="105">
        <f t="shared" si="9"/>
        <v>0</v>
      </c>
      <c r="AD35" s="105">
        <v>0</v>
      </c>
      <c r="AE35" s="105">
        <v>0</v>
      </c>
      <c r="AF35" s="105">
        <f t="shared" si="10"/>
        <v>0</v>
      </c>
      <c r="AG35" s="105">
        <v>0</v>
      </c>
      <c r="AH35" s="105">
        <v>0</v>
      </c>
      <c r="AI35" s="105">
        <v>0</v>
      </c>
      <c r="AJ35" s="105">
        <f t="shared" si="11"/>
        <v>0</v>
      </c>
      <c r="AK35" s="105">
        <v>0</v>
      </c>
      <c r="AL35" s="105">
        <v>0</v>
      </c>
      <c r="AM35" s="105">
        <v>0</v>
      </c>
      <c r="AN35" s="105">
        <v>0</v>
      </c>
      <c r="AO35" s="105">
        <v>0</v>
      </c>
      <c r="AP35" s="105">
        <v>0</v>
      </c>
      <c r="AQ35" s="105">
        <v>0</v>
      </c>
      <c r="AR35" s="105">
        <v>0</v>
      </c>
      <c r="AS35" s="105">
        <v>0</v>
      </c>
      <c r="AT35" s="105">
        <f t="shared" si="12"/>
        <v>0</v>
      </c>
      <c r="AU35" s="105">
        <v>0</v>
      </c>
      <c r="AV35" s="105">
        <v>0</v>
      </c>
      <c r="AW35" s="105">
        <v>0</v>
      </c>
      <c r="AX35" s="105">
        <v>0</v>
      </c>
      <c r="AY35" s="105">
        <v>0</v>
      </c>
      <c r="AZ35" s="105">
        <f t="shared" si="13"/>
        <v>0</v>
      </c>
      <c r="BA35" s="105">
        <v>0</v>
      </c>
      <c r="BB35" s="105">
        <v>0</v>
      </c>
      <c r="BC35" s="105">
        <v>0</v>
      </c>
    </row>
    <row r="36" spans="1:55" s="102" customFormat="1" ht="12" customHeight="1">
      <c r="A36" s="100" t="s">
        <v>258</v>
      </c>
      <c r="B36" s="101" t="s">
        <v>316</v>
      </c>
      <c r="C36" s="100" t="s">
        <v>317</v>
      </c>
      <c r="D36" s="105">
        <f t="shared" si="2"/>
        <v>3654</v>
      </c>
      <c r="E36" s="105">
        <f t="shared" si="3"/>
        <v>0</v>
      </c>
      <c r="F36" s="105">
        <v>0</v>
      </c>
      <c r="G36" s="105">
        <v>0</v>
      </c>
      <c r="H36" s="105">
        <f t="shared" si="4"/>
        <v>0</v>
      </c>
      <c r="I36" s="105">
        <v>0</v>
      </c>
      <c r="J36" s="105">
        <v>0</v>
      </c>
      <c r="K36" s="105">
        <f t="shared" si="5"/>
        <v>3654</v>
      </c>
      <c r="L36" s="105">
        <v>1708</v>
      </c>
      <c r="M36" s="105">
        <v>1946</v>
      </c>
      <c r="N36" s="105">
        <f t="shared" si="6"/>
        <v>3654</v>
      </c>
      <c r="O36" s="105">
        <f t="shared" si="7"/>
        <v>1708</v>
      </c>
      <c r="P36" s="105">
        <v>1708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f t="shared" si="8"/>
        <v>1946</v>
      </c>
      <c r="W36" s="105">
        <v>1946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f t="shared" si="9"/>
        <v>0</v>
      </c>
      <c r="AD36" s="105">
        <v>0</v>
      </c>
      <c r="AE36" s="105">
        <v>0</v>
      </c>
      <c r="AF36" s="105">
        <f t="shared" si="10"/>
        <v>8</v>
      </c>
      <c r="AG36" s="105">
        <v>8</v>
      </c>
      <c r="AH36" s="105">
        <v>0</v>
      </c>
      <c r="AI36" s="105">
        <v>0</v>
      </c>
      <c r="AJ36" s="105">
        <f t="shared" si="11"/>
        <v>164</v>
      </c>
      <c r="AK36" s="105">
        <v>164</v>
      </c>
      <c r="AL36" s="105">
        <v>0</v>
      </c>
      <c r="AM36" s="105">
        <v>0</v>
      </c>
      <c r="AN36" s="105">
        <v>0</v>
      </c>
      <c r="AO36" s="105">
        <v>0</v>
      </c>
      <c r="AP36" s="105">
        <v>0</v>
      </c>
      <c r="AQ36" s="105">
        <v>0</v>
      </c>
      <c r="AR36" s="105">
        <v>0</v>
      </c>
      <c r="AS36" s="105">
        <v>0</v>
      </c>
      <c r="AT36" s="105">
        <f t="shared" si="12"/>
        <v>8</v>
      </c>
      <c r="AU36" s="105">
        <v>8</v>
      </c>
      <c r="AV36" s="105">
        <v>0</v>
      </c>
      <c r="AW36" s="105">
        <v>0</v>
      </c>
      <c r="AX36" s="105">
        <v>0</v>
      </c>
      <c r="AY36" s="105">
        <v>0</v>
      </c>
      <c r="AZ36" s="105">
        <f t="shared" si="13"/>
        <v>6</v>
      </c>
      <c r="BA36" s="105">
        <v>6</v>
      </c>
      <c r="BB36" s="105">
        <v>0</v>
      </c>
      <c r="BC36" s="105">
        <v>0</v>
      </c>
    </row>
    <row r="37" spans="1:55" s="102" customFormat="1" ht="12" customHeight="1">
      <c r="A37" s="100" t="s">
        <v>258</v>
      </c>
      <c r="B37" s="101" t="s">
        <v>318</v>
      </c>
      <c r="C37" s="100" t="s">
        <v>319</v>
      </c>
      <c r="D37" s="105">
        <f t="shared" si="2"/>
        <v>3315</v>
      </c>
      <c r="E37" s="105">
        <f t="shared" si="3"/>
        <v>0</v>
      </c>
      <c r="F37" s="105">
        <v>0</v>
      </c>
      <c r="G37" s="105">
        <v>0</v>
      </c>
      <c r="H37" s="105">
        <f t="shared" si="4"/>
        <v>974</v>
      </c>
      <c r="I37" s="105">
        <v>0</v>
      </c>
      <c r="J37" s="105">
        <v>974</v>
      </c>
      <c r="K37" s="105">
        <f t="shared" si="5"/>
        <v>2341</v>
      </c>
      <c r="L37" s="105">
        <v>892</v>
      </c>
      <c r="M37" s="105">
        <v>1449</v>
      </c>
      <c r="N37" s="105">
        <f t="shared" si="6"/>
        <v>3367</v>
      </c>
      <c r="O37" s="105">
        <f t="shared" si="7"/>
        <v>892</v>
      </c>
      <c r="P37" s="105">
        <v>892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f t="shared" si="8"/>
        <v>2423</v>
      </c>
      <c r="W37" s="105">
        <v>2423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f t="shared" si="9"/>
        <v>52</v>
      </c>
      <c r="AD37" s="105">
        <v>52</v>
      </c>
      <c r="AE37" s="105">
        <v>0</v>
      </c>
      <c r="AF37" s="105">
        <f t="shared" si="10"/>
        <v>0</v>
      </c>
      <c r="AG37" s="105">
        <v>0</v>
      </c>
      <c r="AH37" s="105">
        <v>0</v>
      </c>
      <c r="AI37" s="105">
        <v>0</v>
      </c>
      <c r="AJ37" s="105">
        <f t="shared" si="11"/>
        <v>0</v>
      </c>
      <c r="AK37" s="105">
        <v>0</v>
      </c>
      <c r="AL37" s="105">
        <v>0</v>
      </c>
      <c r="AM37" s="105">
        <v>0</v>
      </c>
      <c r="AN37" s="105">
        <v>0</v>
      </c>
      <c r="AO37" s="105">
        <v>0</v>
      </c>
      <c r="AP37" s="105">
        <v>0</v>
      </c>
      <c r="AQ37" s="105">
        <v>0</v>
      </c>
      <c r="AR37" s="105">
        <v>0</v>
      </c>
      <c r="AS37" s="105">
        <v>0</v>
      </c>
      <c r="AT37" s="105">
        <f t="shared" si="12"/>
        <v>0</v>
      </c>
      <c r="AU37" s="105">
        <v>0</v>
      </c>
      <c r="AV37" s="105">
        <v>0</v>
      </c>
      <c r="AW37" s="105">
        <v>0</v>
      </c>
      <c r="AX37" s="105">
        <v>0</v>
      </c>
      <c r="AY37" s="105">
        <v>0</v>
      </c>
      <c r="AZ37" s="105">
        <f t="shared" si="13"/>
        <v>0</v>
      </c>
      <c r="BA37" s="105">
        <v>0</v>
      </c>
      <c r="BB37" s="105">
        <v>0</v>
      </c>
      <c r="BC37" s="105">
        <v>0</v>
      </c>
    </row>
    <row r="38" spans="1:55" s="102" customFormat="1" ht="12" customHeight="1">
      <c r="A38" s="100" t="s">
        <v>258</v>
      </c>
      <c r="B38" s="101" t="s">
        <v>320</v>
      </c>
      <c r="C38" s="100" t="s">
        <v>321</v>
      </c>
      <c r="D38" s="105">
        <f t="shared" si="2"/>
        <v>14532</v>
      </c>
      <c r="E38" s="105">
        <f t="shared" si="3"/>
        <v>0</v>
      </c>
      <c r="F38" s="105">
        <v>0</v>
      </c>
      <c r="G38" s="105">
        <v>0</v>
      </c>
      <c r="H38" s="105">
        <f t="shared" si="4"/>
        <v>0</v>
      </c>
      <c r="I38" s="105">
        <v>0</v>
      </c>
      <c r="J38" s="105">
        <v>0</v>
      </c>
      <c r="K38" s="105">
        <f t="shared" si="5"/>
        <v>14532</v>
      </c>
      <c r="L38" s="105">
        <v>10652</v>
      </c>
      <c r="M38" s="105">
        <v>3880</v>
      </c>
      <c r="N38" s="105">
        <f t="shared" si="6"/>
        <v>14533</v>
      </c>
      <c r="O38" s="105">
        <f t="shared" si="7"/>
        <v>10652</v>
      </c>
      <c r="P38" s="105">
        <v>10652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f t="shared" si="8"/>
        <v>3880</v>
      </c>
      <c r="W38" s="105">
        <v>3880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f t="shared" si="9"/>
        <v>1</v>
      </c>
      <c r="AD38" s="105">
        <v>1</v>
      </c>
      <c r="AE38" s="105">
        <v>0</v>
      </c>
      <c r="AF38" s="105">
        <f t="shared" si="10"/>
        <v>103</v>
      </c>
      <c r="AG38" s="105">
        <v>103</v>
      </c>
      <c r="AH38" s="105">
        <v>0</v>
      </c>
      <c r="AI38" s="105">
        <v>0</v>
      </c>
      <c r="AJ38" s="105">
        <f t="shared" si="11"/>
        <v>103</v>
      </c>
      <c r="AK38" s="105">
        <v>0</v>
      </c>
      <c r="AL38" s="105">
        <v>0</v>
      </c>
      <c r="AM38" s="105">
        <v>103</v>
      </c>
      <c r="AN38" s="105">
        <v>0</v>
      </c>
      <c r="AO38" s="105">
        <v>0</v>
      </c>
      <c r="AP38" s="105">
        <v>0</v>
      </c>
      <c r="AQ38" s="105">
        <v>0</v>
      </c>
      <c r="AR38" s="105">
        <v>0</v>
      </c>
      <c r="AS38" s="105">
        <v>0</v>
      </c>
      <c r="AT38" s="105">
        <f t="shared" si="12"/>
        <v>3</v>
      </c>
      <c r="AU38" s="105">
        <v>0</v>
      </c>
      <c r="AV38" s="105">
        <v>0</v>
      </c>
      <c r="AW38" s="105">
        <v>3</v>
      </c>
      <c r="AX38" s="105">
        <v>0</v>
      </c>
      <c r="AY38" s="105">
        <v>0</v>
      </c>
      <c r="AZ38" s="105">
        <f t="shared" si="13"/>
        <v>0</v>
      </c>
      <c r="BA38" s="105">
        <v>0</v>
      </c>
      <c r="BB38" s="105">
        <v>0</v>
      </c>
      <c r="BC38" s="105">
        <v>0</v>
      </c>
    </row>
    <row r="39" spans="1:55" s="102" customFormat="1" ht="12" customHeight="1">
      <c r="A39" s="100" t="s">
        <v>258</v>
      </c>
      <c r="B39" s="101" t="s">
        <v>322</v>
      </c>
      <c r="C39" s="100" t="s">
        <v>323</v>
      </c>
      <c r="D39" s="105">
        <f t="shared" si="2"/>
        <v>3902</v>
      </c>
      <c r="E39" s="105">
        <f t="shared" si="3"/>
        <v>0</v>
      </c>
      <c r="F39" s="105">
        <v>0</v>
      </c>
      <c r="G39" s="105">
        <v>0</v>
      </c>
      <c r="H39" s="105">
        <f t="shared" si="4"/>
        <v>0</v>
      </c>
      <c r="I39" s="105">
        <v>0</v>
      </c>
      <c r="J39" s="105">
        <v>0</v>
      </c>
      <c r="K39" s="105">
        <f t="shared" si="5"/>
        <v>3902</v>
      </c>
      <c r="L39" s="105">
        <v>2016</v>
      </c>
      <c r="M39" s="105">
        <v>1886</v>
      </c>
      <c r="N39" s="105">
        <f t="shared" si="6"/>
        <v>3902</v>
      </c>
      <c r="O39" s="105">
        <f t="shared" si="7"/>
        <v>2016</v>
      </c>
      <c r="P39" s="105">
        <v>2016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f t="shared" si="8"/>
        <v>1886</v>
      </c>
      <c r="W39" s="105">
        <v>1886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f t="shared" si="9"/>
        <v>0</v>
      </c>
      <c r="AD39" s="105">
        <v>0</v>
      </c>
      <c r="AE39" s="105">
        <v>0</v>
      </c>
      <c r="AF39" s="105">
        <f t="shared" si="10"/>
        <v>135</v>
      </c>
      <c r="AG39" s="105">
        <v>135</v>
      </c>
      <c r="AH39" s="105">
        <v>0</v>
      </c>
      <c r="AI39" s="105">
        <v>0</v>
      </c>
      <c r="AJ39" s="105">
        <f t="shared" si="11"/>
        <v>135</v>
      </c>
      <c r="AK39" s="105">
        <v>0</v>
      </c>
      <c r="AL39" s="105">
        <v>0</v>
      </c>
      <c r="AM39" s="105">
        <v>135</v>
      </c>
      <c r="AN39" s="105">
        <v>0</v>
      </c>
      <c r="AO39" s="105">
        <v>0</v>
      </c>
      <c r="AP39" s="105">
        <v>0</v>
      </c>
      <c r="AQ39" s="105">
        <v>0</v>
      </c>
      <c r="AR39" s="105">
        <v>0</v>
      </c>
      <c r="AS39" s="105">
        <v>0</v>
      </c>
      <c r="AT39" s="105">
        <f t="shared" si="12"/>
        <v>0</v>
      </c>
      <c r="AU39" s="105">
        <v>0</v>
      </c>
      <c r="AV39" s="105">
        <v>0</v>
      </c>
      <c r="AW39" s="105">
        <v>0</v>
      </c>
      <c r="AX39" s="105">
        <v>0</v>
      </c>
      <c r="AY39" s="105">
        <v>0</v>
      </c>
      <c r="AZ39" s="105">
        <f t="shared" si="13"/>
        <v>0</v>
      </c>
      <c r="BA39" s="105">
        <v>0</v>
      </c>
      <c r="BB39" s="105">
        <v>0</v>
      </c>
      <c r="BC39" s="105">
        <v>0</v>
      </c>
    </row>
    <row r="40" spans="1:55" s="102" customFormat="1" ht="12" customHeight="1">
      <c r="A40" s="100" t="s">
        <v>258</v>
      </c>
      <c r="B40" s="101" t="s">
        <v>324</v>
      </c>
      <c r="C40" s="100" t="s">
        <v>325</v>
      </c>
      <c r="D40" s="105">
        <f t="shared" si="2"/>
        <v>917</v>
      </c>
      <c r="E40" s="105">
        <f t="shared" si="3"/>
        <v>0</v>
      </c>
      <c r="F40" s="105">
        <v>0</v>
      </c>
      <c r="G40" s="105">
        <v>0</v>
      </c>
      <c r="H40" s="105">
        <f t="shared" si="4"/>
        <v>0</v>
      </c>
      <c r="I40" s="105">
        <v>0</v>
      </c>
      <c r="J40" s="105">
        <v>0</v>
      </c>
      <c r="K40" s="105">
        <f t="shared" si="5"/>
        <v>917</v>
      </c>
      <c r="L40" s="105">
        <v>598</v>
      </c>
      <c r="M40" s="105">
        <v>319</v>
      </c>
      <c r="N40" s="105">
        <f t="shared" si="6"/>
        <v>917</v>
      </c>
      <c r="O40" s="105">
        <f t="shared" si="7"/>
        <v>598</v>
      </c>
      <c r="P40" s="105">
        <v>598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f t="shared" si="8"/>
        <v>319</v>
      </c>
      <c r="W40" s="105">
        <v>319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f t="shared" si="9"/>
        <v>0</v>
      </c>
      <c r="AD40" s="105">
        <v>0</v>
      </c>
      <c r="AE40" s="105">
        <v>0</v>
      </c>
      <c r="AF40" s="105">
        <f t="shared" si="10"/>
        <v>0</v>
      </c>
      <c r="AG40" s="105">
        <v>0</v>
      </c>
      <c r="AH40" s="105">
        <v>0</v>
      </c>
      <c r="AI40" s="105">
        <v>0</v>
      </c>
      <c r="AJ40" s="105">
        <f t="shared" si="11"/>
        <v>0</v>
      </c>
      <c r="AK40" s="105">
        <v>0</v>
      </c>
      <c r="AL40" s="105">
        <v>0</v>
      </c>
      <c r="AM40" s="105">
        <v>0</v>
      </c>
      <c r="AN40" s="105">
        <v>0</v>
      </c>
      <c r="AO40" s="105">
        <v>0</v>
      </c>
      <c r="AP40" s="105">
        <v>0</v>
      </c>
      <c r="AQ40" s="105">
        <v>0</v>
      </c>
      <c r="AR40" s="105">
        <v>0</v>
      </c>
      <c r="AS40" s="105">
        <v>0</v>
      </c>
      <c r="AT40" s="105">
        <f t="shared" si="12"/>
        <v>0</v>
      </c>
      <c r="AU40" s="105">
        <v>0</v>
      </c>
      <c r="AV40" s="105">
        <v>0</v>
      </c>
      <c r="AW40" s="105">
        <v>0</v>
      </c>
      <c r="AX40" s="105">
        <v>0</v>
      </c>
      <c r="AY40" s="105">
        <v>0</v>
      </c>
      <c r="AZ40" s="105">
        <f t="shared" si="13"/>
        <v>0</v>
      </c>
      <c r="BA40" s="105">
        <v>0</v>
      </c>
      <c r="BB40" s="105">
        <v>0</v>
      </c>
      <c r="BC40" s="105">
        <v>0</v>
      </c>
    </row>
    <row r="41" spans="1:55" s="102" customFormat="1" ht="12" customHeight="1">
      <c r="A41" s="100" t="s">
        <v>258</v>
      </c>
      <c r="B41" s="101" t="s">
        <v>326</v>
      </c>
      <c r="C41" s="100" t="s">
        <v>327</v>
      </c>
      <c r="D41" s="105">
        <f t="shared" si="2"/>
        <v>10620</v>
      </c>
      <c r="E41" s="105">
        <f t="shared" si="3"/>
        <v>0</v>
      </c>
      <c r="F41" s="105">
        <v>0</v>
      </c>
      <c r="G41" s="105">
        <v>0</v>
      </c>
      <c r="H41" s="105">
        <f t="shared" si="4"/>
        <v>0</v>
      </c>
      <c r="I41" s="105">
        <v>0</v>
      </c>
      <c r="J41" s="105">
        <v>0</v>
      </c>
      <c r="K41" s="105">
        <f t="shared" si="5"/>
        <v>10620</v>
      </c>
      <c r="L41" s="105">
        <v>6503</v>
      </c>
      <c r="M41" s="105">
        <v>4117</v>
      </c>
      <c r="N41" s="105">
        <f t="shared" si="6"/>
        <v>10639</v>
      </c>
      <c r="O41" s="105">
        <f t="shared" si="7"/>
        <v>6503</v>
      </c>
      <c r="P41" s="105">
        <v>6503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f t="shared" si="8"/>
        <v>4117</v>
      </c>
      <c r="W41" s="105">
        <v>4117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f t="shared" si="9"/>
        <v>19</v>
      </c>
      <c r="AD41" s="105">
        <v>19</v>
      </c>
      <c r="AE41" s="105">
        <v>0</v>
      </c>
      <c r="AF41" s="105">
        <f t="shared" si="10"/>
        <v>320</v>
      </c>
      <c r="AG41" s="105">
        <v>320</v>
      </c>
      <c r="AH41" s="105">
        <v>0</v>
      </c>
      <c r="AI41" s="105">
        <v>0</v>
      </c>
      <c r="AJ41" s="105">
        <f t="shared" si="11"/>
        <v>320</v>
      </c>
      <c r="AK41" s="105">
        <v>0</v>
      </c>
      <c r="AL41" s="105">
        <v>0</v>
      </c>
      <c r="AM41" s="105">
        <v>320</v>
      </c>
      <c r="AN41" s="105">
        <v>0</v>
      </c>
      <c r="AO41" s="105">
        <v>0</v>
      </c>
      <c r="AP41" s="105">
        <v>0</v>
      </c>
      <c r="AQ41" s="105">
        <v>0</v>
      </c>
      <c r="AR41" s="105">
        <v>0</v>
      </c>
      <c r="AS41" s="105">
        <v>0</v>
      </c>
      <c r="AT41" s="105">
        <f t="shared" si="12"/>
        <v>0</v>
      </c>
      <c r="AU41" s="105">
        <v>0</v>
      </c>
      <c r="AV41" s="105">
        <v>0</v>
      </c>
      <c r="AW41" s="105">
        <v>0</v>
      </c>
      <c r="AX41" s="105">
        <v>0</v>
      </c>
      <c r="AY41" s="105">
        <v>0</v>
      </c>
      <c r="AZ41" s="105">
        <f t="shared" si="13"/>
        <v>0</v>
      </c>
      <c r="BA41" s="105">
        <v>0</v>
      </c>
      <c r="BB41" s="105">
        <v>0</v>
      </c>
      <c r="BC41" s="105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328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39</v>
      </c>
      <c r="M2" s="2" t="str">
        <f>IF(L2&lt;&gt;"",VLOOKUP(L2,$AI$6:$AJ$52,2,FALSE),"-")</f>
        <v>高知県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3" t="s">
        <v>26</v>
      </c>
      <c r="G6" s="184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88" t="s">
        <v>28</v>
      </c>
      <c r="C7" s="5" t="s">
        <v>29</v>
      </c>
      <c r="D7" s="18">
        <f>AD7</f>
        <v>159388</v>
      </c>
      <c r="F7" s="185" t="s">
        <v>30</v>
      </c>
      <c r="G7" s="6" t="s">
        <v>31</v>
      </c>
      <c r="H7" s="19">
        <f aca="true" t="shared" si="1" ref="H7:H12">AD14</f>
        <v>160917</v>
      </c>
      <c r="I7" s="19">
        <f aca="true" t="shared" si="2" ref="I7:I12">AD24</f>
        <v>198184</v>
      </c>
      <c r="J7" s="19">
        <f aca="true" t="shared" si="3" ref="J7:J12">SUM(H7:I7)</f>
        <v>359101</v>
      </c>
      <c r="K7" s="20">
        <f aca="true" t="shared" si="4" ref="K7:K12">IF(J$13&gt;0,J7/J$13,0)</f>
        <v>0.9957298255051422</v>
      </c>
      <c r="L7" s="21">
        <f>AD34</f>
        <v>6159</v>
      </c>
      <c r="M7" s="22">
        <f>AD37</f>
        <v>646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159388</v>
      </c>
      <c r="AF7" s="11" t="str">
        <f ca="1" t="shared" si="0"/>
        <v>39000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89"/>
      <c r="C8" s="6" t="s">
        <v>32</v>
      </c>
      <c r="D8" s="23">
        <f>AD8</f>
        <v>1701</v>
      </c>
      <c r="F8" s="186"/>
      <c r="G8" s="6" t="s">
        <v>33</v>
      </c>
      <c r="H8" s="19">
        <f t="shared" si="1"/>
        <v>851</v>
      </c>
      <c r="I8" s="19">
        <f t="shared" si="2"/>
        <v>0</v>
      </c>
      <c r="J8" s="19">
        <f t="shared" si="3"/>
        <v>851</v>
      </c>
      <c r="K8" s="20">
        <f t="shared" si="4"/>
        <v>0.0023596873344960776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1701</v>
      </c>
      <c r="AF8" s="11" t="str">
        <f ca="1" t="shared" si="0"/>
        <v>39201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0"/>
      <c r="C9" s="7" t="s">
        <v>34</v>
      </c>
      <c r="D9" s="24">
        <f>SUM(D7:D8)</f>
        <v>161089</v>
      </c>
      <c r="F9" s="186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219315</v>
      </c>
      <c r="AF9" s="11" t="str">
        <f ca="1" t="shared" si="0"/>
        <v>39202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1" t="s">
        <v>36</v>
      </c>
      <c r="C10" s="8" t="s">
        <v>37</v>
      </c>
      <c r="D10" s="23">
        <f>AD9</f>
        <v>219315</v>
      </c>
      <c r="F10" s="186"/>
      <c r="G10" s="6" t="s">
        <v>38</v>
      </c>
      <c r="H10" s="19">
        <f t="shared" si="1"/>
        <v>0</v>
      </c>
      <c r="I10" s="19">
        <f t="shared" si="2"/>
        <v>259</v>
      </c>
      <c r="J10" s="19">
        <f t="shared" si="3"/>
        <v>259</v>
      </c>
      <c r="K10" s="20">
        <f t="shared" si="4"/>
        <v>0.0007181657104988063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7921</v>
      </c>
      <c r="AF10" s="11" t="str">
        <f ca="1" t="shared" si="0"/>
        <v>39203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2"/>
      <c r="C11" s="6" t="s">
        <v>39</v>
      </c>
      <c r="D11" s="23">
        <f>AD10</f>
        <v>7921</v>
      </c>
      <c r="F11" s="186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366687</v>
      </c>
      <c r="AF11" s="11" t="str">
        <f ca="1" t="shared" si="0"/>
        <v>39204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2"/>
      <c r="C12" s="6" t="s">
        <v>40</v>
      </c>
      <c r="D12" s="23">
        <f>AD11</f>
        <v>366687</v>
      </c>
      <c r="F12" s="186"/>
      <c r="G12" s="6" t="s">
        <v>42</v>
      </c>
      <c r="H12" s="19">
        <f t="shared" si="1"/>
        <v>3</v>
      </c>
      <c r="I12" s="19">
        <f t="shared" si="2"/>
        <v>427</v>
      </c>
      <c r="J12" s="19">
        <f t="shared" si="3"/>
        <v>430</v>
      </c>
      <c r="K12" s="20">
        <f t="shared" si="4"/>
        <v>0.001192321449862883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260540</v>
      </c>
      <c r="AF12" s="11" t="str">
        <f ca="1" t="shared" si="0"/>
        <v>39205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3"/>
      <c r="C13" s="7" t="s">
        <v>34</v>
      </c>
      <c r="D13" s="24">
        <f>SUM(D10:D12)</f>
        <v>593923</v>
      </c>
      <c r="F13" s="187"/>
      <c r="G13" s="6" t="s">
        <v>34</v>
      </c>
      <c r="H13" s="19">
        <f>SUM(H7:H12)</f>
        <v>161771</v>
      </c>
      <c r="I13" s="19">
        <f>SUM(I7:I12)</f>
        <v>198870</v>
      </c>
      <c r="J13" s="19">
        <f>SUM(J7:J12)</f>
        <v>360641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3322</v>
      </c>
      <c r="AF13" s="11" t="str">
        <f ca="1" t="shared" si="0"/>
        <v>39206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0" t="s">
        <v>43</v>
      </c>
      <c r="C14" s="171"/>
      <c r="D14" s="27">
        <f>SUM(D9,D13)</f>
        <v>755012</v>
      </c>
      <c r="F14" s="168" t="s">
        <v>44</v>
      </c>
      <c r="G14" s="169"/>
      <c r="H14" s="19">
        <f>AD20</f>
        <v>1224</v>
      </c>
      <c r="I14" s="19">
        <f>AD30</f>
        <v>68</v>
      </c>
      <c r="J14" s="19">
        <f>SUM(H14:I14)</f>
        <v>1292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160917</v>
      </c>
      <c r="AF14" s="11" t="str">
        <f ca="1" t="shared" si="0"/>
        <v>39208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0" t="s">
        <v>122</v>
      </c>
      <c r="C15" s="171"/>
      <c r="D15" s="27">
        <f>AD13</f>
        <v>3322</v>
      </c>
      <c r="F15" s="170" t="s">
        <v>3</v>
      </c>
      <c r="G15" s="171"/>
      <c r="H15" s="29">
        <f>SUM(H13:H14)</f>
        <v>162995</v>
      </c>
      <c r="I15" s="29">
        <f>SUM(I13:I14)</f>
        <v>198938</v>
      </c>
      <c r="J15" s="29">
        <f>SUM(J13:J14)</f>
        <v>361933</v>
      </c>
      <c r="K15" s="30" t="s">
        <v>126</v>
      </c>
      <c r="L15" s="31">
        <f>SUM(L7:L9)</f>
        <v>6159</v>
      </c>
      <c r="M15" s="32">
        <f>SUM(M7:M9)</f>
        <v>646</v>
      </c>
      <c r="AA15" s="3" t="s">
        <v>33</v>
      </c>
      <c r="AB15" s="48" t="s">
        <v>68</v>
      </c>
      <c r="AC15" s="48" t="s">
        <v>131</v>
      </c>
      <c r="AD15" s="11">
        <f ca="1" t="shared" si="5"/>
        <v>851</v>
      </c>
      <c r="AF15" s="11" t="str">
        <f ca="1" t="shared" si="0"/>
        <v>39209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39210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260540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0</v>
      </c>
      <c r="AF17" s="11" t="str">
        <f ca="1" t="shared" si="0"/>
        <v>39211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3" t="s">
        <v>48</v>
      </c>
      <c r="G18" s="184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39212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0.7866404772374479</v>
      </c>
      <c r="F19" s="168" t="s">
        <v>50</v>
      </c>
      <c r="G19" s="169"/>
      <c r="H19" s="19">
        <f>AD21</f>
        <v>0</v>
      </c>
      <c r="I19" s="19">
        <f>AD31</f>
        <v>0</v>
      </c>
      <c r="J19" s="23">
        <f>SUM(H19:I19)</f>
        <v>0</v>
      </c>
      <c r="AA19" s="3" t="s">
        <v>42</v>
      </c>
      <c r="AB19" s="48" t="s">
        <v>68</v>
      </c>
      <c r="AC19" s="48" t="s">
        <v>134</v>
      </c>
      <c r="AD19" s="11">
        <f ca="1" t="shared" si="5"/>
        <v>3</v>
      </c>
      <c r="AF19" s="11" t="str">
        <f ca="1" t="shared" si="0"/>
        <v>39301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0.21335952276255213</v>
      </c>
      <c r="F20" s="168" t="s">
        <v>52</v>
      </c>
      <c r="G20" s="169"/>
      <c r="H20" s="19">
        <f>AD22</f>
        <v>9999</v>
      </c>
      <c r="I20" s="19">
        <f>AD32</f>
        <v>1253</v>
      </c>
      <c r="J20" s="23">
        <f>SUM(H20:I20)</f>
        <v>11252</v>
      </c>
      <c r="AA20" s="3" t="s">
        <v>44</v>
      </c>
      <c r="AB20" s="48" t="s">
        <v>68</v>
      </c>
      <c r="AC20" s="48" t="s">
        <v>135</v>
      </c>
      <c r="AD20" s="11">
        <f ca="1" t="shared" si="5"/>
        <v>1224</v>
      </c>
      <c r="AF20" s="11" t="str">
        <f ca="1" t="shared" si="0"/>
        <v>39302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0.2904788268265935</v>
      </c>
      <c r="F21" s="168" t="s">
        <v>54</v>
      </c>
      <c r="G21" s="169"/>
      <c r="H21" s="19">
        <f>AD23</f>
        <v>151772</v>
      </c>
      <c r="I21" s="19">
        <f>AD33</f>
        <v>197617</v>
      </c>
      <c r="J21" s="23">
        <f>SUM(H21:I21)</f>
        <v>349389</v>
      </c>
      <c r="AA21" s="3" t="s">
        <v>50</v>
      </c>
      <c r="AB21" s="48" t="s">
        <v>68</v>
      </c>
      <c r="AC21" s="48" t="s">
        <v>136</v>
      </c>
      <c r="AD21" s="11">
        <f ca="1" t="shared" si="5"/>
        <v>0</v>
      </c>
      <c r="AF21" s="11" t="str">
        <f ca="1" t="shared" si="0"/>
        <v>39303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0.4856704264303084</v>
      </c>
      <c r="F22" s="170" t="s">
        <v>3</v>
      </c>
      <c r="G22" s="171"/>
      <c r="H22" s="29">
        <f>SUM(H19:H21)</f>
        <v>161771</v>
      </c>
      <c r="I22" s="29">
        <f>SUM(I19:I21)</f>
        <v>198870</v>
      </c>
      <c r="J22" s="34">
        <f>SUM(J19:J21)</f>
        <v>360641</v>
      </c>
      <c r="AA22" s="3" t="s">
        <v>52</v>
      </c>
      <c r="AB22" s="48" t="s">
        <v>68</v>
      </c>
      <c r="AC22" s="48" t="s">
        <v>137</v>
      </c>
      <c r="AD22" s="11">
        <f ca="1" t="shared" si="5"/>
        <v>9999</v>
      </c>
      <c r="AF22" s="11" t="str">
        <f ca="1" t="shared" si="0"/>
        <v>39304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0.3450806079903366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151772</v>
      </c>
      <c r="AF23" s="11" t="str">
        <f ca="1" t="shared" si="0"/>
        <v>39305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0.9894406197816114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198184</v>
      </c>
      <c r="AF24" s="11" t="str">
        <f ca="1" t="shared" si="0"/>
        <v>39306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0.010559380218388592</v>
      </c>
      <c r="F25" s="179" t="s">
        <v>57</v>
      </c>
      <c r="G25" s="180"/>
      <c r="H25" s="180"/>
      <c r="I25" s="172" t="s">
        <v>58</v>
      </c>
      <c r="J25" s="174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39307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1"/>
      <c r="G26" s="182"/>
      <c r="H26" s="182"/>
      <c r="I26" s="173"/>
      <c r="J26" s="175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39341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5" t="s">
        <v>60</v>
      </c>
      <c r="G27" s="166"/>
      <c r="H27" s="167"/>
      <c r="I27" s="21">
        <f aca="true" t="shared" si="6" ref="I27:I35">AD40</f>
        <v>5789</v>
      </c>
      <c r="J27" s="37">
        <f>AD49</f>
        <v>308</v>
      </c>
      <c r="AA27" s="3" t="s">
        <v>38</v>
      </c>
      <c r="AB27" s="48" t="s">
        <v>68</v>
      </c>
      <c r="AC27" s="48" t="s">
        <v>142</v>
      </c>
      <c r="AD27" s="11">
        <f ca="1" t="shared" si="5"/>
        <v>259</v>
      </c>
      <c r="AF27" s="11" t="str">
        <f ca="1" t="shared" si="0"/>
        <v>39344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6" t="s">
        <v>61</v>
      </c>
      <c r="G28" s="177"/>
      <c r="H28" s="178"/>
      <c r="I28" s="21">
        <f t="shared" si="6"/>
        <v>47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39363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5" t="s">
        <v>62</v>
      </c>
      <c r="G29" s="166"/>
      <c r="H29" s="167"/>
      <c r="I29" s="21">
        <f t="shared" si="6"/>
        <v>4542</v>
      </c>
      <c r="J29" s="37">
        <f>AD51</f>
        <v>3</v>
      </c>
      <c r="AA29" s="3" t="s">
        <v>42</v>
      </c>
      <c r="AB29" s="48" t="s">
        <v>68</v>
      </c>
      <c r="AC29" s="48" t="s">
        <v>144</v>
      </c>
      <c r="AD29" s="11">
        <f ca="1" t="shared" si="5"/>
        <v>427</v>
      </c>
      <c r="AF29" s="11" t="str">
        <f ca="1" t="shared" si="0"/>
        <v>39364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5" t="s">
        <v>16</v>
      </c>
      <c r="G30" s="166"/>
      <c r="H30" s="167"/>
      <c r="I30" s="21">
        <f t="shared" si="6"/>
        <v>1057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68</v>
      </c>
      <c r="AF30" s="11" t="str">
        <f ca="1" t="shared" si="0"/>
        <v>39386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5" t="s">
        <v>17</v>
      </c>
      <c r="G31" s="166"/>
      <c r="H31" s="167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 t="str">
        <f ca="1" t="shared" si="0"/>
        <v>39387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5" t="s">
        <v>63</v>
      </c>
      <c r="G32" s="166"/>
      <c r="H32" s="167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1253</v>
      </c>
      <c r="AF32" s="11" t="str">
        <f ca="1" t="shared" si="0"/>
        <v>39401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5" t="s">
        <v>64</v>
      </c>
      <c r="G33" s="166"/>
      <c r="H33" s="167"/>
      <c r="I33" s="21">
        <f t="shared" si="6"/>
        <v>18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197617</v>
      </c>
      <c r="AF33" s="11" t="str">
        <f ca="1" t="shared" si="0"/>
        <v>39402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5" t="s">
        <v>65</v>
      </c>
      <c r="G34" s="166"/>
      <c r="H34" s="167"/>
      <c r="I34" s="21">
        <f t="shared" si="6"/>
        <v>0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6159</v>
      </c>
      <c r="AF34" s="11" t="str">
        <f ca="1" t="shared" si="0"/>
        <v>39403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5" t="s">
        <v>66</v>
      </c>
      <c r="G35" s="166"/>
      <c r="H35" s="167"/>
      <c r="I35" s="21">
        <f t="shared" si="6"/>
        <v>234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39405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2" t="s">
        <v>10</v>
      </c>
      <c r="G36" s="163"/>
      <c r="H36" s="164"/>
      <c r="I36" s="38">
        <f>SUM(I27:I35)</f>
        <v>11687</v>
      </c>
      <c r="J36" s="39">
        <f>SUM(J27:J31)</f>
        <v>311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39410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646</v>
      </c>
      <c r="AF37" s="11" t="str">
        <f ca="1" t="shared" si="0"/>
        <v>39411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39412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39424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5789</v>
      </c>
      <c r="AF40" s="11" t="str">
        <f ca="1" t="shared" si="0"/>
        <v>39427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47</v>
      </c>
      <c r="AF41" s="11" t="str">
        <f ca="1" t="shared" si="0"/>
        <v>39428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4542</v>
      </c>
      <c r="AF42" s="11">
        <f ca="1" t="shared" si="0"/>
        <v>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1057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18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0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234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308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3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2015-02-25T07:16:16Z</dcterms:modified>
  <cp:category/>
  <cp:version/>
  <cp:contentType/>
  <cp:contentStatus/>
</cp:coreProperties>
</file>