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'し尿処理状況'!$A$7:$BC$27</definedName>
    <definedName name="_xlnm.Print_Area" localSheetId="0">'水洗化人口等'!$A$7:$Z$27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<sst xmlns="http://schemas.openxmlformats.org/spreadsheetml/2006/main" count="646" uniqueCount="301">
  <si>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</si>
  <si>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</si>
  <si>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</si>
  <si>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</si>
  <si>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</si>
  <si>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</si>
  <si>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</si>
  <si>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</si>
  <si>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</si>
  <si>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</si>
  <si>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</si>
  <si>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</si>
  <si>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</si>
  <si>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</si>
  <si>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</si>
  <si>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</si>
  <si>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</si>
  <si>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</si>
  <si>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</si>
  <si>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</si>
  <si>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</si>
  <si>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</si>
  <si>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</si>
  <si>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</si>
  <si>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</si>
  <si>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</si>
  <si>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</si>
  <si>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</si>
  <si>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</si>
  <si>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</si>
  <si>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</si>
  <si>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</si>
  <si>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</si>
  <si>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</si>
  <si>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</si>
  <si>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</si>
  <si>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</si>
  <si>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</si>
  <si>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</si>
  <si>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</si>
  <si>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</si>
  <si>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</si>
  <si>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</si>
  <si>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</si>
  <si>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</si>
  <si>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</si>
  <si>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</si>
  <si>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</si>
  <si>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</si>
  <si>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</si>
  <si>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</si>
  <si>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</si>
  <si>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</si>
  <si>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</si>
  <si>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</si>
  <si>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</si>
  <si>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</si>
  <si>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</si>
  <si>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</si>
  <si>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</si>
  <si>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</si>
  <si>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</si>
  <si>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</si>
  <si>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</si>
  <si>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</si>
  <si>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</si>
  <si>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</si>
  <si>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</si>
  <si>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</si>
  <si>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</si>
  <si>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</si>
  <si>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</si>
  <si>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</si>
  <si>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</si>
  <si>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</si>
  <si>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</si>
  <si>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</si>
  <si>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</si>
  <si>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</si>
  <si>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</si>
  <si>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</si>
  <si>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</si>
  <si>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</si>
  <si>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</si>
  <si>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</si>
  <si>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</si>
  <si>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</si>
  <si>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</si>
  <si>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</si>
  <si>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</si>
  <si>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</si>
  <si>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</si>
  <si>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</si>
  <si>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</si>
  <si>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</si>
  <si>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</si>
  <si>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</si>
  <si>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</si>
  <si>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</si>
  <si>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</si>
  <si>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</si>
  <si>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</si>
  <si>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</si>
  <si>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</si>
  <si>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</si>
  <si>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</si>
  <si>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</si>
  <si>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</si>
  <si>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</si>
  <si>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</si>
  <si>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</si>
  <si>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</si>
  <si>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</si>
  <si>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</si>
  <si>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</si>
  <si>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</si>
  <si>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</si>
  <si>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</si>
  <si>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</si>
  <si>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</si>
  <si>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</si>
  <si>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</si>
  <si>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</si>
  <si>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</si>
  <si>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</si>
  <si>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</si>
  <si>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</si>
  <si>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</si>
  <si>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</si>
  <si>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</si>
  <si>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</si>
  <si>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</si>
  <si>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</si>
  <si>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</si>
  <si>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</si>
  <si>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</si>
  <si>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</si>
  <si>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</si>
  <si>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</si>
  <si>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</si>
  <si>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</si>
  <si>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</si>
  <si>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</si>
  <si>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</si>
  <si>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</si>
  <si>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</si>
  <si>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</si>
  <si>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</si>
  <si>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</si>
  <si>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</si>
  <si>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</si>
  <si>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</si>
  <si>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</si>
  <si>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</si>
  <si>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</si>
  <si>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</si>
  <si>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</si>
  <si>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</si>
  <si>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</si>
  <si>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</si>
  <si>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</si>
  <si>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</si>
  <si>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</si>
  <si>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</si>
  <si>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</si>
  <si>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</si>
  <si>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</si>
  <si>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</si>
  <si>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</si>
  <si>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</si>
  <si>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</si>
  <si>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</si>
  <si>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</si>
  <si>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</si>
  <si>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</si>
  <si>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</si>
  <si>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</si>
  <si>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</si>
  <si>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</si>
  <si>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</si>
  <si>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</si>
  <si>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</si>
  <si>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</si>
  <si>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</si>
  <si>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</si>
  <si>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</si>
  <si>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</si>
  <si>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</si>
  <si>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</si>
  <si>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</si>
  <si>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</si>
  <si>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</si>
  <si>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</si>
  <si>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</si>
  <si>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</si>
  <si>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</si>
  <si>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</si>
  <si>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</si>
  <si>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</si>
  <si>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</si>
  <si>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</si>
  <si>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</si>
  <si>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</si>
  <si>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</si>
  <si>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</si>
  <si>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</si>
  <si>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</si>
  <si>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</si>
  <si>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</si>
  <si>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</si>
  <si>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</si>
  <si>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</si>
  <si>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</si>
  <si>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</si>
  <si>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</si>
  <si>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</si>
  <si>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</si>
  <si>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</si>
  <si>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</si>
  <si>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</si>
  <si>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</si>
  <si>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</si>
  <si>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</si>
  <si>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</si>
  <si>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</si>
  <si>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</si>
  <si>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</si>
  <si>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</si>
  <si>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</si>
  <si>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</si>
  <si>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</si>
  <si>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</si>
  <si>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</si>
  <si>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</si>
  <si>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</si>
  <si>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</si>
  <si>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</si>
  <si>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</si>
  <si>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</si>
  <si>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</si>
  <si>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</si>
  <si>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</si>
  <si>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</si>
  <si>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</si>
  <si>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</si>
  <si>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</si>
  <si>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</si>
  <si>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</si>
  <si>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</si>
  <si>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</si>
  <si>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</si>
  <si>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</si>
  <si>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</si>
  <si>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</si>
  <si>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</si>
  <si>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</si>
  <si>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</si>
  <si>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</si>
  <si>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松前町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</si>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</sst>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259</v>
      </c>
      <c r="B7" s="89" t="s">
        <v>260</v>
      </c>
      <c r="C7" s="89" t="s">
        <v>256</v>
      </c>
      <c r="D7" s="196">
        <f>SUM(D8:D27)</f>
        <v>1437797</v>
      </c>
      <c r="E7" s="196">
        <f>SUM(E8:E27)</f>
        <v>165100</v>
      </c>
      <c r="F7" s="197">
        <f>IF(D7&gt;0,E7/D7*100,"-")</f>
        <v>11.48284493568981</v>
      </c>
      <c r="G7" s="196">
        <f>SUM(G8:G27)</f>
        <v>163391</v>
      </c>
      <c r="H7" s="196">
        <f>SUM(H8:H27)</f>
        <v>1709</v>
      </c>
      <c r="I7" s="196">
        <f>SUM(I8:I27)</f>
        <v>1272697</v>
      </c>
      <c r="J7" s="197">
        <f>IF($D7&gt;0,I7/$D7*100,"-")</f>
        <v>88.51715506431019</v>
      </c>
      <c r="K7" s="196">
        <f>SUM(K8:K27)</f>
        <v>665008</v>
      </c>
      <c r="L7" s="197">
        <f>IF($D7&gt;0,K7/$D7*100,"-")</f>
        <v>46.25187004841435</v>
      </c>
      <c r="M7" s="196">
        <f>SUM(M8:M27)</f>
        <v>5725</v>
      </c>
      <c r="N7" s="197">
        <f>IF($D7&gt;0,M7/$D7*100,"-")</f>
        <v>0.39817860240353814</v>
      </c>
      <c r="O7" s="196">
        <f>SUM(O8:O27)</f>
        <v>601964</v>
      </c>
      <c r="P7" s="196">
        <f>SUM(P8:P27)</f>
        <v>303716</v>
      </c>
      <c r="Q7" s="197">
        <f>IF($D7&gt;0,O7/$D7*100,"-")</f>
        <v>41.86710641349231</v>
      </c>
      <c r="R7" s="196">
        <f>SUM(R8:R27)</f>
        <v>8653</v>
      </c>
      <c r="S7" s="198">
        <f aca="true" t="shared" si="0" ref="S7:Z7">COUNTIF(S8:S27,"○")</f>
        <v>16</v>
      </c>
      <c r="T7" s="198">
        <f t="shared" si="0"/>
        <v>3</v>
      </c>
      <c r="U7" s="198">
        <f t="shared" si="0"/>
        <v>1</v>
      </c>
      <c r="V7" s="198">
        <f t="shared" si="0"/>
        <v>0</v>
      </c>
      <c r="W7" s="198">
        <f t="shared" si="0"/>
        <v>15</v>
      </c>
      <c r="X7" s="198">
        <f t="shared" si="0"/>
        <v>2</v>
      </c>
      <c r="Y7" s="198">
        <f t="shared" si="0"/>
        <v>1</v>
      </c>
      <c r="Z7" s="198">
        <f t="shared" si="0"/>
        <v>2</v>
      </c>
    </row>
    <row r="8" spans="1:26" s="104" customFormat="1" ht="12" customHeight="1">
      <c r="A8" s="92" t="s">
        <v>259</v>
      </c>
      <c r="B8" s="93" t="s">
        <v>261</v>
      </c>
      <c r="C8" s="92" t="s">
        <v>262</v>
      </c>
      <c r="D8" s="94">
        <f aca="true" t="shared" si="1" ref="D8:D27">+SUM(E8,+I8)</f>
        <v>517743</v>
      </c>
      <c r="E8" s="94">
        <f aca="true" t="shared" si="2" ref="E8:E27">+SUM(G8,+H8)</f>
        <v>21284</v>
      </c>
      <c r="F8" s="95">
        <f aca="true" t="shared" si="3" ref="F8:F27">IF(D8&gt;0,E8/D8*100,"-")</f>
        <v>4.110919896550992</v>
      </c>
      <c r="G8" s="94">
        <v>20590</v>
      </c>
      <c r="H8" s="94">
        <v>694</v>
      </c>
      <c r="I8" s="94">
        <f aca="true" t="shared" si="4" ref="I8:I27">+SUM(K8,+M8,+O8)</f>
        <v>496459</v>
      </c>
      <c r="J8" s="95">
        <f aca="true" t="shared" si="5" ref="J8:J27">IF($D8&gt;0,I8/$D8*100,"-")</f>
        <v>95.889080103449</v>
      </c>
      <c r="K8" s="94">
        <v>286405</v>
      </c>
      <c r="L8" s="95">
        <f aca="true" t="shared" si="6" ref="L8:L27">IF($D8&gt;0,K8/$D8*100,"-")</f>
        <v>55.31798595055848</v>
      </c>
      <c r="M8" s="94">
        <v>0</v>
      </c>
      <c r="N8" s="95">
        <f aca="true" t="shared" si="7" ref="N8:N27">IF($D8&gt;0,M8/$D8*100,"-")</f>
        <v>0</v>
      </c>
      <c r="O8" s="94">
        <v>210054</v>
      </c>
      <c r="P8" s="94">
        <v>116864</v>
      </c>
      <c r="Q8" s="95">
        <f aca="true" t="shared" si="8" ref="Q8:Q27">IF($D8&gt;0,O8/$D8*100,"-")</f>
        <v>40.571094152890524</v>
      </c>
      <c r="R8" s="94">
        <v>2616</v>
      </c>
      <c r="S8" s="96"/>
      <c r="T8" s="96" t="s">
        <v>257</v>
      </c>
      <c r="U8" s="96"/>
      <c r="V8" s="96"/>
      <c r="W8" s="97"/>
      <c r="X8" s="97"/>
      <c r="Y8" s="97"/>
      <c r="Z8" s="97" t="s">
        <v>257</v>
      </c>
    </row>
    <row r="9" spans="1:26" s="104" customFormat="1" ht="12" customHeight="1">
      <c r="A9" s="92" t="s">
        <v>259</v>
      </c>
      <c r="B9" s="102" t="s">
        <v>263</v>
      </c>
      <c r="C9" s="92" t="s">
        <v>264</v>
      </c>
      <c r="D9" s="94">
        <f t="shared" si="1"/>
        <v>168183</v>
      </c>
      <c r="E9" s="94">
        <f t="shared" si="2"/>
        <v>5535</v>
      </c>
      <c r="F9" s="95">
        <f t="shared" si="3"/>
        <v>3.2910579547278855</v>
      </c>
      <c r="G9" s="94">
        <v>5496</v>
      </c>
      <c r="H9" s="94">
        <v>39</v>
      </c>
      <c r="I9" s="94">
        <f t="shared" si="4"/>
        <v>162648</v>
      </c>
      <c r="J9" s="95">
        <f t="shared" si="5"/>
        <v>96.70894204527212</v>
      </c>
      <c r="K9" s="94">
        <v>92064</v>
      </c>
      <c r="L9" s="95">
        <f t="shared" si="6"/>
        <v>54.74037209468258</v>
      </c>
      <c r="M9" s="94">
        <v>2696</v>
      </c>
      <c r="N9" s="95">
        <f t="shared" si="7"/>
        <v>1.6030157625919386</v>
      </c>
      <c r="O9" s="94">
        <v>67888</v>
      </c>
      <c r="P9" s="94">
        <v>19586</v>
      </c>
      <c r="Q9" s="95">
        <f t="shared" si="8"/>
        <v>40.365554187997596</v>
      </c>
      <c r="R9" s="94">
        <v>1924</v>
      </c>
      <c r="S9" s="96" t="s">
        <v>257</v>
      </c>
      <c r="T9" s="96"/>
      <c r="U9" s="96"/>
      <c r="V9" s="96"/>
      <c r="W9" s="96" t="s">
        <v>257</v>
      </c>
      <c r="X9" s="96"/>
      <c r="Y9" s="96"/>
      <c r="Z9" s="96"/>
    </row>
    <row r="10" spans="1:26" s="104" customFormat="1" ht="12" customHeight="1">
      <c r="A10" s="92" t="s">
        <v>259</v>
      </c>
      <c r="B10" s="102" t="s">
        <v>265</v>
      </c>
      <c r="C10" s="92" t="s">
        <v>266</v>
      </c>
      <c r="D10" s="94">
        <f t="shared" si="1"/>
        <v>83280</v>
      </c>
      <c r="E10" s="94">
        <f t="shared" si="2"/>
        <v>16909</v>
      </c>
      <c r="F10" s="95">
        <f t="shared" si="3"/>
        <v>20.3037944284342</v>
      </c>
      <c r="G10" s="94">
        <v>16909</v>
      </c>
      <c r="H10" s="94">
        <v>0</v>
      </c>
      <c r="I10" s="94">
        <f t="shared" si="4"/>
        <v>66371</v>
      </c>
      <c r="J10" s="95">
        <f t="shared" si="5"/>
        <v>79.6962055715658</v>
      </c>
      <c r="K10" s="94">
        <v>14746</v>
      </c>
      <c r="L10" s="95">
        <f t="shared" si="6"/>
        <v>17.70653218059558</v>
      </c>
      <c r="M10" s="94">
        <v>0</v>
      </c>
      <c r="N10" s="95">
        <f t="shared" si="7"/>
        <v>0</v>
      </c>
      <c r="O10" s="94">
        <v>51625</v>
      </c>
      <c r="P10" s="94">
        <v>24584</v>
      </c>
      <c r="Q10" s="95">
        <f t="shared" si="8"/>
        <v>61.989673390970225</v>
      </c>
      <c r="R10" s="94">
        <v>330</v>
      </c>
      <c r="S10" s="96" t="s">
        <v>257</v>
      </c>
      <c r="T10" s="96"/>
      <c r="U10" s="96"/>
      <c r="V10" s="96"/>
      <c r="W10" s="97" t="s">
        <v>257</v>
      </c>
      <c r="X10" s="97"/>
      <c r="Y10" s="97"/>
      <c r="Z10" s="97"/>
    </row>
    <row r="11" spans="1:26" s="104" customFormat="1" ht="12" customHeight="1">
      <c r="A11" s="92" t="s">
        <v>259</v>
      </c>
      <c r="B11" s="102" t="s">
        <v>267</v>
      </c>
      <c r="C11" s="92" t="s">
        <v>268</v>
      </c>
      <c r="D11" s="94">
        <f t="shared" si="1"/>
        <v>37467</v>
      </c>
      <c r="E11" s="94">
        <f t="shared" si="2"/>
        <v>3440</v>
      </c>
      <c r="F11" s="95">
        <f t="shared" si="3"/>
        <v>9.181412976752876</v>
      </c>
      <c r="G11" s="94">
        <v>3440</v>
      </c>
      <c r="H11" s="94">
        <v>0</v>
      </c>
      <c r="I11" s="94">
        <f t="shared" si="4"/>
        <v>34027</v>
      </c>
      <c r="J11" s="95">
        <f t="shared" si="5"/>
        <v>90.81858702324712</v>
      </c>
      <c r="K11" s="94">
        <v>22898</v>
      </c>
      <c r="L11" s="95">
        <f t="shared" si="6"/>
        <v>61.115114634211444</v>
      </c>
      <c r="M11" s="94">
        <v>0</v>
      </c>
      <c r="N11" s="95">
        <f t="shared" si="7"/>
        <v>0</v>
      </c>
      <c r="O11" s="94">
        <v>11129</v>
      </c>
      <c r="P11" s="94">
        <v>3831</v>
      </c>
      <c r="Q11" s="95">
        <f t="shared" si="8"/>
        <v>29.703472389035685</v>
      </c>
      <c r="R11" s="94">
        <v>128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4" customFormat="1" ht="12" customHeight="1">
      <c r="A12" s="105" t="s">
        <v>259</v>
      </c>
      <c r="B12" s="106" t="s">
        <v>269</v>
      </c>
      <c r="C12" s="105" t="s">
        <v>270</v>
      </c>
      <c r="D12" s="107">
        <f t="shared" si="1"/>
        <v>124344</v>
      </c>
      <c r="E12" s="107">
        <f t="shared" si="2"/>
        <v>14716</v>
      </c>
      <c r="F12" s="108">
        <f t="shared" si="3"/>
        <v>11.834909605610243</v>
      </c>
      <c r="G12" s="107">
        <v>14716</v>
      </c>
      <c r="H12" s="107">
        <v>0</v>
      </c>
      <c r="I12" s="107">
        <f t="shared" si="4"/>
        <v>109628</v>
      </c>
      <c r="J12" s="108">
        <f t="shared" si="5"/>
        <v>88.16509039438975</v>
      </c>
      <c r="K12" s="107">
        <v>70928</v>
      </c>
      <c r="L12" s="108">
        <f t="shared" si="6"/>
        <v>57.04175513092711</v>
      </c>
      <c r="M12" s="107">
        <v>0</v>
      </c>
      <c r="N12" s="108">
        <f t="shared" si="7"/>
        <v>0</v>
      </c>
      <c r="O12" s="107">
        <v>38700</v>
      </c>
      <c r="P12" s="107">
        <v>14532</v>
      </c>
      <c r="Q12" s="108">
        <f t="shared" si="8"/>
        <v>31.123335263462653</v>
      </c>
      <c r="R12" s="107">
        <v>799</v>
      </c>
      <c r="S12" s="100" t="s">
        <v>257</v>
      </c>
      <c r="T12" s="100"/>
      <c r="U12" s="100"/>
      <c r="V12" s="100"/>
      <c r="W12" s="100"/>
      <c r="X12" s="100"/>
      <c r="Y12" s="100"/>
      <c r="Z12" s="100" t="s">
        <v>257</v>
      </c>
    </row>
    <row r="13" spans="1:26" s="104" customFormat="1" ht="12" customHeight="1">
      <c r="A13" s="105" t="s">
        <v>259</v>
      </c>
      <c r="B13" s="106" t="s">
        <v>271</v>
      </c>
      <c r="C13" s="105" t="s">
        <v>272</v>
      </c>
      <c r="D13" s="107">
        <f t="shared" si="1"/>
        <v>113866</v>
      </c>
      <c r="E13" s="107">
        <f t="shared" si="2"/>
        <v>25963</v>
      </c>
      <c r="F13" s="108">
        <f t="shared" si="3"/>
        <v>22.801363005638205</v>
      </c>
      <c r="G13" s="107">
        <v>25825</v>
      </c>
      <c r="H13" s="107">
        <v>138</v>
      </c>
      <c r="I13" s="107">
        <f t="shared" si="4"/>
        <v>87903</v>
      </c>
      <c r="J13" s="108">
        <f t="shared" si="5"/>
        <v>77.19863699436179</v>
      </c>
      <c r="K13" s="107">
        <v>54718</v>
      </c>
      <c r="L13" s="108">
        <f t="shared" si="6"/>
        <v>48.05473099959602</v>
      </c>
      <c r="M13" s="107">
        <v>2172</v>
      </c>
      <c r="N13" s="108">
        <f t="shared" si="7"/>
        <v>1.9075053132629582</v>
      </c>
      <c r="O13" s="107">
        <v>31013</v>
      </c>
      <c r="P13" s="107">
        <v>19047</v>
      </c>
      <c r="Q13" s="108">
        <f t="shared" si="8"/>
        <v>27.236400681502822</v>
      </c>
      <c r="R13" s="107">
        <v>830</v>
      </c>
      <c r="S13" s="100" t="s">
        <v>257</v>
      </c>
      <c r="T13" s="100"/>
      <c r="U13" s="100"/>
      <c r="V13" s="100"/>
      <c r="W13" s="100" t="s">
        <v>257</v>
      </c>
      <c r="X13" s="100"/>
      <c r="Y13" s="100"/>
      <c r="Z13" s="100"/>
    </row>
    <row r="14" spans="1:26" s="104" customFormat="1" ht="12" customHeight="1">
      <c r="A14" s="105" t="s">
        <v>259</v>
      </c>
      <c r="B14" s="106" t="s">
        <v>273</v>
      </c>
      <c r="C14" s="105" t="s">
        <v>274</v>
      </c>
      <c r="D14" s="107">
        <f t="shared" si="1"/>
        <v>47025</v>
      </c>
      <c r="E14" s="107">
        <f t="shared" si="2"/>
        <v>10880</v>
      </c>
      <c r="F14" s="108">
        <f t="shared" si="3"/>
        <v>23.136629452418926</v>
      </c>
      <c r="G14" s="107">
        <v>10672</v>
      </c>
      <c r="H14" s="107">
        <v>208</v>
      </c>
      <c r="I14" s="107">
        <f t="shared" si="4"/>
        <v>36145</v>
      </c>
      <c r="J14" s="108">
        <f t="shared" si="5"/>
        <v>76.86337054758108</v>
      </c>
      <c r="K14" s="107">
        <v>6367</v>
      </c>
      <c r="L14" s="108">
        <f t="shared" si="6"/>
        <v>13.53960659223817</v>
      </c>
      <c r="M14" s="107">
        <v>0</v>
      </c>
      <c r="N14" s="108">
        <f t="shared" si="7"/>
        <v>0</v>
      </c>
      <c r="O14" s="107">
        <v>29778</v>
      </c>
      <c r="P14" s="107">
        <v>14856</v>
      </c>
      <c r="Q14" s="108">
        <f t="shared" si="8"/>
        <v>63.323763955342905</v>
      </c>
      <c r="R14" s="107">
        <v>130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259</v>
      </c>
      <c r="B15" s="106" t="s">
        <v>275</v>
      </c>
      <c r="C15" s="105" t="s">
        <v>276</v>
      </c>
      <c r="D15" s="107">
        <f t="shared" si="1"/>
        <v>38849</v>
      </c>
      <c r="E15" s="107">
        <f t="shared" si="2"/>
        <v>5997</v>
      </c>
      <c r="F15" s="108">
        <f t="shared" si="3"/>
        <v>15.43669077711138</v>
      </c>
      <c r="G15" s="107">
        <v>5880</v>
      </c>
      <c r="H15" s="107">
        <v>117</v>
      </c>
      <c r="I15" s="107">
        <f t="shared" si="4"/>
        <v>32852</v>
      </c>
      <c r="J15" s="108">
        <f t="shared" si="5"/>
        <v>84.56330922288862</v>
      </c>
      <c r="K15" s="107">
        <v>16026</v>
      </c>
      <c r="L15" s="108">
        <f t="shared" si="6"/>
        <v>41.2520270792041</v>
      </c>
      <c r="M15" s="107">
        <v>0</v>
      </c>
      <c r="N15" s="108">
        <f t="shared" si="7"/>
        <v>0</v>
      </c>
      <c r="O15" s="107">
        <v>16826</v>
      </c>
      <c r="P15" s="107">
        <v>10482</v>
      </c>
      <c r="Q15" s="108">
        <f t="shared" si="8"/>
        <v>43.31128214368452</v>
      </c>
      <c r="R15" s="107">
        <v>185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4" customFormat="1" ht="12" customHeight="1">
      <c r="A16" s="105" t="s">
        <v>259</v>
      </c>
      <c r="B16" s="106" t="s">
        <v>277</v>
      </c>
      <c r="C16" s="105" t="s">
        <v>278</v>
      </c>
      <c r="D16" s="107">
        <f t="shared" si="1"/>
        <v>91868</v>
      </c>
      <c r="E16" s="107">
        <f t="shared" si="2"/>
        <v>10905</v>
      </c>
      <c r="F16" s="108">
        <f t="shared" si="3"/>
        <v>11.870292158314102</v>
      </c>
      <c r="G16" s="107">
        <v>10785</v>
      </c>
      <c r="H16" s="107">
        <v>120</v>
      </c>
      <c r="I16" s="107">
        <f t="shared" si="4"/>
        <v>80963</v>
      </c>
      <c r="J16" s="108">
        <f t="shared" si="5"/>
        <v>88.1297078416859</v>
      </c>
      <c r="K16" s="107">
        <v>53470</v>
      </c>
      <c r="L16" s="108">
        <f t="shared" si="6"/>
        <v>58.203073975704264</v>
      </c>
      <c r="M16" s="107">
        <v>610</v>
      </c>
      <c r="N16" s="108">
        <f t="shared" si="7"/>
        <v>0.6639961684155528</v>
      </c>
      <c r="O16" s="107">
        <v>26883</v>
      </c>
      <c r="P16" s="107">
        <v>18398</v>
      </c>
      <c r="Q16" s="108">
        <f t="shared" si="8"/>
        <v>29.262637697566074</v>
      </c>
      <c r="R16" s="107">
        <v>585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259</v>
      </c>
      <c r="B17" s="106" t="s">
        <v>279</v>
      </c>
      <c r="C17" s="105" t="s">
        <v>280</v>
      </c>
      <c r="D17" s="107">
        <f t="shared" si="1"/>
        <v>41888</v>
      </c>
      <c r="E17" s="107">
        <f t="shared" si="2"/>
        <v>8057</v>
      </c>
      <c r="F17" s="108">
        <f t="shared" si="3"/>
        <v>19.234625668449198</v>
      </c>
      <c r="G17" s="107">
        <v>8057</v>
      </c>
      <c r="H17" s="107">
        <v>0</v>
      </c>
      <c r="I17" s="107">
        <f t="shared" si="4"/>
        <v>33831</v>
      </c>
      <c r="J17" s="108">
        <f t="shared" si="5"/>
        <v>80.7653743315508</v>
      </c>
      <c r="K17" s="107">
        <v>4006</v>
      </c>
      <c r="L17" s="108">
        <f t="shared" si="6"/>
        <v>9.563598166539343</v>
      </c>
      <c r="M17" s="107">
        <v>0</v>
      </c>
      <c r="N17" s="108">
        <f t="shared" si="7"/>
        <v>0</v>
      </c>
      <c r="O17" s="107">
        <v>29825</v>
      </c>
      <c r="P17" s="107">
        <v>10877</v>
      </c>
      <c r="Q17" s="108">
        <f t="shared" si="8"/>
        <v>71.20177616501145</v>
      </c>
      <c r="R17" s="107">
        <v>272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4" customFormat="1" ht="12" customHeight="1">
      <c r="A18" s="105" t="s">
        <v>259</v>
      </c>
      <c r="B18" s="106" t="s">
        <v>281</v>
      </c>
      <c r="C18" s="105" t="s">
        <v>282</v>
      </c>
      <c r="D18" s="107">
        <f t="shared" si="1"/>
        <v>34198</v>
      </c>
      <c r="E18" s="107">
        <f t="shared" si="2"/>
        <v>3420</v>
      </c>
      <c r="F18" s="108">
        <f t="shared" si="3"/>
        <v>10.000584829522193</v>
      </c>
      <c r="G18" s="107">
        <v>3384</v>
      </c>
      <c r="H18" s="107">
        <v>36</v>
      </c>
      <c r="I18" s="107">
        <f t="shared" si="4"/>
        <v>30778</v>
      </c>
      <c r="J18" s="108">
        <f t="shared" si="5"/>
        <v>89.9994151704778</v>
      </c>
      <c r="K18" s="107">
        <v>18187</v>
      </c>
      <c r="L18" s="108">
        <f t="shared" si="6"/>
        <v>53.18147260073689</v>
      </c>
      <c r="M18" s="107">
        <v>0</v>
      </c>
      <c r="N18" s="108">
        <f t="shared" si="7"/>
        <v>0</v>
      </c>
      <c r="O18" s="107">
        <v>12591</v>
      </c>
      <c r="P18" s="107">
        <v>8151</v>
      </c>
      <c r="Q18" s="108">
        <f t="shared" si="8"/>
        <v>36.81794256974092</v>
      </c>
      <c r="R18" s="107">
        <v>144</v>
      </c>
      <c r="S18" s="100"/>
      <c r="T18" s="100" t="s">
        <v>257</v>
      </c>
      <c r="U18" s="100"/>
      <c r="V18" s="100"/>
      <c r="W18" s="100"/>
      <c r="X18" s="100" t="s">
        <v>257</v>
      </c>
      <c r="Y18" s="100"/>
      <c r="Z18" s="100"/>
    </row>
    <row r="19" spans="1:26" s="104" customFormat="1" ht="12" customHeight="1">
      <c r="A19" s="105" t="s">
        <v>259</v>
      </c>
      <c r="B19" s="106" t="s">
        <v>283</v>
      </c>
      <c r="C19" s="105" t="s">
        <v>284</v>
      </c>
      <c r="D19" s="107">
        <f t="shared" si="1"/>
        <v>7497</v>
      </c>
      <c r="E19" s="107">
        <f t="shared" si="2"/>
        <v>379</v>
      </c>
      <c r="F19" s="108">
        <f t="shared" si="3"/>
        <v>5.055355475523543</v>
      </c>
      <c r="G19" s="107">
        <v>379</v>
      </c>
      <c r="H19" s="107">
        <v>0</v>
      </c>
      <c r="I19" s="107">
        <f t="shared" si="4"/>
        <v>7118</v>
      </c>
      <c r="J19" s="108">
        <f t="shared" si="5"/>
        <v>94.94464452447646</v>
      </c>
      <c r="K19" s="107">
        <v>5356</v>
      </c>
      <c r="L19" s="108">
        <f t="shared" si="6"/>
        <v>71.44191009737229</v>
      </c>
      <c r="M19" s="107">
        <v>208</v>
      </c>
      <c r="N19" s="108">
        <f t="shared" si="7"/>
        <v>2.7744431105775647</v>
      </c>
      <c r="O19" s="107">
        <v>1554</v>
      </c>
      <c r="P19" s="107">
        <v>1436</v>
      </c>
      <c r="Q19" s="108">
        <f t="shared" si="8"/>
        <v>20.72829131652661</v>
      </c>
      <c r="R19" s="107">
        <v>272</v>
      </c>
      <c r="S19" s="100" t="s">
        <v>257</v>
      </c>
      <c r="T19" s="100"/>
      <c r="U19" s="100"/>
      <c r="V19" s="100"/>
      <c r="W19" s="100" t="s">
        <v>257</v>
      </c>
      <c r="X19" s="100"/>
      <c r="Y19" s="100"/>
      <c r="Z19" s="100"/>
    </row>
    <row r="20" spans="1:26" s="104" customFormat="1" ht="12" customHeight="1">
      <c r="A20" s="105" t="s">
        <v>259</v>
      </c>
      <c r="B20" s="106" t="s">
        <v>285</v>
      </c>
      <c r="C20" s="105" t="s">
        <v>286</v>
      </c>
      <c r="D20" s="107">
        <f t="shared" si="1"/>
        <v>9632</v>
      </c>
      <c r="E20" s="107">
        <f t="shared" si="2"/>
        <v>4784</v>
      </c>
      <c r="F20" s="108">
        <f t="shared" si="3"/>
        <v>49.667774086378735</v>
      </c>
      <c r="G20" s="107">
        <v>4755</v>
      </c>
      <c r="H20" s="107">
        <v>29</v>
      </c>
      <c r="I20" s="107">
        <f t="shared" si="4"/>
        <v>4848</v>
      </c>
      <c r="J20" s="108">
        <f t="shared" si="5"/>
        <v>50.332225913621265</v>
      </c>
      <c r="K20" s="107">
        <v>2176</v>
      </c>
      <c r="L20" s="108">
        <f t="shared" si="6"/>
        <v>22.591362126245848</v>
      </c>
      <c r="M20" s="107">
        <v>0</v>
      </c>
      <c r="N20" s="108">
        <f t="shared" si="7"/>
        <v>0</v>
      </c>
      <c r="O20" s="107">
        <v>2672</v>
      </c>
      <c r="P20" s="107">
        <v>979</v>
      </c>
      <c r="Q20" s="108">
        <f t="shared" si="8"/>
        <v>27.740863787375414</v>
      </c>
      <c r="R20" s="107">
        <v>41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4" customFormat="1" ht="12" customHeight="1">
      <c r="A21" s="105" t="s">
        <v>259</v>
      </c>
      <c r="B21" s="106" t="s">
        <v>287</v>
      </c>
      <c r="C21" s="105" t="s">
        <v>258</v>
      </c>
      <c r="D21" s="107">
        <f t="shared" si="1"/>
        <v>31155</v>
      </c>
      <c r="E21" s="107">
        <f t="shared" si="2"/>
        <v>7411</v>
      </c>
      <c r="F21" s="108">
        <f t="shared" si="3"/>
        <v>23.78751404268978</v>
      </c>
      <c r="G21" s="107">
        <v>7411</v>
      </c>
      <c r="H21" s="107">
        <v>0</v>
      </c>
      <c r="I21" s="107">
        <f t="shared" si="4"/>
        <v>23744</v>
      </c>
      <c r="J21" s="108">
        <f t="shared" si="5"/>
        <v>76.21248595731022</v>
      </c>
      <c r="K21" s="107">
        <v>6076</v>
      </c>
      <c r="L21" s="108">
        <f t="shared" si="6"/>
        <v>19.502487562189057</v>
      </c>
      <c r="M21" s="107">
        <v>0</v>
      </c>
      <c r="N21" s="108">
        <f t="shared" si="7"/>
        <v>0</v>
      </c>
      <c r="O21" s="107">
        <v>17668</v>
      </c>
      <c r="P21" s="107">
        <v>9402</v>
      </c>
      <c r="Q21" s="108">
        <f t="shared" si="8"/>
        <v>56.70999839512116</v>
      </c>
      <c r="R21" s="107">
        <v>102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4" customFormat="1" ht="12" customHeight="1">
      <c r="A22" s="105" t="s">
        <v>259</v>
      </c>
      <c r="B22" s="106" t="s">
        <v>288</v>
      </c>
      <c r="C22" s="105" t="s">
        <v>289</v>
      </c>
      <c r="D22" s="107">
        <f t="shared" si="1"/>
        <v>21997</v>
      </c>
      <c r="E22" s="107">
        <f t="shared" si="2"/>
        <v>1961</v>
      </c>
      <c r="F22" s="108">
        <f t="shared" si="3"/>
        <v>8.914852025276174</v>
      </c>
      <c r="G22" s="107">
        <v>1924</v>
      </c>
      <c r="H22" s="107">
        <v>37</v>
      </c>
      <c r="I22" s="107">
        <f t="shared" si="4"/>
        <v>20036</v>
      </c>
      <c r="J22" s="108">
        <f t="shared" si="5"/>
        <v>91.08514797472382</v>
      </c>
      <c r="K22" s="107">
        <v>3751</v>
      </c>
      <c r="L22" s="108">
        <f t="shared" si="6"/>
        <v>17.052325317088695</v>
      </c>
      <c r="M22" s="107">
        <v>0</v>
      </c>
      <c r="N22" s="108">
        <f t="shared" si="7"/>
        <v>0</v>
      </c>
      <c r="O22" s="107">
        <v>16285</v>
      </c>
      <c r="P22" s="107">
        <v>10206</v>
      </c>
      <c r="Q22" s="108">
        <f t="shared" si="8"/>
        <v>74.03282265763514</v>
      </c>
      <c r="R22" s="107">
        <v>48</v>
      </c>
      <c r="S22" s="100"/>
      <c r="T22" s="100" t="s">
        <v>257</v>
      </c>
      <c r="U22" s="100"/>
      <c r="V22" s="100"/>
      <c r="W22" s="100"/>
      <c r="X22" s="100" t="s">
        <v>257</v>
      </c>
      <c r="Y22" s="100"/>
      <c r="Z22" s="100"/>
    </row>
    <row r="23" spans="1:26" s="104" customFormat="1" ht="12" customHeight="1">
      <c r="A23" s="105" t="s">
        <v>259</v>
      </c>
      <c r="B23" s="106" t="s">
        <v>290</v>
      </c>
      <c r="C23" s="105" t="s">
        <v>291</v>
      </c>
      <c r="D23" s="107">
        <f t="shared" si="1"/>
        <v>18103</v>
      </c>
      <c r="E23" s="107">
        <f t="shared" si="2"/>
        <v>5665</v>
      </c>
      <c r="F23" s="108">
        <f t="shared" si="3"/>
        <v>31.293155830525325</v>
      </c>
      <c r="G23" s="107">
        <v>5374</v>
      </c>
      <c r="H23" s="107">
        <v>291</v>
      </c>
      <c r="I23" s="107">
        <f t="shared" si="4"/>
        <v>12438</v>
      </c>
      <c r="J23" s="108">
        <f t="shared" si="5"/>
        <v>68.70684416947466</v>
      </c>
      <c r="K23" s="107">
        <v>5180</v>
      </c>
      <c r="L23" s="108">
        <f t="shared" si="6"/>
        <v>28.614041871513006</v>
      </c>
      <c r="M23" s="107">
        <v>0</v>
      </c>
      <c r="N23" s="108">
        <f t="shared" si="7"/>
        <v>0</v>
      </c>
      <c r="O23" s="107">
        <v>7258</v>
      </c>
      <c r="P23" s="107">
        <v>6292</v>
      </c>
      <c r="Q23" s="108">
        <f t="shared" si="8"/>
        <v>40.09280229796167</v>
      </c>
      <c r="R23" s="107">
        <v>27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4" customFormat="1" ht="12" customHeight="1">
      <c r="A24" s="105" t="s">
        <v>259</v>
      </c>
      <c r="B24" s="106" t="s">
        <v>292</v>
      </c>
      <c r="C24" s="105" t="s">
        <v>293</v>
      </c>
      <c r="D24" s="107">
        <f t="shared" si="1"/>
        <v>10802</v>
      </c>
      <c r="E24" s="107">
        <f t="shared" si="2"/>
        <v>2804</v>
      </c>
      <c r="F24" s="108">
        <f t="shared" si="3"/>
        <v>25.958155897056102</v>
      </c>
      <c r="G24" s="107">
        <v>2804</v>
      </c>
      <c r="H24" s="107">
        <v>0</v>
      </c>
      <c r="I24" s="107">
        <f t="shared" si="4"/>
        <v>7998</v>
      </c>
      <c r="J24" s="108">
        <f t="shared" si="5"/>
        <v>74.0418441029439</v>
      </c>
      <c r="K24" s="107">
        <v>2654</v>
      </c>
      <c r="L24" s="108">
        <f t="shared" si="6"/>
        <v>24.569524162192184</v>
      </c>
      <c r="M24" s="107">
        <v>39</v>
      </c>
      <c r="N24" s="108">
        <f t="shared" si="7"/>
        <v>0.3610442510646177</v>
      </c>
      <c r="O24" s="107">
        <v>5305</v>
      </c>
      <c r="P24" s="107">
        <v>1892</v>
      </c>
      <c r="Q24" s="108">
        <f t="shared" si="8"/>
        <v>49.1112756896871</v>
      </c>
      <c r="R24" s="107">
        <v>62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4" customFormat="1" ht="12" customHeight="1">
      <c r="A25" s="105" t="s">
        <v>259</v>
      </c>
      <c r="B25" s="106" t="s">
        <v>294</v>
      </c>
      <c r="C25" s="105" t="s">
        <v>295</v>
      </c>
      <c r="D25" s="107">
        <f t="shared" si="1"/>
        <v>4345</v>
      </c>
      <c r="E25" s="107">
        <f t="shared" si="2"/>
        <v>2247</v>
      </c>
      <c r="F25" s="108">
        <f t="shared" si="3"/>
        <v>51.71461449942463</v>
      </c>
      <c r="G25" s="107">
        <v>2247</v>
      </c>
      <c r="H25" s="107">
        <v>0</v>
      </c>
      <c r="I25" s="107">
        <f t="shared" si="4"/>
        <v>2098</v>
      </c>
      <c r="J25" s="108">
        <f t="shared" si="5"/>
        <v>48.28538550057537</v>
      </c>
      <c r="K25" s="107">
        <v>0</v>
      </c>
      <c r="L25" s="108">
        <f t="shared" si="6"/>
        <v>0</v>
      </c>
      <c r="M25" s="107">
        <v>0</v>
      </c>
      <c r="N25" s="108">
        <f t="shared" si="7"/>
        <v>0</v>
      </c>
      <c r="O25" s="107">
        <v>2098</v>
      </c>
      <c r="P25" s="107">
        <v>1916</v>
      </c>
      <c r="Q25" s="108">
        <f t="shared" si="8"/>
        <v>48.28538550057537</v>
      </c>
      <c r="R25" s="107">
        <v>34</v>
      </c>
      <c r="S25" s="100" t="s">
        <v>257</v>
      </c>
      <c r="T25" s="100"/>
      <c r="U25" s="100"/>
      <c r="V25" s="100"/>
      <c r="W25" s="100" t="s">
        <v>257</v>
      </c>
      <c r="X25" s="100"/>
      <c r="Y25" s="100"/>
      <c r="Z25" s="100"/>
    </row>
    <row r="26" spans="1:26" s="104" customFormat="1" ht="12" customHeight="1">
      <c r="A26" s="105" t="s">
        <v>259</v>
      </c>
      <c r="B26" s="106" t="s">
        <v>296</v>
      </c>
      <c r="C26" s="105" t="s">
        <v>297</v>
      </c>
      <c r="D26" s="107">
        <f t="shared" si="1"/>
        <v>11430</v>
      </c>
      <c r="E26" s="107">
        <f t="shared" si="2"/>
        <v>4593</v>
      </c>
      <c r="F26" s="108">
        <f t="shared" si="3"/>
        <v>40.183727034120736</v>
      </c>
      <c r="G26" s="107">
        <v>4593</v>
      </c>
      <c r="H26" s="107">
        <v>0</v>
      </c>
      <c r="I26" s="107">
        <f t="shared" si="4"/>
        <v>6837</v>
      </c>
      <c r="J26" s="108">
        <f t="shared" si="5"/>
        <v>59.81627296587927</v>
      </c>
      <c r="K26" s="107">
        <v>0</v>
      </c>
      <c r="L26" s="108">
        <f t="shared" si="6"/>
        <v>0</v>
      </c>
      <c r="M26" s="107">
        <v>0</v>
      </c>
      <c r="N26" s="108">
        <f t="shared" si="7"/>
        <v>0</v>
      </c>
      <c r="O26" s="107">
        <v>6837</v>
      </c>
      <c r="P26" s="107">
        <v>3382</v>
      </c>
      <c r="Q26" s="108">
        <f t="shared" si="8"/>
        <v>59.81627296587927</v>
      </c>
      <c r="R26" s="107">
        <v>71</v>
      </c>
      <c r="S26" s="100" t="s">
        <v>257</v>
      </c>
      <c r="T26" s="100"/>
      <c r="U26" s="100"/>
      <c r="V26" s="100"/>
      <c r="W26" s="100" t="s">
        <v>257</v>
      </c>
      <c r="X26" s="100"/>
      <c r="Y26" s="100"/>
      <c r="Z26" s="100"/>
    </row>
    <row r="27" spans="1:26" s="104" customFormat="1" ht="12" customHeight="1">
      <c r="A27" s="105" t="s">
        <v>259</v>
      </c>
      <c r="B27" s="106" t="s">
        <v>298</v>
      </c>
      <c r="C27" s="105" t="s">
        <v>299</v>
      </c>
      <c r="D27" s="107">
        <f t="shared" si="1"/>
        <v>24125</v>
      </c>
      <c r="E27" s="107">
        <f t="shared" si="2"/>
        <v>8150</v>
      </c>
      <c r="F27" s="108">
        <f t="shared" si="3"/>
        <v>33.78238341968912</v>
      </c>
      <c r="G27" s="107">
        <v>8150</v>
      </c>
      <c r="H27" s="107">
        <v>0</v>
      </c>
      <c r="I27" s="107">
        <f t="shared" si="4"/>
        <v>15975</v>
      </c>
      <c r="J27" s="108">
        <f t="shared" si="5"/>
        <v>66.21761658031087</v>
      </c>
      <c r="K27" s="107">
        <v>0</v>
      </c>
      <c r="L27" s="108">
        <f t="shared" si="6"/>
        <v>0</v>
      </c>
      <c r="M27" s="107">
        <v>0</v>
      </c>
      <c r="N27" s="108">
        <f t="shared" si="7"/>
        <v>0</v>
      </c>
      <c r="O27" s="107">
        <v>15975</v>
      </c>
      <c r="P27" s="107">
        <v>7003</v>
      </c>
      <c r="Q27" s="108">
        <f t="shared" si="8"/>
        <v>66.21761658031087</v>
      </c>
      <c r="R27" s="107">
        <v>53</v>
      </c>
      <c r="S27" s="100"/>
      <c r="T27" s="100"/>
      <c r="U27" s="100" t="s">
        <v>257</v>
      </c>
      <c r="V27" s="100"/>
      <c r="W27" s="100"/>
      <c r="X27" s="100"/>
      <c r="Y27" s="100" t="s">
        <v>257</v>
      </c>
      <c r="Z27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259</v>
      </c>
      <c r="B7" s="99" t="s">
        <v>260</v>
      </c>
      <c r="C7" s="98" t="s">
        <v>256</v>
      </c>
      <c r="D7" s="90">
        <f aca="true" t="shared" si="0" ref="D7:AI7">SUM(D8:D27)</f>
        <v>409223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17928</v>
      </c>
      <c r="I7" s="90">
        <f t="shared" si="0"/>
        <v>10851</v>
      </c>
      <c r="J7" s="90">
        <f t="shared" si="0"/>
        <v>7077</v>
      </c>
      <c r="K7" s="90">
        <f t="shared" si="0"/>
        <v>391295</v>
      </c>
      <c r="L7" s="90">
        <f t="shared" si="0"/>
        <v>129638</v>
      </c>
      <c r="M7" s="90">
        <f t="shared" si="0"/>
        <v>261657</v>
      </c>
      <c r="N7" s="90">
        <f t="shared" si="0"/>
        <v>410452</v>
      </c>
      <c r="O7" s="90">
        <f t="shared" si="0"/>
        <v>140489</v>
      </c>
      <c r="P7" s="90">
        <f t="shared" si="0"/>
        <v>140332</v>
      </c>
      <c r="Q7" s="90">
        <f t="shared" si="0"/>
        <v>0</v>
      </c>
      <c r="R7" s="90">
        <f t="shared" si="0"/>
        <v>0</v>
      </c>
      <c r="S7" s="90">
        <f t="shared" si="0"/>
        <v>157</v>
      </c>
      <c r="T7" s="90">
        <f t="shared" si="0"/>
        <v>0</v>
      </c>
      <c r="U7" s="90">
        <f t="shared" si="0"/>
        <v>0</v>
      </c>
      <c r="V7" s="90">
        <f t="shared" si="0"/>
        <v>268734</v>
      </c>
      <c r="W7" s="90">
        <f t="shared" si="0"/>
        <v>268341</v>
      </c>
      <c r="X7" s="90">
        <f t="shared" si="0"/>
        <v>0</v>
      </c>
      <c r="Y7" s="90">
        <f t="shared" si="0"/>
        <v>0</v>
      </c>
      <c r="Z7" s="90">
        <f t="shared" si="0"/>
        <v>393</v>
      </c>
      <c r="AA7" s="90">
        <f t="shared" si="0"/>
        <v>0</v>
      </c>
      <c r="AB7" s="90">
        <f t="shared" si="0"/>
        <v>0</v>
      </c>
      <c r="AC7" s="90">
        <f t="shared" si="0"/>
        <v>1229</v>
      </c>
      <c r="AD7" s="90">
        <f t="shared" si="0"/>
        <v>1229</v>
      </c>
      <c r="AE7" s="90">
        <f t="shared" si="0"/>
        <v>0</v>
      </c>
      <c r="AF7" s="90">
        <f t="shared" si="0"/>
        <v>8038</v>
      </c>
      <c r="AG7" s="90">
        <f t="shared" si="0"/>
        <v>8038</v>
      </c>
      <c r="AH7" s="90">
        <f t="shared" si="0"/>
        <v>0</v>
      </c>
      <c r="AI7" s="90">
        <f t="shared" si="0"/>
        <v>0</v>
      </c>
      <c r="AJ7" s="90">
        <f aca="true" t="shared" si="1" ref="AJ7:BC7">SUM(AJ8:AJ27)</f>
        <v>42458</v>
      </c>
      <c r="AK7" s="90">
        <f t="shared" si="1"/>
        <v>34939</v>
      </c>
      <c r="AL7" s="90">
        <f t="shared" si="1"/>
        <v>191</v>
      </c>
      <c r="AM7" s="90">
        <f t="shared" si="1"/>
        <v>6607</v>
      </c>
      <c r="AN7" s="90">
        <f t="shared" si="1"/>
        <v>0</v>
      </c>
      <c r="AO7" s="90">
        <f t="shared" si="1"/>
        <v>0</v>
      </c>
      <c r="AP7" s="90">
        <f t="shared" si="1"/>
        <v>0</v>
      </c>
      <c r="AQ7" s="90">
        <f t="shared" si="1"/>
        <v>0</v>
      </c>
      <c r="AR7" s="90">
        <f t="shared" si="1"/>
        <v>531</v>
      </c>
      <c r="AS7" s="90">
        <f t="shared" si="1"/>
        <v>190</v>
      </c>
      <c r="AT7" s="90">
        <f t="shared" si="1"/>
        <v>711</v>
      </c>
      <c r="AU7" s="90">
        <f t="shared" si="1"/>
        <v>710</v>
      </c>
      <c r="AV7" s="90">
        <f t="shared" si="1"/>
        <v>0</v>
      </c>
      <c r="AW7" s="90">
        <f t="shared" si="1"/>
        <v>1</v>
      </c>
      <c r="AX7" s="90">
        <f t="shared" si="1"/>
        <v>0</v>
      </c>
      <c r="AY7" s="90">
        <f t="shared" si="1"/>
        <v>0</v>
      </c>
      <c r="AZ7" s="90">
        <f t="shared" si="1"/>
        <v>129</v>
      </c>
      <c r="BA7" s="90">
        <f t="shared" si="1"/>
        <v>129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259</v>
      </c>
      <c r="B8" s="101" t="s">
        <v>261</v>
      </c>
      <c r="C8" s="100" t="s">
        <v>262</v>
      </c>
      <c r="D8" s="94">
        <f aca="true" t="shared" si="2" ref="D8:D27">SUM(E8,+H8,+K8)</f>
        <v>119371</v>
      </c>
      <c r="E8" s="94">
        <f aca="true" t="shared" si="3" ref="E8:E27">SUM(F8:G8)</f>
        <v>0</v>
      </c>
      <c r="F8" s="94">
        <v>0</v>
      </c>
      <c r="G8" s="94">
        <v>0</v>
      </c>
      <c r="H8" s="94">
        <f aca="true" t="shared" si="4" ref="H8:H27">SUM(I8:J8)</f>
        <v>55</v>
      </c>
      <c r="I8" s="94">
        <v>55</v>
      </c>
      <c r="J8" s="94">
        <v>0</v>
      </c>
      <c r="K8" s="94">
        <f aca="true" t="shared" si="5" ref="K8:K27">SUM(L8:M8)</f>
        <v>119316</v>
      </c>
      <c r="L8" s="94">
        <v>14808</v>
      </c>
      <c r="M8" s="94">
        <v>104508</v>
      </c>
      <c r="N8" s="94">
        <f aca="true" t="shared" si="6" ref="N8:N27">SUM(O8,+V8,+AC8)</f>
        <v>119872</v>
      </c>
      <c r="O8" s="94">
        <f aca="true" t="shared" si="7" ref="O8:O27">SUM(P8:U8)</f>
        <v>14863</v>
      </c>
      <c r="P8" s="94">
        <v>14863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27">SUM(W8:AB8)</f>
        <v>104508</v>
      </c>
      <c r="W8" s="94">
        <v>104508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27">SUM(AD8:AE8)</f>
        <v>501</v>
      </c>
      <c r="AD8" s="94">
        <v>501</v>
      </c>
      <c r="AE8" s="94">
        <v>0</v>
      </c>
      <c r="AF8" s="94">
        <f aca="true" t="shared" si="10" ref="AF8:AF27">SUM(AG8:AI8)</f>
        <v>4644</v>
      </c>
      <c r="AG8" s="94">
        <v>4644</v>
      </c>
      <c r="AH8" s="94">
        <v>0</v>
      </c>
      <c r="AI8" s="94">
        <v>0</v>
      </c>
      <c r="AJ8" s="94">
        <f aca="true" t="shared" si="11" ref="AJ8:AJ27">SUM(AK8:AS8)</f>
        <v>4644</v>
      </c>
      <c r="AK8" s="94">
        <v>0</v>
      </c>
      <c r="AL8" s="94">
        <v>0</v>
      </c>
      <c r="AM8" s="94">
        <v>4596</v>
      </c>
      <c r="AN8" s="94">
        <v>0</v>
      </c>
      <c r="AO8" s="94">
        <v>0</v>
      </c>
      <c r="AP8" s="94">
        <v>0</v>
      </c>
      <c r="AQ8" s="94">
        <v>0</v>
      </c>
      <c r="AR8" s="94">
        <v>48</v>
      </c>
      <c r="AS8" s="94">
        <v>0</v>
      </c>
      <c r="AT8" s="94">
        <f aca="true" t="shared" si="12" ref="AT8:AT27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27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259</v>
      </c>
      <c r="B9" s="103" t="s">
        <v>263</v>
      </c>
      <c r="C9" s="100" t="s">
        <v>264</v>
      </c>
      <c r="D9" s="94">
        <f t="shared" si="2"/>
        <v>29057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29057</v>
      </c>
      <c r="L9" s="94">
        <v>7524</v>
      </c>
      <c r="M9" s="94">
        <v>21533</v>
      </c>
      <c r="N9" s="94">
        <f t="shared" si="6"/>
        <v>29111</v>
      </c>
      <c r="O9" s="94">
        <f t="shared" si="7"/>
        <v>7524</v>
      </c>
      <c r="P9" s="94">
        <v>7524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21533</v>
      </c>
      <c r="W9" s="94">
        <v>21533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54</v>
      </c>
      <c r="AD9" s="94">
        <v>54</v>
      </c>
      <c r="AE9" s="94">
        <v>0</v>
      </c>
      <c r="AF9" s="94">
        <f t="shared" si="10"/>
        <v>27</v>
      </c>
      <c r="AG9" s="94">
        <v>27</v>
      </c>
      <c r="AH9" s="94">
        <v>0</v>
      </c>
      <c r="AI9" s="94">
        <v>0</v>
      </c>
      <c r="AJ9" s="94">
        <f t="shared" si="11"/>
        <v>1141</v>
      </c>
      <c r="AK9" s="94">
        <v>986</v>
      </c>
      <c r="AL9" s="94">
        <v>152</v>
      </c>
      <c r="AM9" s="94">
        <v>3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25</v>
      </c>
      <c r="AU9" s="94">
        <v>24</v>
      </c>
      <c r="AV9" s="94">
        <v>0</v>
      </c>
      <c r="AW9" s="94">
        <v>1</v>
      </c>
      <c r="AX9" s="94">
        <v>0</v>
      </c>
      <c r="AY9" s="94">
        <v>0</v>
      </c>
      <c r="AZ9" s="94">
        <f t="shared" si="13"/>
        <v>31</v>
      </c>
      <c r="BA9" s="94">
        <v>31</v>
      </c>
      <c r="BB9" s="94">
        <v>0</v>
      </c>
      <c r="BC9" s="94">
        <v>0</v>
      </c>
    </row>
    <row r="10" spans="1:55" s="104" customFormat="1" ht="12" customHeight="1">
      <c r="A10" s="100" t="s">
        <v>259</v>
      </c>
      <c r="B10" s="103" t="s">
        <v>265</v>
      </c>
      <c r="C10" s="100" t="s">
        <v>266</v>
      </c>
      <c r="D10" s="94">
        <f t="shared" si="2"/>
        <v>42924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42924</v>
      </c>
      <c r="L10" s="94">
        <v>26623</v>
      </c>
      <c r="M10" s="94">
        <v>16301</v>
      </c>
      <c r="N10" s="94">
        <f t="shared" si="6"/>
        <v>42924</v>
      </c>
      <c r="O10" s="94">
        <f t="shared" si="7"/>
        <v>26623</v>
      </c>
      <c r="P10" s="94">
        <v>26623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16301</v>
      </c>
      <c r="W10" s="94">
        <v>16301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1493</v>
      </c>
      <c r="AG10" s="94">
        <v>1493</v>
      </c>
      <c r="AH10" s="94">
        <v>0</v>
      </c>
      <c r="AI10" s="94">
        <v>0</v>
      </c>
      <c r="AJ10" s="94">
        <f t="shared" si="11"/>
        <v>1493</v>
      </c>
      <c r="AK10" s="94">
        <v>0</v>
      </c>
      <c r="AL10" s="94">
        <v>0</v>
      </c>
      <c r="AM10" s="94">
        <v>1493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259</v>
      </c>
      <c r="B11" s="103" t="s">
        <v>267</v>
      </c>
      <c r="C11" s="100" t="s">
        <v>268</v>
      </c>
      <c r="D11" s="94">
        <f t="shared" si="2"/>
        <v>8488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8488</v>
      </c>
      <c r="L11" s="94">
        <v>3091</v>
      </c>
      <c r="M11" s="94">
        <v>5397</v>
      </c>
      <c r="N11" s="94">
        <f t="shared" si="6"/>
        <v>8488</v>
      </c>
      <c r="O11" s="94">
        <f t="shared" si="7"/>
        <v>3091</v>
      </c>
      <c r="P11" s="94">
        <v>3091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5397</v>
      </c>
      <c r="W11" s="94">
        <v>5397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14</v>
      </c>
      <c r="AG11" s="94">
        <v>14</v>
      </c>
      <c r="AH11" s="94">
        <v>0</v>
      </c>
      <c r="AI11" s="94">
        <v>0</v>
      </c>
      <c r="AJ11" s="94">
        <f t="shared" si="11"/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14</v>
      </c>
      <c r="AU11" s="94">
        <v>14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4" customFormat="1" ht="12" customHeight="1">
      <c r="A12" s="100" t="s">
        <v>259</v>
      </c>
      <c r="B12" s="101" t="s">
        <v>269</v>
      </c>
      <c r="C12" s="100" t="s">
        <v>270</v>
      </c>
      <c r="D12" s="107">
        <f t="shared" si="2"/>
        <v>34333</v>
      </c>
      <c r="E12" s="107">
        <f t="shared" si="3"/>
        <v>0</v>
      </c>
      <c r="F12" s="107">
        <v>0</v>
      </c>
      <c r="G12" s="107">
        <v>0</v>
      </c>
      <c r="H12" s="107">
        <f t="shared" si="4"/>
        <v>976</v>
      </c>
      <c r="I12" s="107">
        <v>976</v>
      </c>
      <c r="J12" s="107">
        <v>0</v>
      </c>
      <c r="K12" s="107">
        <f t="shared" si="5"/>
        <v>33357</v>
      </c>
      <c r="L12" s="107">
        <v>18024</v>
      </c>
      <c r="M12" s="107">
        <v>15333</v>
      </c>
      <c r="N12" s="107">
        <f t="shared" si="6"/>
        <v>34333</v>
      </c>
      <c r="O12" s="107">
        <f t="shared" si="7"/>
        <v>19000</v>
      </c>
      <c r="P12" s="107">
        <v>19000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15333</v>
      </c>
      <c r="W12" s="107">
        <v>15333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107</v>
      </c>
      <c r="AG12" s="107">
        <v>107</v>
      </c>
      <c r="AH12" s="107">
        <v>0</v>
      </c>
      <c r="AI12" s="107">
        <v>0</v>
      </c>
      <c r="AJ12" s="107">
        <f t="shared" si="11"/>
        <v>1285</v>
      </c>
      <c r="AK12" s="107">
        <v>1285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f t="shared" si="12"/>
        <v>107</v>
      </c>
      <c r="AU12" s="107">
        <v>107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259</v>
      </c>
      <c r="B13" s="101" t="s">
        <v>271</v>
      </c>
      <c r="C13" s="100" t="s">
        <v>272</v>
      </c>
      <c r="D13" s="107">
        <f t="shared" si="2"/>
        <v>25321</v>
      </c>
      <c r="E13" s="107">
        <f t="shared" si="3"/>
        <v>0</v>
      </c>
      <c r="F13" s="107">
        <v>0</v>
      </c>
      <c r="G13" s="107">
        <v>0</v>
      </c>
      <c r="H13" s="107">
        <f t="shared" si="4"/>
        <v>0</v>
      </c>
      <c r="I13" s="107">
        <v>0</v>
      </c>
      <c r="J13" s="107">
        <v>0</v>
      </c>
      <c r="K13" s="107">
        <f t="shared" si="5"/>
        <v>25321</v>
      </c>
      <c r="L13" s="107">
        <v>9002</v>
      </c>
      <c r="M13" s="107">
        <v>16319</v>
      </c>
      <c r="N13" s="107">
        <f t="shared" si="6"/>
        <v>25392</v>
      </c>
      <c r="O13" s="107">
        <f t="shared" si="7"/>
        <v>9002</v>
      </c>
      <c r="P13" s="107">
        <v>9002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16319</v>
      </c>
      <c r="W13" s="107">
        <v>16319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71</v>
      </c>
      <c r="AD13" s="107">
        <v>71</v>
      </c>
      <c r="AE13" s="107">
        <v>0</v>
      </c>
      <c r="AF13" s="107">
        <f t="shared" si="10"/>
        <v>266</v>
      </c>
      <c r="AG13" s="107">
        <v>266</v>
      </c>
      <c r="AH13" s="107">
        <v>0</v>
      </c>
      <c r="AI13" s="107">
        <v>0</v>
      </c>
      <c r="AJ13" s="107">
        <f t="shared" si="11"/>
        <v>1655</v>
      </c>
      <c r="AK13" s="107">
        <v>1655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f t="shared" si="12"/>
        <v>266</v>
      </c>
      <c r="AU13" s="107">
        <v>266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259</v>
      </c>
      <c r="B14" s="101" t="s">
        <v>273</v>
      </c>
      <c r="C14" s="100" t="s">
        <v>274</v>
      </c>
      <c r="D14" s="107">
        <f t="shared" si="2"/>
        <v>17914</v>
      </c>
      <c r="E14" s="107">
        <f t="shared" si="3"/>
        <v>0</v>
      </c>
      <c r="F14" s="107">
        <v>0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17914</v>
      </c>
      <c r="L14" s="107">
        <v>6694</v>
      </c>
      <c r="M14" s="107">
        <v>11220</v>
      </c>
      <c r="N14" s="107">
        <f t="shared" si="6"/>
        <v>18044</v>
      </c>
      <c r="O14" s="107">
        <f t="shared" si="7"/>
        <v>6694</v>
      </c>
      <c r="P14" s="107">
        <v>6694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11220</v>
      </c>
      <c r="W14" s="107">
        <v>11220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130</v>
      </c>
      <c r="AD14" s="107">
        <v>130</v>
      </c>
      <c r="AE14" s="107">
        <v>0</v>
      </c>
      <c r="AF14" s="107">
        <f t="shared" si="10"/>
        <v>52</v>
      </c>
      <c r="AG14" s="107">
        <v>52</v>
      </c>
      <c r="AH14" s="107">
        <v>0</v>
      </c>
      <c r="AI14" s="107">
        <v>0</v>
      </c>
      <c r="AJ14" s="107">
        <f t="shared" si="11"/>
        <v>17914</v>
      </c>
      <c r="AK14" s="107">
        <v>17891</v>
      </c>
      <c r="AL14" s="107">
        <v>23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52</v>
      </c>
      <c r="AU14" s="107">
        <v>52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23</v>
      </c>
      <c r="BA14" s="107">
        <v>23</v>
      </c>
      <c r="BB14" s="107">
        <v>0</v>
      </c>
      <c r="BC14" s="107">
        <v>0</v>
      </c>
    </row>
    <row r="15" spans="1:55" s="104" customFormat="1" ht="12" customHeight="1">
      <c r="A15" s="100" t="s">
        <v>259</v>
      </c>
      <c r="B15" s="101" t="s">
        <v>275</v>
      </c>
      <c r="C15" s="100" t="s">
        <v>276</v>
      </c>
      <c r="D15" s="107">
        <f t="shared" si="2"/>
        <v>12978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12978</v>
      </c>
      <c r="L15" s="107">
        <v>3137</v>
      </c>
      <c r="M15" s="107">
        <v>9841</v>
      </c>
      <c r="N15" s="107">
        <f t="shared" si="6"/>
        <v>13047</v>
      </c>
      <c r="O15" s="107">
        <f t="shared" si="7"/>
        <v>3137</v>
      </c>
      <c r="P15" s="107">
        <v>3137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9841</v>
      </c>
      <c r="W15" s="107">
        <v>9841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69</v>
      </c>
      <c r="AD15" s="107">
        <v>69</v>
      </c>
      <c r="AE15" s="107">
        <v>0</v>
      </c>
      <c r="AF15" s="107">
        <f t="shared" si="10"/>
        <v>44</v>
      </c>
      <c r="AG15" s="107">
        <v>44</v>
      </c>
      <c r="AH15" s="107">
        <v>0</v>
      </c>
      <c r="AI15" s="107">
        <v>0</v>
      </c>
      <c r="AJ15" s="107">
        <f t="shared" si="11"/>
        <v>44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4</v>
      </c>
      <c r="AS15" s="107">
        <v>40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31</v>
      </c>
      <c r="BA15" s="107">
        <v>31</v>
      </c>
      <c r="BB15" s="107">
        <v>0</v>
      </c>
      <c r="BC15" s="107">
        <v>0</v>
      </c>
    </row>
    <row r="16" spans="1:55" s="104" customFormat="1" ht="12" customHeight="1">
      <c r="A16" s="100" t="s">
        <v>259</v>
      </c>
      <c r="B16" s="101" t="s">
        <v>277</v>
      </c>
      <c r="C16" s="100" t="s">
        <v>278</v>
      </c>
      <c r="D16" s="107">
        <f t="shared" si="2"/>
        <v>21854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21854</v>
      </c>
      <c r="L16" s="107">
        <v>7190</v>
      </c>
      <c r="M16" s="107">
        <v>14664</v>
      </c>
      <c r="N16" s="107">
        <f t="shared" si="6"/>
        <v>21936</v>
      </c>
      <c r="O16" s="107">
        <f t="shared" si="7"/>
        <v>7190</v>
      </c>
      <c r="P16" s="107">
        <v>7190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14664</v>
      </c>
      <c r="W16" s="107">
        <v>14664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82</v>
      </c>
      <c r="AD16" s="107">
        <v>82</v>
      </c>
      <c r="AE16" s="107">
        <v>0</v>
      </c>
      <c r="AF16" s="107">
        <f t="shared" si="10"/>
        <v>106</v>
      </c>
      <c r="AG16" s="107">
        <v>106</v>
      </c>
      <c r="AH16" s="107">
        <v>0</v>
      </c>
      <c r="AI16" s="107">
        <v>0</v>
      </c>
      <c r="AJ16" s="107">
        <f t="shared" si="11"/>
        <v>6099</v>
      </c>
      <c r="AK16" s="107">
        <v>6083</v>
      </c>
      <c r="AL16" s="107">
        <v>16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106</v>
      </c>
      <c r="AU16" s="107">
        <v>106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16</v>
      </c>
      <c r="BA16" s="107">
        <v>16</v>
      </c>
      <c r="BB16" s="107">
        <v>0</v>
      </c>
      <c r="BC16" s="107">
        <v>0</v>
      </c>
    </row>
    <row r="17" spans="1:55" s="104" customFormat="1" ht="12" customHeight="1">
      <c r="A17" s="100" t="s">
        <v>259</v>
      </c>
      <c r="B17" s="101" t="s">
        <v>279</v>
      </c>
      <c r="C17" s="100" t="s">
        <v>280</v>
      </c>
      <c r="D17" s="107">
        <f t="shared" si="2"/>
        <v>16140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16140</v>
      </c>
      <c r="L17" s="107">
        <v>8521</v>
      </c>
      <c r="M17" s="107">
        <v>7619</v>
      </c>
      <c r="N17" s="107">
        <f t="shared" si="6"/>
        <v>16140</v>
      </c>
      <c r="O17" s="107">
        <f t="shared" si="7"/>
        <v>8521</v>
      </c>
      <c r="P17" s="107">
        <v>8521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7619</v>
      </c>
      <c r="W17" s="107">
        <v>7619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0</v>
      </c>
      <c r="AD17" s="107">
        <v>0</v>
      </c>
      <c r="AE17" s="107">
        <v>0</v>
      </c>
      <c r="AF17" s="107">
        <f t="shared" si="10"/>
        <v>115</v>
      </c>
      <c r="AG17" s="107">
        <v>115</v>
      </c>
      <c r="AH17" s="107">
        <v>0</v>
      </c>
      <c r="AI17" s="107">
        <v>0</v>
      </c>
      <c r="AJ17" s="107">
        <f t="shared" si="11"/>
        <v>648</v>
      </c>
      <c r="AK17" s="107">
        <v>570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78</v>
      </c>
      <c r="AT17" s="107">
        <f t="shared" si="12"/>
        <v>37</v>
      </c>
      <c r="AU17" s="107">
        <v>37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0</v>
      </c>
      <c r="BA17" s="107">
        <v>0</v>
      </c>
      <c r="BB17" s="107">
        <v>0</v>
      </c>
      <c r="BC17" s="107">
        <v>0</v>
      </c>
    </row>
    <row r="18" spans="1:55" s="104" customFormat="1" ht="12" customHeight="1">
      <c r="A18" s="100" t="s">
        <v>259</v>
      </c>
      <c r="B18" s="101" t="s">
        <v>281</v>
      </c>
      <c r="C18" s="100" t="s">
        <v>282</v>
      </c>
      <c r="D18" s="107">
        <f t="shared" si="2"/>
        <v>10492</v>
      </c>
      <c r="E18" s="107">
        <f t="shared" si="3"/>
        <v>0</v>
      </c>
      <c r="F18" s="107">
        <v>0</v>
      </c>
      <c r="G18" s="107">
        <v>0</v>
      </c>
      <c r="H18" s="107">
        <f t="shared" si="4"/>
        <v>0</v>
      </c>
      <c r="I18" s="107">
        <v>0</v>
      </c>
      <c r="J18" s="107">
        <v>0</v>
      </c>
      <c r="K18" s="107">
        <f t="shared" si="5"/>
        <v>10492</v>
      </c>
      <c r="L18" s="107">
        <v>2146</v>
      </c>
      <c r="M18" s="107">
        <v>8346</v>
      </c>
      <c r="N18" s="107">
        <f t="shared" si="6"/>
        <v>10496</v>
      </c>
      <c r="O18" s="107">
        <f t="shared" si="7"/>
        <v>2146</v>
      </c>
      <c r="P18" s="107">
        <v>2146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8346</v>
      </c>
      <c r="W18" s="107">
        <v>8346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4</v>
      </c>
      <c r="AD18" s="107">
        <v>4</v>
      </c>
      <c r="AE18" s="107">
        <v>0</v>
      </c>
      <c r="AF18" s="107">
        <f t="shared" si="10"/>
        <v>4</v>
      </c>
      <c r="AG18" s="107">
        <v>4</v>
      </c>
      <c r="AH18" s="107">
        <v>0</v>
      </c>
      <c r="AI18" s="107">
        <v>0</v>
      </c>
      <c r="AJ18" s="107">
        <f t="shared" si="11"/>
        <v>404</v>
      </c>
      <c r="AK18" s="107">
        <v>404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 t="shared" si="12"/>
        <v>4</v>
      </c>
      <c r="AU18" s="107">
        <v>4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259</v>
      </c>
      <c r="B19" s="101" t="s">
        <v>283</v>
      </c>
      <c r="C19" s="100" t="s">
        <v>284</v>
      </c>
      <c r="D19" s="107">
        <f t="shared" si="2"/>
        <v>2041</v>
      </c>
      <c r="E19" s="107">
        <f t="shared" si="3"/>
        <v>0</v>
      </c>
      <c r="F19" s="107">
        <v>0</v>
      </c>
      <c r="G19" s="107">
        <v>0</v>
      </c>
      <c r="H19" s="107">
        <f t="shared" si="4"/>
        <v>0</v>
      </c>
      <c r="I19" s="107">
        <v>0</v>
      </c>
      <c r="J19" s="107">
        <v>0</v>
      </c>
      <c r="K19" s="107">
        <f t="shared" si="5"/>
        <v>2041</v>
      </c>
      <c r="L19" s="107">
        <v>360</v>
      </c>
      <c r="M19" s="107">
        <v>1681</v>
      </c>
      <c r="N19" s="107">
        <f t="shared" si="6"/>
        <v>2041</v>
      </c>
      <c r="O19" s="107">
        <f t="shared" si="7"/>
        <v>360</v>
      </c>
      <c r="P19" s="107">
        <v>203</v>
      </c>
      <c r="Q19" s="107">
        <v>0</v>
      </c>
      <c r="R19" s="107">
        <v>0</v>
      </c>
      <c r="S19" s="107">
        <v>157</v>
      </c>
      <c r="T19" s="107">
        <v>0</v>
      </c>
      <c r="U19" s="107">
        <v>0</v>
      </c>
      <c r="V19" s="107">
        <f t="shared" si="8"/>
        <v>1681</v>
      </c>
      <c r="W19" s="107">
        <v>1288</v>
      </c>
      <c r="X19" s="107">
        <v>0</v>
      </c>
      <c r="Y19" s="107">
        <v>0</v>
      </c>
      <c r="Z19" s="107">
        <v>393</v>
      </c>
      <c r="AA19" s="107">
        <v>0</v>
      </c>
      <c r="AB19" s="107">
        <v>0</v>
      </c>
      <c r="AC19" s="107">
        <f t="shared" si="9"/>
        <v>0</v>
      </c>
      <c r="AD19" s="107">
        <v>0</v>
      </c>
      <c r="AE19" s="107">
        <v>0</v>
      </c>
      <c r="AF19" s="107">
        <f t="shared" si="10"/>
        <v>60</v>
      </c>
      <c r="AG19" s="107">
        <v>60</v>
      </c>
      <c r="AH19" s="107">
        <v>0</v>
      </c>
      <c r="AI19" s="107">
        <v>0</v>
      </c>
      <c r="AJ19" s="107">
        <f t="shared" si="11"/>
        <v>60</v>
      </c>
      <c r="AK19" s="107">
        <v>0</v>
      </c>
      <c r="AL19" s="107">
        <v>0</v>
      </c>
      <c r="AM19" s="107">
        <v>60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0</v>
      </c>
      <c r="BA19" s="107">
        <v>0</v>
      </c>
      <c r="BB19" s="107">
        <v>0</v>
      </c>
      <c r="BC19" s="107">
        <v>0</v>
      </c>
    </row>
    <row r="20" spans="1:55" s="104" customFormat="1" ht="12" customHeight="1">
      <c r="A20" s="100" t="s">
        <v>259</v>
      </c>
      <c r="B20" s="101" t="s">
        <v>285</v>
      </c>
      <c r="C20" s="100" t="s">
        <v>286</v>
      </c>
      <c r="D20" s="107">
        <f t="shared" si="2"/>
        <v>4080</v>
      </c>
      <c r="E20" s="107">
        <f t="shared" si="3"/>
        <v>0</v>
      </c>
      <c r="F20" s="107">
        <v>0</v>
      </c>
      <c r="G20" s="107">
        <v>0</v>
      </c>
      <c r="H20" s="107">
        <f t="shared" si="4"/>
        <v>2521</v>
      </c>
      <c r="I20" s="107">
        <v>2521</v>
      </c>
      <c r="J20" s="107">
        <v>0</v>
      </c>
      <c r="K20" s="107">
        <f t="shared" si="5"/>
        <v>1559</v>
      </c>
      <c r="L20" s="107">
        <v>0</v>
      </c>
      <c r="M20" s="107">
        <v>1559</v>
      </c>
      <c r="N20" s="107">
        <f t="shared" si="6"/>
        <v>4090</v>
      </c>
      <c r="O20" s="107">
        <f t="shared" si="7"/>
        <v>2521</v>
      </c>
      <c r="P20" s="107">
        <v>2521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1559</v>
      </c>
      <c r="W20" s="107">
        <v>1559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10</v>
      </c>
      <c r="AD20" s="107">
        <v>10</v>
      </c>
      <c r="AE20" s="107">
        <v>0</v>
      </c>
      <c r="AF20" s="107">
        <f t="shared" si="10"/>
        <v>83</v>
      </c>
      <c r="AG20" s="107">
        <v>83</v>
      </c>
      <c r="AH20" s="107">
        <v>0</v>
      </c>
      <c r="AI20" s="107">
        <v>0</v>
      </c>
      <c r="AJ20" s="107">
        <f t="shared" si="11"/>
        <v>162</v>
      </c>
      <c r="AK20" s="107">
        <v>90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72</v>
      </c>
      <c r="AT20" s="107">
        <f t="shared" si="12"/>
        <v>11</v>
      </c>
      <c r="AU20" s="107">
        <v>11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259</v>
      </c>
      <c r="B21" s="101" t="s">
        <v>287</v>
      </c>
      <c r="C21" s="100" t="s">
        <v>258</v>
      </c>
      <c r="D21" s="107">
        <f t="shared" si="2"/>
        <v>12107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12107</v>
      </c>
      <c r="L21" s="107">
        <v>5105</v>
      </c>
      <c r="M21" s="107">
        <v>7002</v>
      </c>
      <c r="N21" s="107">
        <f t="shared" si="6"/>
        <v>12107</v>
      </c>
      <c r="O21" s="107">
        <f t="shared" si="7"/>
        <v>5105</v>
      </c>
      <c r="P21" s="107">
        <v>5105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7002</v>
      </c>
      <c r="W21" s="107">
        <v>7002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28</v>
      </c>
      <c r="AG21" s="107">
        <v>28</v>
      </c>
      <c r="AH21" s="107">
        <v>0</v>
      </c>
      <c r="AI21" s="107">
        <v>0</v>
      </c>
      <c r="AJ21" s="107">
        <f t="shared" si="11"/>
        <v>28</v>
      </c>
      <c r="AK21" s="107">
        <v>28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f t="shared" si="12"/>
        <v>28</v>
      </c>
      <c r="AU21" s="107">
        <v>28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22</v>
      </c>
      <c r="BA21" s="107">
        <v>22</v>
      </c>
      <c r="BB21" s="107">
        <v>0</v>
      </c>
      <c r="BC21" s="107">
        <v>0</v>
      </c>
    </row>
    <row r="22" spans="1:55" s="104" customFormat="1" ht="12" customHeight="1">
      <c r="A22" s="100" t="s">
        <v>259</v>
      </c>
      <c r="B22" s="101" t="s">
        <v>288</v>
      </c>
      <c r="C22" s="100" t="s">
        <v>289</v>
      </c>
      <c r="D22" s="107">
        <f t="shared" si="2"/>
        <v>12074</v>
      </c>
      <c r="E22" s="107">
        <f t="shared" si="3"/>
        <v>0</v>
      </c>
      <c r="F22" s="107">
        <v>0</v>
      </c>
      <c r="G22" s="107"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12074</v>
      </c>
      <c r="L22" s="107">
        <v>1465</v>
      </c>
      <c r="M22" s="107">
        <v>10609</v>
      </c>
      <c r="N22" s="107">
        <f t="shared" si="6"/>
        <v>12091</v>
      </c>
      <c r="O22" s="107">
        <f t="shared" si="7"/>
        <v>1465</v>
      </c>
      <c r="P22" s="107">
        <v>1465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10609</v>
      </c>
      <c r="W22" s="107">
        <v>10609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17</v>
      </c>
      <c r="AD22" s="107">
        <v>17</v>
      </c>
      <c r="AE22" s="107">
        <v>0</v>
      </c>
      <c r="AF22" s="107">
        <f t="shared" si="10"/>
        <v>461</v>
      </c>
      <c r="AG22" s="107">
        <v>461</v>
      </c>
      <c r="AH22" s="107">
        <v>0</v>
      </c>
      <c r="AI22" s="107">
        <v>0</v>
      </c>
      <c r="AJ22" s="107">
        <f t="shared" si="11"/>
        <v>722</v>
      </c>
      <c r="AK22" s="107">
        <v>262</v>
      </c>
      <c r="AL22" s="107">
        <v>0</v>
      </c>
      <c r="AM22" s="107">
        <v>455</v>
      </c>
      <c r="AN22" s="107">
        <v>0</v>
      </c>
      <c r="AO22" s="107">
        <v>0</v>
      </c>
      <c r="AP22" s="107">
        <v>0</v>
      </c>
      <c r="AQ22" s="107">
        <v>0</v>
      </c>
      <c r="AR22" s="107">
        <v>5</v>
      </c>
      <c r="AS22" s="107">
        <v>0</v>
      </c>
      <c r="AT22" s="107">
        <f t="shared" si="12"/>
        <v>1</v>
      </c>
      <c r="AU22" s="107">
        <v>1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259</v>
      </c>
      <c r="B23" s="101" t="s">
        <v>290</v>
      </c>
      <c r="C23" s="100" t="s">
        <v>291</v>
      </c>
      <c r="D23" s="107">
        <f t="shared" si="2"/>
        <v>4991</v>
      </c>
      <c r="E23" s="107">
        <f t="shared" si="3"/>
        <v>0</v>
      </c>
      <c r="F23" s="107">
        <v>0</v>
      </c>
      <c r="G23" s="107">
        <v>0</v>
      </c>
      <c r="H23" s="107">
        <f t="shared" si="4"/>
        <v>4991</v>
      </c>
      <c r="I23" s="107">
        <v>2330</v>
      </c>
      <c r="J23" s="107">
        <v>2661</v>
      </c>
      <c r="K23" s="107">
        <f t="shared" si="5"/>
        <v>0</v>
      </c>
      <c r="L23" s="107">
        <v>0</v>
      </c>
      <c r="M23" s="107">
        <v>0</v>
      </c>
      <c r="N23" s="107">
        <f t="shared" si="6"/>
        <v>5282</v>
      </c>
      <c r="O23" s="107">
        <f t="shared" si="7"/>
        <v>2330</v>
      </c>
      <c r="P23" s="107">
        <v>2330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2661</v>
      </c>
      <c r="W23" s="107">
        <v>2661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291</v>
      </c>
      <c r="AD23" s="107">
        <v>291</v>
      </c>
      <c r="AE23" s="107">
        <v>0</v>
      </c>
      <c r="AF23" s="107">
        <f t="shared" si="10"/>
        <v>15</v>
      </c>
      <c r="AG23" s="107">
        <v>15</v>
      </c>
      <c r="AH23" s="107">
        <v>0</v>
      </c>
      <c r="AI23" s="107">
        <v>0</v>
      </c>
      <c r="AJ23" s="107">
        <f t="shared" si="11"/>
        <v>4985</v>
      </c>
      <c r="AK23" s="107">
        <v>4985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f t="shared" si="12"/>
        <v>15</v>
      </c>
      <c r="AU23" s="107">
        <v>15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6</v>
      </c>
      <c r="BA23" s="107">
        <v>6</v>
      </c>
      <c r="BB23" s="107">
        <v>0</v>
      </c>
      <c r="BC23" s="107">
        <v>0</v>
      </c>
    </row>
    <row r="24" spans="1:55" s="104" customFormat="1" ht="12" customHeight="1">
      <c r="A24" s="100" t="s">
        <v>259</v>
      </c>
      <c r="B24" s="101" t="s">
        <v>292</v>
      </c>
      <c r="C24" s="100" t="s">
        <v>293</v>
      </c>
      <c r="D24" s="107">
        <f t="shared" si="2"/>
        <v>4764</v>
      </c>
      <c r="E24" s="107">
        <f t="shared" si="3"/>
        <v>0</v>
      </c>
      <c r="F24" s="107">
        <v>0</v>
      </c>
      <c r="G24" s="107">
        <v>0</v>
      </c>
      <c r="H24" s="107">
        <f t="shared" si="4"/>
        <v>0</v>
      </c>
      <c r="I24" s="107">
        <v>0</v>
      </c>
      <c r="J24" s="107">
        <v>0</v>
      </c>
      <c r="K24" s="107">
        <f t="shared" si="5"/>
        <v>4764</v>
      </c>
      <c r="L24" s="107">
        <v>2196</v>
      </c>
      <c r="M24" s="107">
        <v>2568</v>
      </c>
      <c r="N24" s="107">
        <f t="shared" si="6"/>
        <v>4764</v>
      </c>
      <c r="O24" s="107">
        <f t="shared" si="7"/>
        <v>2196</v>
      </c>
      <c r="P24" s="107">
        <v>2196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2568</v>
      </c>
      <c r="W24" s="107">
        <v>2568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0</v>
      </c>
      <c r="AG24" s="107">
        <v>0</v>
      </c>
      <c r="AH24" s="107">
        <v>0</v>
      </c>
      <c r="AI24" s="107">
        <v>0</v>
      </c>
      <c r="AJ24" s="107">
        <f t="shared" si="11"/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f t="shared" si="12"/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259</v>
      </c>
      <c r="B25" s="101" t="s">
        <v>294</v>
      </c>
      <c r="C25" s="100" t="s">
        <v>295</v>
      </c>
      <c r="D25" s="107">
        <f t="shared" si="2"/>
        <v>4022</v>
      </c>
      <c r="E25" s="107">
        <f t="shared" si="3"/>
        <v>0</v>
      </c>
      <c r="F25" s="107">
        <v>0</v>
      </c>
      <c r="G25" s="107">
        <v>0</v>
      </c>
      <c r="H25" s="107">
        <f t="shared" si="4"/>
        <v>0</v>
      </c>
      <c r="I25" s="107">
        <v>0</v>
      </c>
      <c r="J25" s="107">
        <v>0</v>
      </c>
      <c r="K25" s="107">
        <f t="shared" si="5"/>
        <v>4022</v>
      </c>
      <c r="L25" s="107">
        <v>3703</v>
      </c>
      <c r="M25" s="107">
        <v>319</v>
      </c>
      <c r="N25" s="107">
        <f t="shared" si="6"/>
        <v>4022</v>
      </c>
      <c r="O25" s="107">
        <f t="shared" si="7"/>
        <v>3703</v>
      </c>
      <c r="P25" s="107">
        <v>3703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319</v>
      </c>
      <c r="W25" s="107">
        <v>319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140</v>
      </c>
      <c r="AG25" s="107">
        <v>140</v>
      </c>
      <c r="AH25" s="107">
        <v>0</v>
      </c>
      <c r="AI25" s="107">
        <v>0</v>
      </c>
      <c r="AJ25" s="107">
        <f t="shared" si="11"/>
        <v>140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140</v>
      </c>
      <c r="AS25" s="107">
        <v>0</v>
      </c>
      <c r="AT25" s="107">
        <f t="shared" si="12"/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259</v>
      </c>
      <c r="B26" s="101" t="s">
        <v>296</v>
      </c>
      <c r="C26" s="100" t="s">
        <v>297</v>
      </c>
      <c r="D26" s="107">
        <f t="shared" si="2"/>
        <v>9385</v>
      </c>
      <c r="E26" s="107">
        <f t="shared" si="3"/>
        <v>0</v>
      </c>
      <c r="F26" s="107">
        <v>0</v>
      </c>
      <c r="G26" s="107">
        <v>0</v>
      </c>
      <c r="H26" s="107">
        <f t="shared" si="4"/>
        <v>9385</v>
      </c>
      <c r="I26" s="107">
        <v>4969</v>
      </c>
      <c r="J26" s="107">
        <v>4416</v>
      </c>
      <c r="K26" s="107">
        <f t="shared" si="5"/>
        <v>0</v>
      </c>
      <c r="L26" s="107">
        <v>0</v>
      </c>
      <c r="M26" s="107">
        <v>0</v>
      </c>
      <c r="N26" s="107">
        <f t="shared" si="6"/>
        <v>9385</v>
      </c>
      <c r="O26" s="107">
        <f t="shared" si="7"/>
        <v>4969</v>
      </c>
      <c r="P26" s="107">
        <v>4969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4416</v>
      </c>
      <c r="W26" s="107">
        <v>4416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334</v>
      </c>
      <c r="AG26" s="107">
        <v>334</v>
      </c>
      <c r="AH26" s="107">
        <v>0</v>
      </c>
      <c r="AI26" s="107">
        <v>0</v>
      </c>
      <c r="AJ26" s="107">
        <f t="shared" si="11"/>
        <v>334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334</v>
      </c>
      <c r="AS26" s="107">
        <v>0</v>
      </c>
      <c r="AT26" s="107">
        <f t="shared" si="12"/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259</v>
      </c>
      <c r="B27" s="101" t="s">
        <v>298</v>
      </c>
      <c r="C27" s="100" t="s">
        <v>299</v>
      </c>
      <c r="D27" s="107">
        <f t="shared" si="2"/>
        <v>16887</v>
      </c>
      <c r="E27" s="107">
        <f t="shared" si="3"/>
        <v>0</v>
      </c>
      <c r="F27" s="107">
        <v>0</v>
      </c>
      <c r="G27" s="107"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16887</v>
      </c>
      <c r="L27" s="107">
        <v>10049</v>
      </c>
      <c r="M27" s="107">
        <v>6838</v>
      </c>
      <c r="N27" s="107">
        <f t="shared" si="6"/>
        <v>16887</v>
      </c>
      <c r="O27" s="107">
        <f t="shared" si="7"/>
        <v>10049</v>
      </c>
      <c r="P27" s="107">
        <v>10049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8"/>
        <v>6838</v>
      </c>
      <c r="W27" s="107">
        <v>6838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f t="shared" si="9"/>
        <v>0</v>
      </c>
      <c r="AD27" s="107">
        <v>0</v>
      </c>
      <c r="AE27" s="107">
        <v>0</v>
      </c>
      <c r="AF27" s="107">
        <f t="shared" si="10"/>
        <v>45</v>
      </c>
      <c r="AG27" s="107">
        <v>45</v>
      </c>
      <c r="AH27" s="107">
        <v>0</v>
      </c>
      <c r="AI27" s="107">
        <v>0</v>
      </c>
      <c r="AJ27" s="107">
        <f t="shared" si="11"/>
        <v>700</v>
      </c>
      <c r="AK27" s="107">
        <v>700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f t="shared" si="12"/>
        <v>45</v>
      </c>
      <c r="AU27" s="107">
        <v>45</v>
      </c>
      <c r="AV27" s="107">
        <v>0</v>
      </c>
      <c r="AW27" s="107">
        <v>0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300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38</v>
      </c>
      <c r="M2" s="2" t="str">
        <f>IF(L2&lt;&gt;"",VLOOKUP(L2,$AI$6:$AJ$52,2,FALSE),"-")</f>
        <v>愛媛県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163391</v>
      </c>
      <c r="F7" s="187" t="s">
        <v>30</v>
      </c>
      <c r="G7" s="6" t="s">
        <v>31</v>
      </c>
      <c r="H7" s="19">
        <f aca="true" t="shared" si="1" ref="H7:H12">AD14</f>
        <v>140332</v>
      </c>
      <c r="I7" s="19">
        <f aca="true" t="shared" si="2" ref="I7:I12">AD24</f>
        <v>268341</v>
      </c>
      <c r="J7" s="19">
        <f aca="true" t="shared" si="3" ref="J7:J12">SUM(H7:I7)</f>
        <v>408673</v>
      </c>
      <c r="K7" s="20">
        <f aca="true" t="shared" si="4" ref="K7:K12">IF(J$13&gt;0,J7/J$13,0)</f>
        <v>0.9986559895216056</v>
      </c>
      <c r="L7" s="21">
        <f>AD34</f>
        <v>8038</v>
      </c>
      <c r="M7" s="22">
        <f>AD37</f>
        <v>129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163391</v>
      </c>
      <c r="AF7" s="11" t="str">
        <f ca="1" t="shared" si="0"/>
        <v>38000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1709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1709</v>
      </c>
      <c r="AF8" s="11" t="str">
        <f ca="1" t="shared" si="0"/>
        <v>38201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165100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665008</v>
      </c>
      <c r="AF9" s="11" t="str">
        <f ca="1" t="shared" si="0"/>
        <v>38202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665008</v>
      </c>
      <c r="F10" s="188"/>
      <c r="G10" s="6" t="s">
        <v>38</v>
      </c>
      <c r="H10" s="19">
        <f t="shared" si="1"/>
        <v>157</v>
      </c>
      <c r="I10" s="19">
        <f t="shared" si="2"/>
        <v>393</v>
      </c>
      <c r="J10" s="19">
        <f t="shared" si="3"/>
        <v>550</v>
      </c>
      <c r="K10" s="20">
        <f t="shared" si="4"/>
        <v>0.0013440104783944207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5725</v>
      </c>
      <c r="AF10" s="11" t="str">
        <f ca="1" t="shared" si="0"/>
        <v>38203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5725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601964</v>
      </c>
      <c r="AF11" s="11" t="str">
        <f ca="1" t="shared" si="0"/>
        <v>38204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601964</v>
      </c>
      <c r="F12" s="188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303716</v>
      </c>
      <c r="AF12" s="11" t="str">
        <f ca="1" t="shared" si="0"/>
        <v>38205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1272697</v>
      </c>
      <c r="F13" s="189"/>
      <c r="G13" s="6" t="s">
        <v>34</v>
      </c>
      <c r="H13" s="19">
        <f>SUM(H7:H12)</f>
        <v>140489</v>
      </c>
      <c r="I13" s="19">
        <f>SUM(I7:I12)</f>
        <v>268734</v>
      </c>
      <c r="J13" s="19">
        <f>SUM(J7:J12)</f>
        <v>409223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8653</v>
      </c>
      <c r="AF13" s="11" t="str">
        <f ca="1" t="shared" si="0"/>
        <v>38206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1437797</v>
      </c>
      <c r="F14" s="170" t="s">
        <v>44</v>
      </c>
      <c r="G14" s="171"/>
      <c r="H14" s="19">
        <f>AD20</f>
        <v>1229</v>
      </c>
      <c r="I14" s="19">
        <f>AD30</f>
        <v>0</v>
      </c>
      <c r="J14" s="19">
        <f>SUM(H14:I14)</f>
        <v>1229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140332</v>
      </c>
      <c r="AF14" s="11" t="str">
        <f ca="1" t="shared" si="0"/>
        <v>38207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8653</v>
      </c>
      <c r="F15" s="172" t="s">
        <v>3</v>
      </c>
      <c r="G15" s="173"/>
      <c r="H15" s="29">
        <f>SUM(H13:H14)</f>
        <v>141718</v>
      </c>
      <c r="I15" s="29">
        <f>SUM(I13:I14)</f>
        <v>268734</v>
      </c>
      <c r="J15" s="29">
        <f>SUM(J13:J14)</f>
        <v>410452</v>
      </c>
      <c r="K15" s="30" t="s">
        <v>126</v>
      </c>
      <c r="L15" s="31">
        <f>SUM(L7:L9)</f>
        <v>8038</v>
      </c>
      <c r="M15" s="32">
        <f>SUM(M7:M9)</f>
        <v>129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38210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38213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303716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157</v>
      </c>
      <c r="AF17" s="11" t="str">
        <f ca="1" t="shared" si="0"/>
        <v>38214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38215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0.8851715506431019</v>
      </c>
      <c r="F19" s="170" t="s">
        <v>50</v>
      </c>
      <c r="G19" s="171"/>
      <c r="H19" s="19">
        <f>AD21</f>
        <v>0</v>
      </c>
      <c r="I19" s="19">
        <f>AD31</f>
        <v>0</v>
      </c>
      <c r="J19" s="23">
        <f>SUM(H19:I19)</f>
        <v>0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38356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0.1148284493568981</v>
      </c>
      <c r="F20" s="170" t="s">
        <v>52</v>
      </c>
      <c r="G20" s="171"/>
      <c r="H20" s="19">
        <f>AD22</f>
        <v>10851</v>
      </c>
      <c r="I20" s="19">
        <f>AD32</f>
        <v>7077</v>
      </c>
      <c r="J20" s="23">
        <f>SUM(H20:I20)</f>
        <v>17928</v>
      </c>
      <c r="AA20" s="3" t="s">
        <v>44</v>
      </c>
      <c r="AB20" s="48" t="s">
        <v>68</v>
      </c>
      <c r="AC20" s="48" t="s">
        <v>135</v>
      </c>
      <c r="AD20" s="11">
        <f ca="1" t="shared" si="5"/>
        <v>1229</v>
      </c>
      <c r="AF20" s="11" t="str">
        <f ca="1" t="shared" si="0"/>
        <v>38386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0.46251870048414345</v>
      </c>
      <c r="F21" s="170" t="s">
        <v>54</v>
      </c>
      <c r="G21" s="171"/>
      <c r="H21" s="19">
        <f>AD23</f>
        <v>129638</v>
      </c>
      <c r="I21" s="19">
        <f>AD33</f>
        <v>261657</v>
      </c>
      <c r="J21" s="23">
        <f>SUM(H21:I21)</f>
        <v>391295</v>
      </c>
      <c r="AA21" s="3" t="s">
        <v>50</v>
      </c>
      <c r="AB21" s="48" t="s">
        <v>68</v>
      </c>
      <c r="AC21" s="48" t="s">
        <v>136</v>
      </c>
      <c r="AD21" s="11">
        <f ca="1" t="shared" si="5"/>
        <v>0</v>
      </c>
      <c r="AF21" s="11" t="str">
        <f ca="1" t="shared" si="0"/>
        <v>38401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0.41867106413492305</v>
      </c>
      <c r="F22" s="172" t="s">
        <v>3</v>
      </c>
      <c r="G22" s="173"/>
      <c r="H22" s="29">
        <f>SUM(H19:H21)</f>
        <v>140489</v>
      </c>
      <c r="I22" s="29">
        <f>SUM(I19:I21)</f>
        <v>268734</v>
      </c>
      <c r="J22" s="34">
        <f>SUM(J19:J21)</f>
        <v>409223</v>
      </c>
      <c r="AA22" s="3" t="s">
        <v>52</v>
      </c>
      <c r="AB22" s="48" t="s">
        <v>68</v>
      </c>
      <c r="AC22" s="48" t="s">
        <v>137</v>
      </c>
      <c r="AD22" s="11">
        <f ca="1" t="shared" si="5"/>
        <v>10851</v>
      </c>
      <c r="AF22" s="11" t="str">
        <f ca="1" t="shared" si="0"/>
        <v>38402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0.21123705224033712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129638</v>
      </c>
      <c r="AF23" s="11" t="str">
        <f ca="1" t="shared" si="0"/>
        <v>38422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0.9896486977589339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268341</v>
      </c>
      <c r="AF24" s="11" t="str">
        <f ca="1" t="shared" si="0"/>
        <v>38442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0.010351302241066021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38484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38488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34939</v>
      </c>
      <c r="J27" s="37">
        <f>AD49</f>
        <v>710</v>
      </c>
      <c r="AA27" s="3" t="s">
        <v>38</v>
      </c>
      <c r="AB27" s="48" t="s">
        <v>68</v>
      </c>
      <c r="AC27" s="48" t="s">
        <v>142</v>
      </c>
      <c r="AD27" s="11">
        <f ca="1" t="shared" si="5"/>
        <v>393</v>
      </c>
      <c r="AF27" s="11" t="str">
        <f ca="1" t="shared" si="0"/>
        <v>38506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191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>
        <f ca="1" t="shared" si="0"/>
        <v>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6607</v>
      </c>
      <c r="J29" s="37">
        <f>AD51</f>
        <v>1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>
        <f ca="1" t="shared" si="0"/>
        <v>0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>
        <f ca="1" t="shared" si="0"/>
        <v>0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>
        <f ca="1" t="shared" si="0"/>
        <v>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7077</v>
      </c>
      <c r="AF32" s="11">
        <f ca="1" t="shared" si="0"/>
        <v>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0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261657</v>
      </c>
      <c r="AF33" s="11">
        <f ca="1" t="shared" si="0"/>
        <v>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531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8038</v>
      </c>
      <c r="AF34" s="11">
        <f ca="1" t="shared" si="0"/>
        <v>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190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>
        <f ca="1" t="shared" si="0"/>
        <v>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42458</v>
      </c>
      <c r="J36" s="39">
        <f>SUM(J27:J31)</f>
        <v>711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>
        <f ca="1" t="shared" si="0"/>
        <v>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129</v>
      </c>
      <c r="AF37" s="11">
        <f ca="1" t="shared" si="0"/>
        <v>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>
        <f ca="1" t="shared" si="0"/>
        <v>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>
        <f ca="1" t="shared" si="0"/>
        <v>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34939</v>
      </c>
      <c r="AF40" s="11">
        <f ca="1" t="shared" si="0"/>
        <v>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191</v>
      </c>
      <c r="AF41" s="11">
        <f ca="1" t="shared" si="0"/>
        <v>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6607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0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0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531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190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710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1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2015-02-25T07:15:49Z</dcterms:modified>
  <cp:category/>
  <cp:version/>
  <cp:contentType/>
  <cp:contentStatus/>
</cp:coreProperties>
</file>