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'し尿処理状況'!$A$7:$BC$30</definedName>
    <definedName name="_xlnm.Print_Area" localSheetId="0">'水洗化人口等'!$A$7:$Z$30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<sst xmlns="http://schemas.openxmlformats.org/spreadsheetml/2006/main" count="670" uniqueCount="307">
  <si>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</si>
  <si>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</si>
  <si>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</si>
  <si>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</si>
  <si>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</si>
  <si>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</si>
  <si>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</si>
  <si>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</si>
  <si>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</si>
  <si>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</si>
  <si>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</si>
  <si>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</si>
  <si>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</si>
  <si>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</si>
  <si>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</si>
  <si>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</si>
  <si>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</si>
  <si>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</si>
  <si>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</si>
  <si>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</si>
  <si>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</si>
  <si>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</si>
  <si>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</si>
  <si>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</si>
  <si>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</si>
  <si>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</si>
  <si>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</si>
  <si>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</si>
  <si>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</si>
  <si>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</si>
  <si>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</si>
  <si>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</si>
  <si>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</si>
  <si>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</si>
  <si>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</si>
  <si>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</si>
  <si>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</si>
  <si>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</si>
  <si>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</si>
  <si>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</si>
  <si>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</si>
  <si>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</si>
  <si>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</si>
  <si>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</si>
  <si>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</si>
  <si>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</si>
  <si>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</si>
  <si>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</si>
  <si>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</si>
  <si>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</si>
  <si>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</si>
  <si>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</si>
  <si>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</si>
  <si>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</si>
  <si>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</si>
  <si>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</si>
  <si>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</si>
  <si>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</si>
  <si>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</si>
  <si>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</si>
  <si>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</si>
  <si>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</si>
  <si>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</si>
  <si>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</si>
  <si>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</si>
  <si>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</si>
  <si>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</si>
  <si>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</si>
  <si>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</si>
  <si>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</si>
  <si>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</si>
  <si>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</si>
  <si>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</si>
  <si>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</si>
  <si>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</si>
  <si>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</si>
  <si>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</si>
  <si>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</si>
  <si>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</si>
  <si>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</si>
  <si>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</si>
  <si>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</si>
  <si>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</si>
  <si>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</si>
  <si>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</si>
  <si>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</si>
  <si>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</si>
  <si>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</si>
  <si>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</si>
  <si>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</si>
  <si>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</si>
  <si>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</si>
  <si>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</si>
  <si>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</si>
  <si>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</si>
  <si>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</si>
  <si>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</si>
  <si>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</si>
  <si>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</si>
  <si>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</si>
  <si>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</si>
  <si>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</si>
  <si>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</si>
  <si>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</si>
  <si>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</si>
  <si>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</si>
  <si>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</si>
  <si>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</si>
  <si>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</si>
  <si>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</si>
  <si>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</si>
  <si>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</si>
  <si>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</si>
  <si>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</si>
  <si>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</si>
  <si>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</si>
  <si>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</si>
  <si>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</si>
  <si>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</si>
  <si>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</si>
  <si>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</si>
  <si>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</si>
  <si>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</si>
  <si>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</si>
  <si>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</si>
  <si>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</si>
  <si>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</si>
  <si>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</si>
  <si>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</si>
  <si>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</si>
  <si>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</si>
  <si>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</si>
  <si>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</si>
  <si>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</si>
  <si>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</si>
  <si>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</si>
  <si>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</si>
  <si>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</si>
  <si>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</si>
  <si>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</si>
  <si>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</si>
  <si>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</si>
  <si>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</si>
  <si>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</si>
  <si>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</si>
  <si>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</si>
  <si>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</si>
  <si>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</si>
  <si>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</si>
  <si>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</si>
  <si>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</si>
  <si>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</si>
  <si>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</si>
  <si>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</si>
  <si>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</si>
  <si>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</si>
  <si>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</si>
  <si>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</si>
  <si>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</si>
  <si>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</si>
  <si>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</si>
  <si>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</si>
  <si>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</si>
  <si>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</si>
  <si>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</si>
  <si>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</si>
  <si>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</si>
  <si>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</si>
  <si>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</si>
  <si>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</si>
  <si>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</si>
  <si>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</si>
  <si>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</si>
  <si>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</si>
  <si>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</si>
  <si>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</si>
  <si>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</si>
  <si>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</si>
  <si>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</si>
  <si>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</si>
  <si>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</si>
  <si>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</si>
  <si>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</si>
  <si>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</si>
  <si>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</si>
  <si>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</si>
  <si>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</si>
  <si>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</si>
  <si>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</si>
  <si>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</si>
  <si>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</si>
  <si>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</si>
  <si>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</si>
  <si>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</si>
  <si>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</si>
  <si>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</si>
  <si>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</si>
  <si>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</si>
  <si>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</si>
  <si>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</si>
  <si>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</si>
  <si>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</si>
  <si>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</si>
  <si>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</si>
  <si>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</si>
  <si>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</si>
  <si>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</si>
  <si>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</si>
  <si>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</si>
  <si>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</si>
  <si>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</si>
  <si>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</si>
  <si>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</si>
  <si>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</si>
  <si>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</si>
  <si>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</si>
  <si>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</si>
  <si>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</si>
  <si>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</si>
  <si>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</si>
  <si>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</si>
  <si>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</si>
  <si>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</si>
  <si>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</si>
  <si>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</si>
  <si>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</si>
  <si>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</si>
  <si>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</si>
  <si>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</si>
  <si>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</si>
  <si>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</si>
  <si>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</si>
  <si>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</si>
  <si>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</si>
  <si>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</si>
  <si>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</si>
  <si>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</si>
  <si>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</si>
  <si>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</si>
  <si>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</si>
  <si>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</si>
  <si>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</si>
  <si>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</si>
  <si>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</si>
  <si>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</si>
  <si>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</si>
  <si>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</si>
  <si>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</si>
  <si>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</si>
  <si>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</si>
  <si>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</si>
  <si>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</si>
  <si>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</si>
  <si>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</si>
  <si>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</si>
  <si>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</si>
  <si>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</si>
  <si>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</si>
  <si>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府中市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</si>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</sst>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6">
        <f>SUM(D8:D30)</f>
        <v>2876954</v>
      </c>
      <c r="E7" s="196">
        <f>SUM(E8:E30)</f>
        <v>339657</v>
      </c>
      <c r="F7" s="197">
        <f>IF(D7&gt;0,E7/D7*100,"-")</f>
        <v>11.806132458148443</v>
      </c>
      <c r="G7" s="196">
        <f>SUM(G8:G30)</f>
        <v>326075</v>
      </c>
      <c r="H7" s="196">
        <f>SUM(H8:H30)</f>
        <v>13582</v>
      </c>
      <c r="I7" s="196">
        <f>SUM(I8:I30)</f>
        <v>2537297</v>
      </c>
      <c r="J7" s="197">
        <f>IF($D7&gt;0,I7/$D7*100,"-")</f>
        <v>88.19386754185156</v>
      </c>
      <c r="K7" s="196">
        <f>SUM(K8:K30)</f>
        <v>1912254</v>
      </c>
      <c r="L7" s="197">
        <f>IF($D7&gt;0,K7/$D7*100,"-")</f>
        <v>66.46800748291423</v>
      </c>
      <c r="M7" s="196">
        <f>SUM(M8:M30)</f>
        <v>11194</v>
      </c>
      <c r="N7" s="197">
        <f>IF($D7&gt;0,M7/$D7*100,"-")</f>
        <v>0.38909207446486804</v>
      </c>
      <c r="O7" s="196">
        <f>SUM(O8:O30)</f>
        <v>613849</v>
      </c>
      <c r="P7" s="196">
        <f>SUM(P8:P30)</f>
        <v>390738</v>
      </c>
      <c r="Q7" s="197">
        <f>IF($D7&gt;0,O7/$D7*100,"-")</f>
        <v>21.336767984472466</v>
      </c>
      <c r="R7" s="196">
        <f>SUM(R8:R30)</f>
        <v>37471</v>
      </c>
      <c r="S7" s="198">
        <f aca="true" t="shared" si="0" ref="S7:Z7">COUNTIF(S8:S30,"○")</f>
        <v>20</v>
      </c>
      <c r="T7" s="198">
        <f t="shared" si="0"/>
        <v>2</v>
      </c>
      <c r="U7" s="198">
        <f t="shared" si="0"/>
        <v>0</v>
      </c>
      <c r="V7" s="198">
        <f t="shared" si="0"/>
        <v>1</v>
      </c>
      <c r="W7" s="198">
        <f t="shared" si="0"/>
        <v>17</v>
      </c>
      <c r="X7" s="198">
        <f t="shared" si="0"/>
        <v>0</v>
      </c>
      <c r="Y7" s="198">
        <f t="shared" si="0"/>
        <v>1</v>
      </c>
      <c r="Z7" s="198">
        <f t="shared" si="0"/>
        <v>5</v>
      </c>
    </row>
    <row r="8" spans="1:26" s="104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30">+SUM(E8,+I8)</f>
        <v>1185815</v>
      </c>
      <c r="E8" s="94">
        <f aca="true" t="shared" si="2" ref="E8:E30">+SUM(G8,+H8)</f>
        <v>26407</v>
      </c>
      <c r="F8" s="95">
        <f aca="true" t="shared" si="3" ref="F8:F30">IF(D8&gt;0,E8/D8*100,"-")</f>
        <v>2.2269072325784376</v>
      </c>
      <c r="G8" s="94">
        <v>26407</v>
      </c>
      <c r="H8" s="94">
        <v>0</v>
      </c>
      <c r="I8" s="94">
        <f aca="true" t="shared" si="4" ref="I8:I30">+SUM(K8,+M8,+O8)</f>
        <v>1159408</v>
      </c>
      <c r="J8" s="95">
        <f aca="true" t="shared" si="5" ref="J8:J30">IF($D8&gt;0,I8/$D8*100,"-")</f>
        <v>97.77309276742156</v>
      </c>
      <c r="K8" s="94">
        <v>1071178</v>
      </c>
      <c r="L8" s="95">
        <f aca="true" t="shared" si="6" ref="L8:L30">IF($D8&gt;0,K8/$D8*100,"-")</f>
        <v>90.33264042030164</v>
      </c>
      <c r="M8" s="94">
        <v>0</v>
      </c>
      <c r="N8" s="95">
        <f aca="true" t="shared" si="7" ref="N8:N30">IF($D8&gt;0,M8/$D8*100,"-")</f>
        <v>0</v>
      </c>
      <c r="O8" s="94">
        <v>88230</v>
      </c>
      <c r="P8" s="94">
        <v>55589</v>
      </c>
      <c r="Q8" s="95">
        <f aca="true" t="shared" si="8" ref="Q8:Q30">IF($D8&gt;0,O8/$D8*100,"-")</f>
        <v>7.440452347119914</v>
      </c>
      <c r="R8" s="94">
        <v>15598</v>
      </c>
      <c r="S8" s="96" t="s">
        <v>257</v>
      </c>
      <c r="T8" s="96"/>
      <c r="U8" s="96"/>
      <c r="V8" s="96"/>
      <c r="W8" s="97"/>
      <c r="X8" s="97"/>
      <c r="Y8" s="97" t="s">
        <v>257</v>
      </c>
      <c r="Z8" s="97"/>
    </row>
    <row r="9" spans="1:26" s="104" customFormat="1" ht="12" customHeight="1">
      <c r="A9" s="92" t="s">
        <v>259</v>
      </c>
      <c r="B9" s="102" t="s">
        <v>263</v>
      </c>
      <c r="C9" s="92" t="s">
        <v>264</v>
      </c>
      <c r="D9" s="94">
        <f t="shared" si="1"/>
        <v>238771</v>
      </c>
      <c r="E9" s="94">
        <f t="shared" si="2"/>
        <v>23525</v>
      </c>
      <c r="F9" s="95">
        <f t="shared" si="3"/>
        <v>9.85253653081823</v>
      </c>
      <c r="G9" s="94">
        <v>23525</v>
      </c>
      <c r="H9" s="94">
        <v>0</v>
      </c>
      <c r="I9" s="94">
        <f t="shared" si="4"/>
        <v>215246</v>
      </c>
      <c r="J9" s="95">
        <f t="shared" si="5"/>
        <v>90.14746346918176</v>
      </c>
      <c r="K9" s="94">
        <v>193000</v>
      </c>
      <c r="L9" s="95">
        <f t="shared" si="6"/>
        <v>80.83058662902948</v>
      </c>
      <c r="M9" s="94">
        <v>852</v>
      </c>
      <c r="N9" s="95">
        <f t="shared" si="7"/>
        <v>0.3568272528908452</v>
      </c>
      <c r="O9" s="94">
        <v>21394</v>
      </c>
      <c r="P9" s="94">
        <v>11130</v>
      </c>
      <c r="Q9" s="95">
        <f t="shared" si="8"/>
        <v>8.960049587261434</v>
      </c>
      <c r="R9" s="94">
        <v>2585</v>
      </c>
      <c r="S9" s="96" t="s">
        <v>257</v>
      </c>
      <c r="T9" s="96"/>
      <c r="U9" s="96"/>
      <c r="V9" s="96"/>
      <c r="W9" s="96"/>
      <c r="X9" s="96"/>
      <c r="Y9" s="96"/>
      <c r="Z9" s="96" t="s">
        <v>257</v>
      </c>
    </row>
    <row r="10" spans="1:26" s="104" customFormat="1" ht="12" customHeight="1">
      <c r="A10" s="92" t="s">
        <v>259</v>
      </c>
      <c r="B10" s="102" t="s">
        <v>265</v>
      </c>
      <c r="C10" s="92" t="s">
        <v>266</v>
      </c>
      <c r="D10" s="94">
        <f t="shared" si="1"/>
        <v>28338</v>
      </c>
      <c r="E10" s="94">
        <f t="shared" si="2"/>
        <v>8218</v>
      </c>
      <c r="F10" s="95">
        <f t="shared" si="3"/>
        <v>28.999929423389087</v>
      </c>
      <c r="G10" s="94">
        <v>8218</v>
      </c>
      <c r="H10" s="94">
        <v>0</v>
      </c>
      <c r="I10" s="94">
        <f t="shared" si="4"/>
        <v>20120</v>
      </c>
      <c r="J10" s="95">
        <f t="shared" si="5"/>
        <v>71.00007057661091</v>
      </c>
      <c r="K10" s="94">
        <v>2899</v>
      </c>
      <c r="L10" s="95">
        <f t="shared" si="6"/>
        <v>10.23007975157033</v>
      </c>
      <c r="M10" s="94">
        <v>0</v>
      </c>
      <c r="N10" s="95">
        <f t="shared" si="7"/>
        <v>0</v>
      </c>
      <c r="O10" s="94">
        <v>17221</v>
      </c>
      <c r="P10" s="94">
        <v>5514</v>
      </c>
      <c r="Q10" s="95">
        <f t="shared" si="8"/>
        <v>60.76999082504058</v>
      </c>
      <c r="R10" s="94">
        <v>176</v>
      </c>
      <c r="S10" s="96" t="s">
        <v>257</v>
      </c>
      <c r="T10" s="96"/>
      <c r="U10" s="96"/>
      <c r="V10" s="96"/>
      <c r="W10" s="97" t="s">
        <v>257</v>
      </c>
      <c r="X10" s="97"/>
      <c r="Y10" s="97"/>
      <c r="Z10" s="97"/>
    </row>
    <row r="11" spans="1:26" s="104" customFormat="1" ht="12" customHeight="1">
      <c r="A11" s="92" t="s">
        <v>259</v>
      </c>
      <c r="B11" s="102" t="s">
        <v>267</v>
      </c>
      <c r="C11" s="92" t="s">
        <v>268</v>
      </c>
      <c r="D11" s="94">
        <f t="shared" si="1"/>
        <v>99656</v>
      </c>
      <c r="E11" s="94">
        <f t="shared" si="2"/>
        <v>21561</v>
      </c>
      <c r="F11" s="95">
        <f t="shared" si="3"/>
        <v>21.635425864975517</v>
      </c>
      <c r="G11" s="94">
        <v>20502</v>
      </c>
      <c r="H11" s="94">
        <v>1059</v>
      </c>
      <c r="I11" s="94">
        <f t="shared" si="4"/>
        <v>78095</v>
      </c>
      <c r="J11" s="95">
        <f t="shared" si="5"/>
        <v>78.36457413502448</v>
      </c>
      <c r="K11" s="94">
        <v>31743</v>
      </c>
      <c r="L11" s="95">
        <f t="shared" si="6"/>
        <v>31.852572850606087</v>
      </c>
      <c r="M11" s="94">
        <v>0</v>
      </c>
      <c r="N11" s="95">
        <f t="shared" si="7"/>
        <v>0</v>
      </c>
      <c r="O11" s="94">
        <v>46352</v>
      </c>
      <c r="P11" s="94">
        <v>27286</v>
      </c>
      <c r="Q11" s="95">
        <f t="shared" si="8"/>
        <v>46.512001284418396</v>
      </c>
      <c r="R11" s="94">
        <v>1329</v>
      </c>
      <c r="S11" s="96"/>
      <c r="T11" s="96" t="s">
        <v>257</v>
      </c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259</v>
      </c>
      <c r="B12" s="106" t="s">
        <v>269</v>
      </c>
      <c r="C12" s="105" t="s">
        <v>270</v>
      </c>
      <c r="D12" s="107">
        <f t="shared" si="1"/>
        <v>145352</v>
      </c>
      <c r="E12" s="107">
        <f t="shared" si="2"/>
        <v>76926</v>
      </c>
      <c r="F12" s="108">
        <f t="shared" si="3"/>
        <v>52.92393637514448</v>
      </c>
      <c r="G12" s="107">
        <v>76926</v>
      </c>
      <c r="H12" s="107">
        <v>0</v>
      </c>
      <c r="I12" s="107">
        <f t="shared" si="4"/>
        <v>68426</v>
      </c>
      <c r="J12" s="108">
        <f t="shared" si="5"/>
        <v>47.07606362485552</v>
      </c>
      <c r="K12" s="107">
        <v>12881</v>
      </c>
      <c r="L12" s="108">
        <f t="shared" si="6"/>
        <v>8.861935164290825</v>
      </c>
      <c r="M12" s="107">
        <v>0</v>
      </c>
      <c r="N12" s="108">
        <f t="shared" si="7"/>
        <v>0</v>
      </c>
      <c r="O12" s="107">
        <v>55545</v>
      </c>
      <c r="P12" s="107">
        <v>43108</v>
      </c>
      <c r="Q12" s="108">
        <f t="shared" si="8"/>
        <v>38.2141284605647</v>
      </c>
      <c r="R12" s="107">
        <v>1550</v>
      </c>
      <c r="S12" s="100" t="s">
        <v>257</v>
      </c>
      <c r="T12" s="100"/>
      <c r="U12" s="100"/>
      <c r="V12" s="100"/>
      <c r="W12" s="100" t="s">
        <v>257</v>
      </c>
      <c r="X12" s="100"/>
      <c r="Y12" s="100"/>
      <c r="Z12" s="100"/>
    </row>
    <row r="13" spans="1:26" s="104" customFormat="1" ht="12" customHeight="1">
      <c r="A13" s="105" t="s">
        <v>259</v>
      </c>
      <c r="B13" s="106" t="s">
        <v>271</v>
      </c>
      <c r="C13" s="105" t="s">
        <v>272</v>
      </c>
      <c r="D13" s="107">
        <f t="shared" si="1"/>
        <v>472796</v>
      </c>
      <c r="E13" s="107">
        <f t="shared" si="2"/>
        <v>66841</v>
      </c>
      <c r="F13" s="108">
        <f t="shared" si="3"/>
        <v>14.137386949128164</v>
      </c>
      <c r="G13" s="107">
        <v>64736</v>
      </c>
      <c r="H13" s="107">
        <v>2105</v>
      </c>
      <c r="I13" s="107">
        <f t="shared" si="4"/>
        <v>405955</v>
      </c>
      <c r="J13" s="108">
        <f t="shared" si="5"/>
        <v>85.86261305087184</v>
      </c>
      <c r="K13" s="107">
        <v>297807</v>
      </c>
      <c r="L13" s="108">
        <f t="shared" si="6"/>
        <v>62.9884770598736</v>
      </c>
      <c r="M13" s="107">
        <v>0</v>
      </c>
      <c r="N13" s="108">
        <f t="shared" si="7"/>
        <v>0</v>
      </c>
      <c r="O13" s="107">
        <v>108148</v>
      </c>
      <c r="P13" s="107">
        <v>42443</v>
      </c>
      <c r="Q13" s="108">
        <f t="shared" si="8"/>
        <v>22.87413599099823</v>
      </c>
      <c r="R13" s="107">
        <v>6281</v>
      </c>
      <c r="S13" s="100"/>
      <c r="T13" s="100" t="s">
        <v>257</v>
      </c>
      <c r="U13" s="100"/>
      <c r="V13" s="100"/>
      <c r="W13" s="100" t="s">
        <v>257</v>
      </c>
      <c r="X13" s="100"/>
      <c r="Y13" s="100"/>
      <c r="Z13" s="100"/>
    </row>
    <row r="14" spans="1:26" s="104" customFormat="1" ht="12" customHeight="1">
      <c r="A14" s="105" t="s">
        <v>259</v>
      </c>
      <c r="B14" s="106" t="s">
        <v>273</v>
      </c>
      <c r="C14" s="105" t="s">
        <v>258</v>
      </c>
      <c r="D14" s="107">
        <f t="shared" si="1"/>
        <v>42421</v>
      </c>
      <c r="E14" s="107">
        <f t="shared" si="2"/>
        <v>7047</v>
      </c>
      <c r="F14" s="108">
        <f t="shared" si="3"/>
        <v>16.6120553499446</v>
      </c>
      <c r="G14" s="107">
        <v>6606</v>
      </c>
      <c r="H14" s="107">
        <v>441</v>
      </c>
      <c r="I14" s="107">
        <f t="shared" si="4"/>
        <v>35374</v>
      </c>
      <c r="J14" s="108">
        <f t="shared" si="5"/>
        <v>83.3879446500554</v>
      </c>
      <c r="K14" s="107">
        <v>8745</v>
      </c>
      <c r="L14" s="108">
        <f t="shared" si="6"/>
        <v>20.61478984465241</v>
      </c>
      <c r="M14" s="107">
        <v>0</v>
      </c>
      <c r="N14" s="108">
        <f t="shared" si="7"/>
        <v>0</v>
      </c>
      <c r="O14" s="107">
        <v>26629</v>
      </c>
      <c r="P14" s="107">
        <v>9762</v>
      </c>
      <c r="Q14" s="108">
        <f t="shared" si="8"/>
        <v>62.77315480540299</v>
      </c>
      <c r="R14" s="107">
        <v>352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259</v>
      </c>
      <c r="B15" s="106" t="s">
        <v>274</v>
      </c>
      <c r="C15" s="105" t="s">
        <v>275</v>
      </c>
      <c r="D15" s="107">
        <f t="shared" si="1"/>
        <v>56194</v>
      </c>
      <c r="E15" s="107">
        <f t="shared" si="2"/>
        <v>17646</v>
      </c>
      <c r="F15" s="108">
        <f t="shared" si="3"/>
        <v>31.40192903156921</v>
      </c>
      <c r="G15" s="107">
        <v>12366</v>
      </c>
      <c r="H15" s="107">
        <v>5280</v>
      </c>
      <c r="I15" s="107">
        <f t="shared" si="4"/>
        <v>38548</v>
      </c>
      <c r="J15" s="108">
        <f t="shared" si="5"/>
        <v>68.59807096843079</v>
      </c>
      <c r="K15" s="107">
        <v>14357</v>
      </c>
      <c r="L15" s="108">
        <f t="shared" si="6"/>
        <v>25.548990995479944</v>
      </c>
      <c r="M15" s="107">
        <v>0</v>
      </c>
      <c r="N15" s="108">
        <f t="shared" si="7"/>
        <v>0</v>
      </c>
      <c r="O15" s="107">
        <v>24191</v>
      </c>
      <c r="P15" s="107">
        <v>18543</v>
      </c>
      <c r="Q15" s="108">
        <f t="shared" si="8"/>
        <v>43.04907997295085</v>
      </c>
      <c r="R15" s="107">
        <v>438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259</v>
      </c>
      <c r="B16" s="106" t="s">
        <v>276</v>
      </c>
      <c r="C16" s="105" t="s">
        <v>277</v>
      </c>
      <c r="D16" s="107">
        <f t="shared" si="1"/>
        <v>39013</v>
      </c>
      <c r="E16" s="107">
        <f t="shared" si="2"/>
        <v>15154</v>
      </c>
      <c r="F16" s="108">
        <f t="shared" si="3"/>
        <v>38.84346243559839</v>
      </c>
      <c r="G16" s="107">
        <v>12123</v>
      </c>
      <c r="H16" s="107">
        <v>3031</v>
      </c>
      <c r="I16" s="107">
        <f t="shared" si="4"/>
        <v>23859</v>
      </c>
      <c r="J16" s="108">
        <f t="shared" si="5"/>
        <v>61.15653756440162</v>
      </c>
      <c r="K16" s="107">
        <v>12313</v>
      </c>
      <c r="L16" s="108">
        <f t="shared" si="6"/>
        <v>31.56127444697921</v>
      </c>
      <c r="M16" s="107">
        <v>0</v>
      </c>
      <c r="N16" s="108">
        <f t="shared" si="7"/>
        <v>0</v>
      </c>
      <c r="O16" s="107">
        <v>11546</v>
      </c>
      <c r="P16" s="107">
        <v>10910</v>
      </c>
      <c r="Q16" s="108">
        <f t="shared" si="8"/>
        <v>29.595263117422398</v>
      </c>
      <c r="R16" s="107">
        <v>278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259</v>
      </c>
      <c r="B17" s="106" t="s">
        <v>278</v>
      </c>
      <c r="C17" s="105" t="s">
        <v>279</v>
      </c>
      <c r="D17" s="107">
        <f t="shared" si="1"/>
        <v>28434</v>
      </c>
      <c r="E17" s="107">
        <f t="shared" si="2"/>
        <v>298</v>
      </c>
      <c r="F17" s="108">
        <f t="shared" si="3"/>
        <v>1.048041077583175</v>
      </c>
      <c r="G17" s="107">
        <v>298</v>
      </c>
      <c r="H17" s="107">
        <v>0</v>
      </c>
      <c r="I17" s="107">
        <f t="shared" si="4"/>
        <v>28136</v>
      </c>
      <c r="J17" s="108">
        <f t="shared" si="5"/>
        <v>98.95195892241682</v>
      </c>
      <c r="K17" s="107">
        <v>26741</v>
      </c>
      <c r="L17" s="108">
        <f t="shared" si="6"/>
        <v>94.04586058943518</v>
      </c>
      <c r="M17" s="107">
        <v>0</v>
      </c>
      <c r="N17" s="108">
        <f t="shared" si="7"/>
        <v>0</v>
      </c>
      <c r="O17" s="107">
        <v>1395</v>
      </c>
      <c r="P17" s="107">
        <v>1252</v>
      </c>
      <c r="Q17" s="108">
        <f t="shared" si="8"/>
        <v>4.906098332981642</v>
      </c>
      <c r="R17" s="107">
        <v>298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259</v>
      </c>
      <c r="B18" s="106" t="s">
        <v>280</v>
      </c>
      <c r="C18" s="105" t="s">
        <v>281</v>
      </c>
      <c r="D18" s="107">
        <f t="shared" si="1"/>
        <v>183577</v>
      </c>
      <c r="E18" s="107">
        <f t="shared" si="2"/>
        <v>25937</v>
      </c>
      <c r="F18" s="108">
        <f t="shared" si="3"/>
        <v>14.128676250292793</v>
      </c>
      <c r="G18" s="107">
        <v>25937</v>
      </c>
      <c r="H18" s="107">
        <v>0</v>
      </c>
      <c r="I18" s="107">
        <f t="shared" si="4"/>
        <v>157640</v>
      </c>
      <c r="J18" s="108">
        <f t="shared" si="5"/>
        <v>85.8713237497072</v>
      </c>
      <c r="K18" s="107">
        <v>61590</v>
      </c>
      <c r="L18" s="108">
        <f t="shared" si="6"/>
        <v>33.54995451499915</v>
      </c>
      <c r="M18" s="107">
        <v>0</v>
      </c>
      <c r="N18" s="108">
        <f t="shared" si="7"/>
        <v>0</v>
      </c>
      <c r="O18" s="107">
        <v>96050</v>
      </c>
      <c r="P18" s="107">
        <v>78295</v>
      </c>
      <c r="Q18" s="108">
        <f t="shared" si="8"/>
        <v>52.32136923470805</v>
      </c>
      <c r="R18" s="107">
        <v>4336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4" customFormat="1" ht="12" customHeight="1">
      <c r="A19" s="105" t="s">
        <v>259</v>
      </c>
      <c r="B19" s="106" t="s">
        <v>282</v>
      </c>
      <c r="C19" s="105" t="s">
        <v>283</v>
      </c>
      <c r="D19" s="107">
        <f t="shared" si="1"/>
        <v>117652</v>
      </c>
      <c r="E19" s="107">
        <f t="shared" si="2"/>
        <v>10157</v>
      </c>
      <c r="F19" s="108">
        <f t="shared" si="3"/>
        <v>8.633087410328766</v>
      </c>
      <c r="G19" s="107">
        <v>10045</v>
      </c>
      <c r="H19" s="107">
        <v>112</v>
      </c>
      <c r="I19" s="107">
        <f t="shared" si="4"/>
        <v>107495</v>
      </c>
      <c r="J19" s="108">
        <f t="shared" si="5"/>
        <v>91.36691258967123</v>
      </c>
      <c r="K19" s="107">
        <v>48877</v>
      </c>
      <c r="L19" s="108">
        <f t="shared" si="6"/>
        <v>41.54370516438309</v>
      </c>
      <c r="M19" s="107">
        <v>10271</v>
      </c>
      <c r="N19" s="108">
        <f t="shared" si="7"/>
        <v>8.72998334069969</v>
      </c>
      <c r="O19" s="107">
        <v>48347</v>
      </c>
      <c r="P19" s="107">
        <v>37090</v>
      </c>
      <c r="Q19" s="108">
        <f t="shared" si="8"/>
        <v>41.09322408458845</v>
      </c>
      <c r="R19" s="107">
        <v>896</v>
      </c>
      <c r="S19" s="100"/>
      <c r="T19" s="100"/>
      <c r="U19" s="100"/>
      <c r="V19" s="100" t="s">
        <v>257</v>
      </c>
      <c r="W19" s="100"/>
      <c r="X19" s="100"/>
      <c r="Y19" s="100"/>
      <c r="Z19" s="100" t="s">
        <v>257</v>
      </c>
    </row>
    <row r="20" spans="1:26" s="104" customFormat="1" ht="12" customHeight="1">
      <c r="A20" s="105" t="s">
        <v>259</v>
      </c>
      <c r="B20" s="106" t="s">
        <v>284</v>
      </c>
      <c r="C20" s="105" t="s">
        <v>285</v>
      </c>
      <c r="D20" s="107">
        <f t="shared" si="1"/>
        <v>31101</v>
      </c>
      <c r="E20" s="107">
        <f t="shared" si="2"/>
        <v>10115</v>
      </c>
      <c r="F20" s="108">
        <f t="shared" si="3"/>
        <v>32.52306999774927</v>
      </c>
      <c r="G20" s="107">
        <v>10115</v>
      </c>
      <c r="H20" s="107">
        <v>0</v>
      </c>
      <c r="I20" s="107">
        <f t="shared" si="4"/>
        <v>20986</v>
      </c>
      <c r="J20" s="108">
        <f t="shared" si="5"/>
        <v>67.47693000225074</v>
      </c>
      <c r="K20" s="107">
        <v>7568</v>
      </c>
      <c r="L20" s="108">
        <f t="shared" si="6"/>
        <v>24.33362271309604</v>
      </c>
      <c r="M20" s="107">
        <v>71</v>
      </c>
      <c r="N20" s="108">
        <f t="shared" si="7"/>
        <v>0.2282884794701135</v>
      </c>
      <c r="O20" s="107">
        <v>13347</v>
      </c>
      <c r="P20" s="107">
        <v>11918</v>
      </c>
      <c r="Q20" s="108">
        <f t="shared" si="8"/>
        <v>42.915018809684575</v>
      </c>
      <c r="R20" s="107">
        <v>580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259</v>
      </c>
      <c r="B21" s="106" t="s">
        <v>286</v>
      </c>
      <c r="C21" s="105" t="s">
        <v>287</v>
      </c>
      <c r="D21" s="107">
        <f t="shared" si="1"/>
        <v>26103</v>
      </c>
      <c r="E21" s="107">
        <f t="shared" si="2"/>
        <v>9148</v>
      </c>
      <c r="F21" s="108">
        <f t="shared" si="3"/>
        <v>35.045780178523536</v>
      </c>
      <c r="G21" s="107">
        <v>9148</v>
      </c>
      <c r="H21" s="107">
        <v>0</v>
      </c>
      <c r="I21" s="107">
        <f t="shared" si="4"/>
        <v>16955</v>
      </c>
      <c r="J21" s="108">
        <f t="shared" si="5"/>
        <v>64.95421982147646</v>
      </c>
      <c r="K21" s="107">
        <v>9747</v>
      </c>
      <c r="L21" s="108">
        <f t="shared" si="6"/>
        <v>37.34053557062407</v>
      </c>
      <c r="M21" s="107">
        <v>0</v>
      </c>
      <c r="N21" s="108">
        <f t="shared" si="7"/>
        <v>0</v>
      </c>
      <c r="O21" s="107">
        <v>7208</v>
      </c>
      <c r="P21" s="107">
        <v>4000</v>
      </c>
      <c r="Q21" s="108">
        <f t="shared" si="8"/>
        <v>27.613684250852394</v>
      </c>
      <c r="R21" s="107">
        <v>529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259</v>
      </c>
      <c r="B22" s="106" t="s">
        <v>288</v>
      </c>
      <c r="C22" s="105" t="s">
        <v>289</v>
      </c>
      <c r="D22" s="107">
        <f t="shared" si="1"/>
        <v>51605</v>
      </c>
      <c r="E22" s="107">
        <f t="shared" si="2"/>
        <v>2449</v>
      </c>
      <c r="F22" s="108">
        <f t="shared" si="3"/>
        <v>4.7456641798275365</v>
      </c>
      <c r="G22" s="107">
        <v>2441</v>
      </c>
      <c r="H22" s="107">
        <v>8</v>
      </c>
      <c r="I22" s="107">
        <f t="shared" si="4"/>
        <v>49156</v>
      </c>
      <c r="J22" s="108">
        <f t="shared" si="5"/>
        <v>95.25433582017246</v>
      </c>
      <c r="K22" s="107">
        <v>41790</v>
      </c>
      <c r="L22" s="108">
        <f t="shared" si="6"/>
        <v>80.98052514291251</v>
      </c>
      <c r="M22" s="107">
        <v>0</v>
      </c>
      <c r="N22" s="108">
        <f t="shared" si="7"/>
        <v>0</v>
      </c>
      <c r="O22" s="107">
        <v>7366</v>
      </c>
      <c r="P22" s="107">
        <v>2529</v>
      </c>
      <c r="Q22" s="108">
        <f t="shared" si="8"/>
        <v>14.273810677259954</v>
      </c>
      <c r="R22" s="107">
        <v>571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259</v>
      </c>
      <c r="B23" s="106" t="s">
        <v>290</v>
      </c>
      <c r="C23" s="105" t="s">
        <v>291</v>
      </c>
      <c r="D23" s="107">
        <f t="shared" si="1"/>
        <v>28780</v>
      </c>
      <c r="E23" s="107">
        <f t="shared" si="2"/>
        <v>956</v>
      </c>
      <c r="F23" s="108">
        <f t="shared" si="3"/>
        <v>3.3217512161223075</v>
      </c>
      <c r="G23" s="107">
        <v>956</v>
      </c>
      <c r="H23" s="107">
        <v>0</v>
      </c>
      <c r="I23" s="107">
        <f t="shared" si="4"/>
        <v>27824</v>
      </c>
      <c r="J23" s="108">
        <f t="shared" si="5"/>
        <v>96.67824878387769</v>
      </c>
      <c r="K23" s="107">
        <v>24826</v>
      </c>
      <c r="L23" s="108">
        <f t="shared" si="6"/>
        <v>86.26129256428075</v>
      </c>
      <c r="M23" s="107">
        <v>0</v>
      </c>
      <c r="N23" s="108">
        <f t="shared" si="7"/>
        <v>0</v>
      </c>
      <c r="O23" s="107">
        <v>2998</v>
      </c>
      <c r="P23" s="107">
        <v>609</v>
      </c>
      <c r="Q23" s="108">
        <f t="shared" si="8"/>
        <v>10.416956219596942</v>
      </c>
      <c r="R23" s="107">
        <v>709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259</v>
      </c>
      <c r="B24" s="106" t="s">
        <v>292</v>
      </c>
      <c r="C24" s="105" t="s">
        <v>293</v>
      </c>
      <c r="D24" s="107">
        <f t="shared" si="1"/>
        <v>24908</v>
      </c>
      <c r="E24" s="107">
        <f t="shared" si="2"/>
        <v>1506</v>
      </c>
      <c r="F24" s="108">
        <f t="shared" si="3"/>
        <v>6.046250200738719</v>
      </c>
      <c r="G24" s="107">
        <v>1506</v>
      </c>
      <c r="H24" s="107">
        <v>0</v>
      </c>
      <c r="I24" s="107">
        <f t="shared" si="4"/>
        <v>23402</v>
      </c>
      <c r="J24" s="108">
        <f t="shared" si="5"/>
        <v>93.95374979926127</v>
      </c>
      <c r="K24" s="107">
        <v>21583</v>
      </c>
      <c r="L24" s="108">
        <f t="shared" si="6"/>
        <v>86.6508752208126</v>
      </c>
      <c r="M24" s="107">
        <v>0</v>
      </c>
      <c r="N24" s="108">
        <f t="shared" si="7"/>
        <v>0</v>
      </c>
      <c r="O24" s="107">
        <v>1819</v>
      </c>
      <c r="P24" s="107">
        <v>1252</v>
      </c>
      <c r="Q24" s="108">
        <f t="shared" si="8"/>
        <v>7.302874578448691</v>
      </c>
      <c r="R24" s="107">
        <v>119</v>
      </c>
      <c r="S24" s="100" t="s">
        <v>257</v>
      </c>
      <c r="T24" s="100"/>
      <c r="U24" s="100"/>
      <c r="V24" s="100"/>
      <c r="W24" s="100"/>
      <c r="X24" s="100"/>
      <c r="Y24" s="100"/>
      <c r="Z24" s="100" t="s">
        <v>257</v>
      </c>
    </row>
    <row r="25" spans="1:26" s="104" customFormat="1" ht="12" customHeight="1">
      <c r="A25" s="105" t="s">
        <v>259</v>
      </c>
      <c r="B25" s="106" t="s">
        <v>294</v>
      </c>
      <c r="C25" s="105" t="s">
        <v>295</v>
      </c>
      <c r="D25" s="107">
        <f t="shared" si="1"/>
        <v>13360</v>
      </c>
      <c r="E25" s="107">
        <f t="shared" si="2"/>
        <v>235</v>
      </c>
      <c r="F25" s="108">
        <f t="shared" si="3"/>
        <v>1.7589820359281436</v>
      </c>
      <c r="G25" s="107">
        <v>235</v>
      </c>
      <c r="H25" s="107">
        <v>0</v>
      </c>
      <c r="I25" s="107">
        <f t="shared" si="4"/>
        <v>13125</v>
      </c>
      <c r="J25" s="108">
        <f t="shared" si="5"/>
        <v>98.24101796407186</v>
      </c>
      <c r="K25" s="107">
        <v>12872</v>
      </c>
      <c r="L25" s="108">
        <f t="shared" si="6"/>
        <v>96.34730538922156</v>
      </c>
      <c r="M25" s="107">
        <v>0</v>
      </c>
      <c r="N25" s="108">
        <f t="shared" si="7"/>
        <v>0</v>
      </c>
      <c r="O25" s="107">
        <v>253</v>
      </c>
      <c r="P25" s="107">
        <v>56</v>
      </c>
      <c r="Q25" s="108">
        <f t="shared" si="8"/>
        <v>1.8937125748502994</v>
      </c>
      <c r="R25" s="107">
        <v>85</v>
      </c>
      <c r="S25" s="100" t="s">
        <v>257</v>
      </c>
      <c r="T25" s="100"/>
      <c r="U25" s="100"/>
      <c r="V25" s="100"/>
      <c r="W25" s="100"/>
      <c r="X25" s="100"/>
      <c r="Y25" s="100"/>
      <c r="Z25" s="100" t="s">
        <v>257</v>
      </c>
    </row>
    <row r="26" spans="1:26" s="104" customFormat="1" ht="12" customHeight="1">
      <c r="A26" s="105" t="s">
        <v>259</v>
      </c>
      <c r="B26" s="106" t="s">
        <v>296</v>
      </c>
      <c r="C26" s="105" t="s">
        <v>297</v>
      </c>
      <c r="D26" s="107">
        <f t="shared" si="1"/>
        <v>7151</v>
      </c>
      <c r="E26" s="107">
        <f t="shared" si="2"/>
        <v>1523</v>
      </c>
      <c r="F26" s="108">
        <f t="shared" si="3"/>
        <v>21.29772059851769</v>
      </c>
      <c r="G26" s="107">
        <v>1453</v>
      </c>
      <c r="H26" s="107">
        <v>70</v>
      </c>
      <c r="I26" s="107">
        <f t="shared" si="4"/>
        <v>5628</v>
      </c>
      <c r="J26" s="108">
        <f t="shared" si="5"/>
        <v>78.70227940148231</v>
      </c>
      <c r="K26" s="107">
        <v>2170</v>
      </c>
      <c r="L26" s="108">
        <f t="shared" si="6"/>
        <v>30.345406236889943</v>
      </c>
      <c r="M26" s="107">
        <v>0</v>
      </c>
      <c r="N26" s="108">
        <f t="shared" si="7"/>
        <v>0</v>
      </c>
      <c r="O26" s="107">
        <v>3458</v>
      </c>
      <c r="P26" s="107">
        <v>3239</v>
      </c>
      <c r="Q26" s="108">
        <f t="shared" si="8"/>
        <v>48.356873164592365</v>
      </c>
      <c r="R26" s="107">
        <v>22</v>
      </c>
      <c r="S26" s="100" t="s">
        <v>257</v>
      </c>
      <c r="T26" s="100"/>
      <c r="U26" s="100"/>
      <c r="V26" s="100"/>
      <c r="W26" s="100"/>
      <c r="X26" s="100"/>
      <c r="Y26" s="100"/>
      <c r="Z26" s="100" t="s">
        <v>257</v>
      </c>
    </row>
    <row r="27" spans="1:26" s="104" customFormat="1" ht="12" customHeight="1">
      <c r="A27" s="105" t="s">
        <v>259</v>
      </c>
      <c r="B27" s="106" t="s">
        <v>298</v>
      </c>
      <c r="C27" s="105" t="s">
        <v>299</v>
      </c>
      <c r="D27" s="107">
        <f t="shared" si="1"/>
        <v>19762</v>
      </c>
      <c r="E27" s="107">
        <f t="shared" si="2"/>
        <v>2118</v>
      </c>
      <c r="F27" s="108">
        <f t="shared" si="3"/>
        <v>10.717538710656816</v>
      </c>
      <c r="G27" s="107">
        <v>1314</v>
      </c>
      <c r="H27" s="107">
        <v>804</v>
      </c>
      <c r="I27" s="107">
        <f t="shared" si="4"/>
        <v>17644</v>
      </c>
      <c r="J27" s="108">
        <f t="shared" si="5"/>
        <v>89.28246128934319</v>
      </c>
      <c r="K27" s="107">
        <v>7219</v>
      </c>
      <c r="L27" s="108">
        <f t="shared" si="6"/>
        <v>36.52970347130857</v>
      </c>
      <c r="M27" s="107">
        <v>0</v>
      </c>
      <c r="N27" s="108">
        <f t="shared" si="7"/>
        <v>0</v>
      </c>
      <c r="O27" s="107">
        <v>10425</v>
      </c>
      <c r="P27" s="107">
        <v>9141</v>
      </c>
      <c r="Q27" s="108">
        <f t="shared" si="8"/>
        <v>52.75275781803461</v>
      </c>
      <c r="R27" s="107">
        <v>307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4" customFormat="1" ht="12" customHeight="1">
      <c r="A28" s="105" t="s">
        <v>259</v>
      </c>
      <c r="B28" s="106" t="s">
        <v>300</v>
      </c>
      <c r="C28" s="105" t="s">
        <v>301</v>
      </c>
      <c r="D28" s="107">
        <f t="shared" si="1"/>
        <v>8245</v>
      </c>
      <c r="E28" s="107">
        <f t="shared" si="2"/>
        <v>2740</v>
      </c>
      <c r="F28" s="108">
        <f t="shared" si="3"/>
        <v>33.232261976955726</v>
      </c>
      <c r="G28" s="107">
        <v>2740</v>
      </c>
      <c r="H28" s="107">
        <v>0</v>
      </c>
      <c r="I28" s="107">
        <f t="shared" si="4"/>
        <v>5505</v>
      </c>
      <c r="J28" s="108">
        <f t="shared" si="5"/>
        <v>66.76773802304426</v>
      </c>
      <c r="K28" s="107">
        <v>1827</v>
      </c>
      <c r="L28" s="108">
        <f t="shared" si="6"/>
        <v>22.15888417222559</v>
      </c>
      <c r="M28" s="107">
        <v>0</v>
      </c>
      <c r="N28" s="108">
        <f t="shared" si="7"/>
        <v>0</v>
      </c>
      <c r="O28" s="107">
        <v>3678</v>
      </c>
      <c r="P28" s="107">
        <v>2880</v>
      </c>
      <c r="Q28" s="108">
        <f t="shared" si="8"/>
        <v>44.60885385081868</v>
      </c>
      <c r="R28" s="107">
        <v>107</v>
      </c>
      <c r="S28" s="100" t="s">
        <v>257</v>
      </c>
      <c r="T28" s="100"/>
      <c r="U28" s="100"/>
      <c r="V28" s="100"/>
      <c r="W28" s="100" t="s">
        <v>257</v>
      </c>
      <c r="X28" s="100"/>
      <c r="Y28" s="100"/>
      <c r="Z28" s="100"/>
    </row>
    <row r="29" spans="1:26" s="104" customFormat="1" ht="12" customHeight="1">
      <c r="A29" s="105" t="s">
        <v>259</v>
      </c>
      <c r="B29" s="106" t="s">
        <v>302</v>
      </c>
      <c r="C29" s="105" t="s">
        <v>303</v>
      </c>
      <c r="D29" s="107">
        <f t="shared" si="1"/>
        <v>17647</v>
      </c>
      <c r="E29" s="107">
        <f t="shared" si="2"/>
        <v>6299</v>
      </c>
      <c r="F29" s="108">
        <f t="shared" si="3"/>
        <v>35.69445231484105</v>
      </c>
      <c r="G29" s="107">
        <v>6299</v>
      </c>
      <c r="H29" s="107">
        <v>0</v>
      </c>
      <c r="I29" s="107">
        <f t="shared" si="4"/>
        <v>11348</v>
      </c>
      <c r="J29" s="108">
        <f t="shared" si="5"/>
        <v>64.30554768515894</v>
      </c>
      <c r="K29" s="107">
        <v>521</v>
      </c>
      <c r="L29" s="108">
        <f t="shared" si="6"/>
        <v>2.952343174477248</v>
      </c>
      <c r="M29" s="107">
        <v>0</v>
      </c>
      <c r="N29" s="108">
        <f t="shared" si="7"/>
        <v>0</v>
      </c>
      <c r="O29" s="107">
        <v>10827</v>
      </c>
      <c r="P29" s="107">
        <v>7116</v>
      </c>
      <c r="Q29" s="108">
        <f t="shared" si="8"/>
        <v>61.3532045106817</v>
      </c>
      <c r="R29" s="107">
        <v>253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4" customFormat="1" ht="12" customHeight="1">
      <c r="A30" s="105" t="s">
        <v>259</v>
      </c>
      <c r="B30" s="106" t="s">
        <v>304</v>
      </c>
      <c r="C30" s="105" t="s">
        <v>305</v>
      </c>
      <c r="D30" s="107">
        <f t="shared" si="1"/>
        <v>10273</v>
      </c>
      <c r="E30" s="107">
        <f t="shared" si="2"/>
        <v>2851</v>
      </c>
      <c r="F30" s="108">
        <f t="shared" si="3"/>
        <v>27.752360556799378</v>
      </c>
      <c r="G30" s="107">
        <v>2179</v>
      </c>
      <c r="H30" s="107">
        <v>672</v>
      </c>
      <c r="I30" s="107">
        <f t="shared" si="4"/>
        <v>7422</v>
      </c>
      <c r="J30" s="108">
        <f t="shared" si="5"/>
        <v>72.24763944320061</v>
      </c>
      <c r="K30" s="107">
        <v>0</v>
      </c>
      <c r="L30" s="108">
        <f t="shared" si="6"/>
        <v>0</v>
      </c>
      <c r="M30" s="107">
        <v>0</v>
      </c>
      <c r="N30" s="108">
        <f t="shared" si="7"/>
        <v>0</v>
      </c>
      <c r="O30" s="107">
        <v>7422</v>
      </c>
      <c r="P30" s="107">
        <v>7076</v>
      </c>
      <c r="Q30" s="108">
        <f t="shared" si="8"/>
        <v>72.24763944320061</v>
      </c>
      <c r="R30" s="107">
        <v>72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SUM(D8:D30)</f>
        <v>679583</v>
      </c>
      <c r="E7" s="90">
        <f t="shared" si="0"/>
        <v>14310</v>
      </c>
      <c r="F7" s="90">
        <f t="shared" si="0"/>
        <v>14310</v>
      </c>
      <c r="G7" s="90">
        <f t="shared" si="0"/>
        <v>0</v>
      </c>
      <c r="H7" s="90">
        <f t="shared" si="0"/>
        <v>48373</v>
      </c>
      <c r="I7" s="90">
        <f t="shared" si="0"/>
        <v>42467</v>
      </c>
      <c r="J7" s="90">
        <f t="shared" si="0"/>
        <v>5906</v>
      </c>
      <c r="K7" s="90">
        <f t="shared" si="0"/>
        <v>616900</v>
      </c>
      <c r="L7" s="90">
        <f t="shared" si="0"/>
        <v>179198</v>
      </c>
      <c r="M7" s="90">
        <f t="shared" si="0"/>
        <v>437702</v>
      </c>
      <c r="N7" s="90">
        <f t="shared" si="0"/>
        <v>688530</v>
      </c>
      <c r="O7" s="90">
        <f t="shared" si="0"/>
        <v>235975</v>
      </c>
      <c r="P7" s="90">
        <f t="shared" si="0"/>
        <v>200130</v>
      </c>
      <c r="Q7" s="90">
        <f t="shared" si="0"/>
        <v>0</v>
      </c>
      <c r="R7" s="90">
        <f t="shared" si="0"/>
        <v>0</v>
      </c>
      <c r="S7" s="90">
        <f t="shared" si="0"/>
        <v>35845</v>
      </c>
      <c r="T7" s="90">
        <f t="shared" si="0"/>
        <v>0</v>
      </c>
      <c r="U7" s="90">
        <f t="shared" si="0"/>
        <v>0</v>
      </c>
      <c r="V7" s="90">
        <f t="shared" si="0"/>
        <v>443608</v>
      </c>
      <c r="W7" s="90">
        <f t="shared" si="0"/>
        <v>397473</v>
      </c>
      <c r="X7" s="90">
        <f t="shared" si="0"/>
        <v>0</v>
      </c>
      <c r="Y7" s="90">
        <f t="shared" si="0"/>
        <v>0</v>
      </c>
      <c r="Z7" s="90">
        <f t="shared" si="0"/>
        <v>46135</v>
      </c>
      <c r="AA7" s="90">
        <f t="shared" si="0"/>
        <v>0</v>
      </c>
      <c r="AB7" s="90">
        <f t="shared" si="0"/>
        <v>0</v>
      </c>
      <c r="AC7" s="90">
        <f t="shared" si="0"/>
        <v>8947</v>
      </c>
      <c r="AD7" s="90">
        <f t="shared" si="0"/>
        <v>8947</v>
      </c>
      <c r="AE7" s="90">
        <f t="shared" si="0"/>
        <v>0</v>
      </c>
      <c r="AF7" s="90">
        <f t="shared" si="0"/>
        <v>101999</v>
      </c>
      <c r="AG7" s="90">
        <f t="shared" si="0"/>
        <v>101999</v>
      </c>
      <c r="AH7" s="90">
        <f t="shared" si="0"/>
        <v>0</v>
      </c>
      <c r="AI7" s="90">
        <f t="shared" si="0"/>
        <v>0</v>
      </c>
      <c r="AJ7" s="90">
        <f aca="true" t="shared" si="1" ref="AJ7:BC7">SUM(AJ8:AJ30)</f>
        <v>139245</v>
      </c>
      <c r="AK7" s="90">
        <f t="shared" si="1"/>
        <v>37596</v>
      </c>
      <c r="AL7" s="90">
        <f t="shared" si="1"/>
        <v>50</v>
      </c>
      <c r="AM7" s="90">
        <f t="shared" si="1"/>
        <v>7859</v>
      </c>
      <c r="AN7" s="90">
        <f t="shared" si="1"/>
        <v>1950</v>
      </c>
      <c r="AO7" s="90">
        <f t="shared" si="1"/>
        <v>0</v>
      </c>
      <c r="AP7" s="90">
        <f t="shared" si="1"/>
        <v>90983</v>
      </c>
      <c r="AQ7" s="90">
        <f t="shared" si="1"/>
        <v>305</v>
      </c>
      <c r="AR7" s="90">
        <f t="shared" si="1"/>
        <v>60</v>
      </c>
      <c r="AS7" s="90">
        <f t="shared" si="1"/>
        <v>442</v>
      </c>
      <c r="AT7" s="90">
        <f t="shared" si="1"/>
        <v>877</v>
      </c>
      <c r="AU7" s="90">
        <f t="shared" si="1"/>
        <v>400</v>
      </c>
      <c r="AV7" s="90">
        <f t="shared" si="1"/>
        <v>0</v>
      </c>
      <c r="AW7" s="90">
        <f t="shared" si="1"/>
        <v>477</v>
      </c>
      <c r="AX7" s="90">
        <f t="shared" si="1"/>
        <v>0</v>
      </c>
      <c r="AY7" s="90">
        <f t="shared" si="1"/>
        <v>0</v>
      </c>
      <c r="AZ7" s="90">
        <f t="shared" si="1"/>
        <v>1196</v>
      </c>
      <c r="BA7" s="90">
        <f t="shared" si="1"/>
        <v>1196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30">SUM(E8,+H8,+K8)</f>
        <v>76202</v>
      </c>
      <c r="E8" s="94">
        <f aca="true" t="shared" si="3" ref="E8:E30">SUM(F8:G8)</f>
        <v>0</v>
      </c>
      <c r="F8" s="94">
        <v>0</v>
      </c>
      <c r="G8" s="94">
        <v>0</v>
      </c>
      <c r="H8" s="94">
        <f aca="true" t="shared" si="4" ref="H8:H30">SUM(I8:J8)</f>
        <v>32891</v>
      </c>
      <c r="I8" s="94">
        <v>32891</v>
      </c>
      <c r="J8" s="94">
        <v>0</v>
      </c>
      <c r="K8" s="94">
        <f aca="true" t="shared" si="5" ref="K8:K30">SUM(L8:M8)</f>
        <v>43311</v>
      </c>
      <c r="L8" s="94">
        <v>0</v>
      </c>
      <c r="M8" s="94">
        <v>43311</v>
      </c>
      <c r="N8" s="94">
        <f aca="true" t="shared" si="6" ref="N8:N30">SUM(O8,+V8,+AC8)</f>
        <v>76202</v>
      </c>
      <c r="O8" s="94">
        <f aca="true" t="shared" si="7" ref="O8:O30">SUM(P8:U8)</f>
        <v>32891</v>
      </c>
      <c r="P8" s="94">
        <v>4376</v>
      </c>
      <c r="Q8" s="94">
        <v>0</v>
      </c>
      <c r="R8" s="94">
        <v>0</v>
      </c>
      <c r="S8" s="94">
        <v>28515</v>
      </c>
      <c r="T8" s="94">
        <v>0</v>
      </c>
      <c r="U8" s="94">
        <v>0</v>
      </c>
      <c r="V8" s="94">
        <f aca="true" t="shared" si="8" ref="V8:V30">SUM(W8:AB8)</f>
        <v>43311</v>
      </c>
      <c r="W8" s="94">
        <v>4450</v>
      </c>
      <c r="X8" s="94">
        <v>0</v>
      </c>
      <c r="Y8" s="94">
        <v>0</v>
      </c>
      <c r="Z8" s="94">
        <v>38861</v>
      </c>
      <c r="AA8" s="94">
        <v>0</v>
      </c>
      <c r="AB8" s="94">
        <v>0</v>
      </c>
      <c r="AC8" s="94">
        <f aca="true" t="shared" si="9" ref="AC8:AC30">SUM(AD8:AE8)</f>
        <v>0</v>
      </c>
      <c r="AD8" s="94">
        <v>0</v>
      </c>
      <c r="AE8" s="94">
        <v>0</v>
      </c>
      <c r="AF8" s="94">
        <f aca="true" t="shared" si="10" ref="AF8:AF30">SUM(AG8:AI8)</f>
        <v>313</v>
      </c>
      <c r="AG8" s="94">
        <v>313</v>
      </c>
      <c r="AH8" s="94">
        <v>0</v>
      </c>
      <c r="AI8" s="94">
        <v>0</v>
      </c>
      <c r="AJ8" s="94">
        <f aca="true" t="shared" si="11" ref="AJ8:AJ30">SUM(AK8:AS8)</f>
        <v>313</v>
      </c>
      <c r="AK8" s="94">
        <v>0</v>
      </c>
      <c r="AL8" s="94">
        <v>0</v>
      </c>
      <c r="AM8" s="94">
        <v>12</v>
      </c>
      <c r="AN8" s="94">
        <v>301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30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30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259</v>
      </c>
      <c r="B9" s="103" t="s">
        <v>263</v>
      </c>
      <c r="C9" s="100" t="s">
        <v>264</v>
      </c>
      <c r="D9" s="94">
        <f t="shared" si="2"/>
        <v>33821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33821</v>
      </c>
      <c r="L9" s="94">
        <v>16360</v>
      </c>
      <c r="M9" s="94">
        <v>17461</v>
      </c>
      <c r="N9" s="94">
        <f t="shared" si="6"/>
        <v>33821</v>
      </c>
      <c r="O9" s="94">
        <f t="shared" si="7"/>
        <v>16360</v>
      </c>
      <c r="P9" s="94">
        <v>15123</v>
      </c>
      <c r="Q9" s="94">
        <v>0</v>
      </c>
      <c r="R9" s="94">
        <v>0</v>
      </c>
      <c r="S9" s="94">
        <v>1237</v>
      </c>
      <c r="T9" s="94">
        <v>0</v>
      </c>
      <c r="U9" s="94">
        <v>0</v>
      </c>
      <c r="V9" s="94">
        <f t="shared" si="8"/>
        <v>17461</v>
      </c>
      <c r="W9" s="94">
        <v>14698</v>
      </c>
      <c r="X9" s="94">
        <v>0</v>
      </c>
      <c r="Y9" s="94">
        <v>0</v>
      </c>
      <c r="Z9" s="94">
        <v>2763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604</v>
      </c>
      <c r="AG9" s="94">
        <v>604</v>
      </c>
      <c r="AH9" s="94">
        <v>0</v>
      </c>
      <c r="AI9" s="94">
        <v>0</v>
      </c>
      <c r="AJ9" s="94">
        <f t="shared" si="11"/>
        <v>594</v>
      </c>
      <c r="AK9" s="94">
        <v>0</v>
      </c>
      <c r="AL9" s="94">
        <v>0</v>
      </c>
      <c r="AM9" s="94">
        <v>185</v>
      </c>
      <c r="AN9" s="94">
        <v>409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10</v>
      </c>
      <c r="AU9" s="94">
        <v>10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259</v>
      </c>
      <c r="B10" s="103" t="s">
        <v>265</v>
      </c>
      <c r="C10" s="100" t="s">
        <v>266</v>
      </c>
      <c r="D10" s="94">
        <f t="shared" si="2"/>
        <v>17170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17170</v>
      </c>
      <c r="L10" s="94">
        <v>4913</v>
      </c>
      <c r="M10" s="94">
        <v>12257</v>
      </c>
      <c r="N10" s="94">
        <f t="shared" si="6"/>
        <v>17170</v>
      </c>
      <c r="O10" s="94">
        <f t="shared" si="7"/>
        <v>4913</v>
      </c>
      <c r="P10" s="94">
        <v>4913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12257</v>
      </c>
      <c r="W10" s="94">
        <v>12257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607</v>
      </c>
      <c r="AG10" s="94">
        <v>607</v>
      </c>
      <c r="AH10" s="94">
        <v>0</v>
      </c>
      <c r="AI10" s="94">
        <v>0</v>
      </c>
      <c r="AJ10" s="94">
        <f t="shared" si="11"/>
        <v>607</v>
      </c>
      <c r="AK10" s="94">
        <v>0</v>
      </c>
      <c r="AL10" s="94">
        <v>0</v>
      </c>
      <c r="AM10" s="94">
        <v>607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259</v>
      </c>
      <c r="B11" s="103" t="s">
        <v>267</v>
      </c>
      <c r="C11" s="100" t="s">
        <v>268</v>
      </c>
      <c r="D11" s="94">
        <f t="shared" si="2"/>
        <v>54372</v>
      </c>
      <c r="E11" s="94">
        <f t="shared" si="3"/>
        <v>0</v>
      </c>
      <c r="F11" s="94">
        <v>0</v>
      </c>
      <c r="G11" s="94">
        <v>0</v>
      </c>
      <c r="H11" s="94">
        <f t="shared" si="4"/>
        <v>43</v>
      </c>
      <c r="I11" s="94">
        <v>36</v>
      </c>
      <c r="J11" s="94">
        <v>7</v>
      </c>
      <c r="K11" s="94">
        <f t="shared" si="5"/>
        <v>54329</v>
      </c>
      <c r="L11" s="94">
        <v>15856</v>
      </c>
      <c r="M11" s="94">
        <v>38473</v>
      </c>
      <c r="N11" s="94">
        <f t="shared" si="6"/>
        <v>54407</v>
      </c>
      <c r="O11" s="94">
        <f t="shared" si="7"/>
        <v>15892</v>
      </c>
      <c r="P11" s="94">
        <v>15892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38480</v>
      </c>
      <c r="W11" s="94">
        <v>38480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35</v>
      </c>
      <c r="AD11" s="94">
        <v>35</v>
      </c>
      <c r="AE11" s="94">
        <v>0</v>
      </c>
      <c r="AF11" s="94">
        <f t="shared" si="10"/>
        <v>134</v>
      </c>
      <c r="AG11" s="94">
        <v>134</v>
      </c>
      <c r="AH11" s="94">
        <v>0</v>
      </c>
      <c r="AI11" s="94">
        <v>0</v>
      </c>
      <c r="AJ11" s="94">
        <f t="shared" si="11"/>
        <v>134</v>
      </c>
      <c r="AK11" s="94">
        <v>0</v>
      </c>
      <c r="AL11" s="94">
        <v>0</v>
      </c>
      <c r="AM11" s="94">
        <v>134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18</v>
      </c>
      <c r="AU11" s="94">
        <v>0</v>
      </c>
      <c r="AV11" s="94">
        <v>0</v>
      </c>
      <c r="AW11" s="94">
        <v>18</v>
      </c>
      <c r="AX11" s="94">
        <v>0</v>
      </c>
      <c r="AY11" s="94">
        <v>0</v>
      </c>
      <c r="AZ11" s="94">
        <f t="shared" si="13"/>
        <v>726</v>
      </c>
      <c r="BA11" s="94">
        <v>726</v>
      </c>
      <c r="BB11" s="94">
        <v>0</v>
      </c>
      <c r="BC11" s="94">
        <v>0</v>
      </c>
    </row>
    <row r="12" spans="1:55" s="104" customFormat="1" ht="12" customHeight="1">
      <c r="A12" s="100" t="s">
        <v>259</v>
      </c>
      <c r="B12" s="101" t="s">
        <v>269</v>
      </c>
      <c r="C12" s="100" t="s">
        <v>270</v>
      </c>
      <c r="D12" s="107">
        <f t="shared" si="2"/>
        <v>104871</v>
      </c>
      <c r="E12" s="107">
        <f t="shared" si="3"/>
        <v>11997</v>
      </c>
      <c r="F12" s="107">
        <v>11997</v>
      </c>
      <c r="G12" s="107">
        <v>0</v>
      </c>
      <c r="H12" s="107">
        <f t="shared" si="4"/>
        <v>202</v>
      </c>
      <c r="I12" s="107">
        <v>202</v>
      </c>
      <c r="J12" s="107">
        <v>0</v>
      </c>
      <c r="K12" s="107">
        <f t="shared" si="5"/>
        <v>92672</v>
      </c>
      <c r="L12" s="107">
        <v>44647</v>
      </c>
      <c r="M12" s="107">
        <v>48025</v>
      </c>
      <c r="N12" s="107">
        <f t="shared" si="6"/>
        <v>104871</v>
      </c>
      <c r="O12" s="107">
        <f t="shared" si="7"/>
        <v>56846</v>
      </c>
      <c r="P12" s="107">
        <v>56846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48025</v>
      </c>
      <c r="W12" s="107">
        <v>48025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1264</v>
      </c>
      <c r="AG12" s="107">
        <v>1264</v>
      </c>
      <c r="AH12" s="107">
        <v>0</v>
      </c>
      <c r="AI12" s="107">
        <v>0</v>
      </c>
      <c r="AJ12" s="107">
        <f t="shared" si="11"/>
        <v>1264</v>
      </c>
      <c r="AK12" s="107">
        <v>0</v>
      </c>
      <c r="AL12" s="107">
        <v>0</v>
      </c>
      <c r="AM12" s="107">
        <v>58</v>
      </c>
      <c r="AN12" s="107">
        <v>1206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f t="shared" si="12"/>
        <v>8</v>
      </c>
      <c r="AU12" s="107">
        <v>0</v>
      </c>
      <c r="AV12" s="107">
        <v>0</v>
      </c>
      <c r="AW12" s="107">
        <v>8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259</v>
      </c>
      <c r="B13" s="101" t="s">
        <v>271</v>
      </c>
      <c r="C13" s="100" t="s">
        <v>272</v>
      </c>
      <c r="D13" s="107">
        <f t="shared" si="2"/>
        <v>112129</v>
      </c>
      <c r="E13" s="107">
        <f t="shared" si="3"/>
        <v>0</v>
      </c>
      <c r="F13" s="107">
        <v>0</v>
      </c>
      <c r="G13" s="107">
        <v>0</v>
      </c>
      <c r="H13" s="107">
        <f t="shared" si="4"/>
        <v>178</v>
      </c>
      <c r="I13" s="107">
        <v>178</v>
      </c>
      <c r="J13" s="107">
        <v>0</v>
      </c>
      <c r="K13" s="107">
        <f t="shared" si="5"/>
        <v>111951</v>
      </c>
      <c r="L13" s="107">
        <v>33545</v>
      </c>
      <c r="M13" s="107">
        <v>78406</v>
      </c>
      <c r="N13" s="107">
        <f t="shared" si="6"/>
        <v>113049</v>
      </c>
      <c r="O13" s="107">
        <f t="shared" si="7"/>
        <v>33723</v>
      </c>
      <c r="P13" s="107">
        <v>33723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78406</v>
      </c>
      <c r="W13" s="107">
        <v>78406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920</v>
      </c>
      <c r="AD13" s="107">
        <v>920</v>
      </c>
      <c r="AE13" s="107">
        <v>0</v>
      </c>
      <c r="AF13" s="107">
        <f t="shared" si="10"/>
        <v>3235</v>
      </c>
      <c r="AG13" s="107">
        <v>3235</v>
      </c>
      <c r="AH13" s="107">
        <v>0</v>
      </c>
      <c r="AI13" s="107">
        <v>0</v>
      </c>
      <c r="AJ13" s="107">
        <f t="shared" si="11"/>
        <v>3235</v>
      </c>
      <c r="AK13" s="107">
        <v>0</v>
      </c>
      <c r="AL13" s="107">
        <v>0</v>
      </c>
      <c r="AM13" s="107">
        <v>3215</v>
      </c>
      <c r="AN13" s="107">
        <v>0</v>
      </c>
      <c r="AO13" s="107">
        <v>0</v>
      </c>
      <c r="AP13" s="107">
        <v>0</v>
      </c>
      <c r="AQ13" s="107">
        <v>0</v>
      </c>
      <c r="AR13" s="107">
        <v>20</v>
      </c>
      <c r="AS13" s="107">
        <v>0</v>
      </c>
      <c r="AT13" s="107">
        <f t="shared" si="12"/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259</v>
      </c>
      <c r="B14" s="101" t="s">
        <v>273</v>
      </c>
      <c r="C14" s="100" t="s">
        <v>258</v>
      </c>
      <c r="D14" s="107">
        <f t="shared" si="2"/>
        <v>23675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23675</v>
      </c>
      <c r="L14" s="107">
        <v>6799</v>
      </c>
      <c r="M14" s="107">
        <v>16876</v>
      </c>
      <c r="N14" s="107">
        <f t="shared" si="6"/>
        <v>23746</v>
      </c>
      <c r="O14" s="107">
        <f t="shared" si="7"/>
        <v>6799</v>
      </c>
      <c r="P14" s="107">
        <v>6799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16876</v>
      </c>
      <c r="W14" s="107">
        <v>16876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71</v>
      </c>
      <c r="AD14" s="107">
        <v>71</v>
      </c>
      <c r="AE14" s="107">
        <v>0</v>
      </c>
      <c r="AF14" s="107">
        <f t="shared" si="10"/>
        <v>44</v>
      </c>
      <c r="AG14" s="107">
        <v>44</v>
      </c>
      <c r="AH14" s="107">
        <v>0</v>
      </c>
      <c r="AI14" s="107">
        <v>0</v>
      </c>
      <c r="AJ14" s="107">
        <f t="shared" si="11"/>
        <v>443</v>
      </c>
      <c r="AK14" s="107">
        <v>443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44</v>
      </c>
      <c r="AU14" s="107">
        <v>44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259</v>
      </c>
      <c r="B15" s="101" t="s">
        <v>274</v>
      </c>
      <c r="C15" s="100" t="s">
        <v>275</v>
      </c>
      <c r="D15" s="107">
        <f t="shared" si="2"/>
        <v>33604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33604</v>
      </c>
      <c r="L15" s="107">
        <v>10167</v>
      </c>
      <c r="M15" s="107">
        <v>23437</v>
      </c>
      <c r="N15" s="107">
        <f t="shared" si="6"/>
        <v>37944</v>
      </c>
      <c r="O15" s="107">
        <f t="shared" si="7"/>
        <v>10167</v>
      </c>
      <c r="P15" s="107">
        <v>10167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23437</v>
      </c>
      <c r="W15" s="107">
        <v>23437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4340</v>
      </c>
      <c r="AD15" s="107">
        <v>4340</v>
      </c>
      <c r="AE15" s="107">
        <v>0</v>
      </c>
      <c r="AF15" s="107">
        <f t="shared" si="10"/>
        <v>40</v>
      </c>
      <c r="AG15" s="107">
        <v>40</v>
      </c>
      <c r="AH15" s="107">
        <v>0</v>
      </c>
      <c r="AI15" s="107">
        <v>0</v>
      </c>
      <c r="AJ15" s="107">
        <f t="shared" si="11"/>
        <v>90</v>
      </c>
      <c r="AK15" s="107">
        <v>0</v>
      </c>
      <c r="AL15" s="107">
        <v>50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40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50</v>
      </c>
      <c r="BA15" s="107">
        <v>50</v>
      </c>
      <c r="BB15" s="107">
        <v>0</v>
      </c>
      <c r="BC15" s="107">
        <v>0</v>
      </c>
    </row>
    <row r="16" spans="1:55" s="104" customFormat="1" ht="12" customHeight="1">
      <c r="A16" s="100" t="s">
        <v>259</v>
      </c>
      <c r="B16" s="101" t="s">
        <v>276</v>
      </c>
      <c r="C16" s="100" t="s">
        <v>277</v>
      </c>
      <c r="D16" s="107">
        <f t="shared" si="2"/>
        <v>18879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18879</v>
      </c>
      <c r="L16" s="107">
        <v>6885</v>
      </c>
      <c r="M16" s="107">
        <v>11994</v>
      </c>
      <c r="N16" s="107">
        <f t="shared" si="6"/>
        <v>20600</v>
      </c>
      <c r="O16" s="107">
        <f t="shared" si="7"/>
        <v>6885</v>
      </c>
      <c r="P16" s="107">
        <v>6885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11994</v>
      </c>
      <c r="W16" s="107">
        <v>11994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1721</v>
      </c>
      <c r="AD16" s="107">
        <v>1721</v>
      </c>
      <c r="AE16" s="107">
        <v>0</v>
      </c>
      <c r="AF16" s="107">
        <f t="shared" si="10"/>
        <v>59</v>
      </c>
      <c r="AG16" s="107">
        <v>59</v>
      </c>
      <c r="AH16" s="107">
        <v>0</v>
      </c>
      <c r="AI16" s="107">
        <v>0</v>
      </c>
      <c r="AJ16" s="107">
        <f t="shared" si="11"/>
        <v>59</v>
      </c>
      <c r="AK16" s="107">
        <v>59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59</v>
      </c>
      <c r="AU16" s="107">
        <v>59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259</v>
      </c>
      <c r="B17" s="101" t="s">
        <v>278</v>
      </c>
      <c r="C17" s="100" t="s">
        <v>279</v>
      </c>
      <c r="D17" s="107">
        <f t="shared" si="2"/>
        <v>3007</v>
      </c>
      <c r="E17" s="107">
        <f t="shared" si="3"/>
        <v>0</v>
      </c>
      <c r="F17" s="107">
        <v>0</v>
      </c>
      <c r="G17" s="107">
        <v>0</v>
      </c>
      <c r="H17" s="107">
        <f t="shared" si="4"/>
        <v>449</v>
      </c>
      <c r="I17" s="107">
        <v>449</v>
      </c>
      <c r="J17" s="107">
        <v>0</v>
      </c>
      <c r="K17" s="107">
        <f t="shared" si="5"/>
        <v>2558</v>
      </c>
      <c r="L17" s="107">
        <v>0</v>
      </c>
      <c r="M17" s="107">
        <v>2558</v>
      </c>
      <c r="N17" s="107">
        <f t="shared" si="6"/>
        <v>3007</v>
      </c>
      <c r="O17" s="107">
        <f t="shared" si="7"/>
        <v>449</v>
      </c>
      <c r="P17" s="107">
        <v>449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2558</v>
      </c>
      <c r="W17" s="107">
        <v>2558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34</v>
      </c>
      <c r="AG17" s="107">
        <v>34</v>
      </c>
      <c r="AH17" s="107">
        <v>0</v>
      </c>
      <c r="AI17" s="107">
        <v>0</v>
      </c>
      <c r="AJ17" s="107">
        <f t="shared" si="11"/>
        <v>34</v>
      </c>
      <c r="AK17" s="107">
        <v>0</v>
      </c>
      <c r="AL17" s="107">
        <v>0</v>
      </c>
      <c r="AM17" s="107">
        <v>0</v>
      </c>
      <c r="AN17" s="107">
        <v>34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259</v>
      </c>
      <c r="B18" s="101" t="s">
        <v>280</v>
      </c>
      <c r="C18" s="100" t="s">
        <v>281</v>
      </c>
      <c r="D18" s="107">
        <f t="shared" si="2"/>
        <v>81241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81241</v>
      </c>
      <c r="L18" s="107">
        <v>19057</v>
      </c>
      <c r="M18" s="107">
        <v>62184</v>
      </c>
      <c r="N18" s="107">
        <f t="shared" si="6"/>
        <v>81241</v>
      </c>
      <c r="O18" s="107">
        <f t="shared" si="7"/>
        <v>19057</v>
      </c>
      <c r="P18" s="107">
        <v>19057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62184</v>
      </c>
      <c r="W18" s="107">
        <v>62184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94421</v>
      </c>
      <c r="AG18" s="107">
        <v>94421</v>
      </c>
      <c r="AH18" s="107">
        <v>0</v>
      </c>
      <c r="AI18" s="107">
        <v>0</v>
      </c>
      <c r="AJ18" s="107">
        <f t="shared" si="11"/>
        <v>94421</v>
      </c>
      <c r="AK18" s="107">
        <v>163</v>
      </c>
      <c r="AL18" s="107">
        <v>0</v>
      </c>
      <c r="AM18" s="107">
        <v>3275</v>
      </c>
      <c r="AN18" s="107">
        <v>0</v>
      </c>
      <c r="AO18" s="107">
        <v>0</v>
      </c>
      <c r="AP18" s="107">
        <v>90983</v>
      </c>
      <c r="AQ18" s="107">
        <v>0</v>
      </c>
      <c r="AR18" s="107">
        <v>0</v>
      </c>
      <c r="AS18" s="107">
        <v>0</v>
      </c>
      <c r="AT18" s="107">
        <f t="shared" si="12"/>
        <v>583</v>
      </c>
      <c r="AU18" s="107">
        <v>163</v>
      </c>
      <c r="AV18" s="107">
        <v>0</v>
      </c>
      <c r="AW18" s="107">
        <v>420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259</v>
      </c>
      <c r="B19" s="101" t="s">
        <v>282</v>
      </c>
      <c r="C19" s="100" t="s">
        <v>283</v>
      </c>
      <c r="D19" s="107">
        <f t="shared" si="2"/>
        <v>36940</v>
      </c>
      <c r="E19" s="107">
        <f t="shared" si="3"/>
        <v>0</v>
      </c>
      <c r="F19" s="107">
        <v>0</v>
      </c>
      <c r="G19" s="107">
        <v>0</v>
      </c>
      <c r="H19" s="107">
        <f t="shared" si="4"/>
        <v>9</v>
      </c>
      <c r="I19" s="107">
        <v>9</v>
      </c>
      <c r="J19" s="107">
        <v>0</v>
      </c>
      <c r="K19" s="107">
        <f t="shared" si="5"/>
        <v>36931</v>
      </c>
      <c r="L19" s="107">
        <v>7288</v>
      </c>
      <c r="M19" s="107">
        <v>29643</v>
      </c>
      <c r="N19" s="107">
        <f t="shared" si="6"/>
        <v>37021</v>
      </c>
      <c r="O19" s="107">
        <f t="shared" si="7"/>
        <v>7297</v>
      </c>
      <c r="P19" s="107">
        <v>7288</v>
      </c>
      <c r="Q19" s="107">
        <v>0</v>
      </c>
      <c r="R19" s="107">
        <v>0</v>
      </c>
      <c r="S19" s="107">
        <v>9</v>
      </c>
      <c r="T19" s="107">
        <v>0</v>
      </c>
      <c r="U19" s="107">
        <v>0</v>
      </c>
      <c r="V19" s="107">
        <f t="shared" si="8"/>
        <v>29643</v>
      </c>
      <c r="W19" s="107">
        <v>29643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81</v>
      </c>
      <c r="AD19" s="107">
        <v>81</v>
      </c>
      <c r="AE19" s="107">
        <v>0</v>
      </c>
      <c r="AF19" s="107">
        <f t="shared" si="10"/>
        <v>124</v>
      </c>
      <c r="AG19" s="107">
        <v>124</v>
      </c>
      <c r="AH19" s="107">
        <v>0</v>
      </c>
      <c r="AI19" s="107">
        <v>0</v>
      </c>
      <c r="AJ19" s="107">
        <f t="shared" si="11"/>
        <v>36931</v>
      </c>
      <c r="AK19" s="107">
        <v>36931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124</v>
      </c>
      <c r="AU19" s="107">
        <v>124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259</v>
      </c>
      <c r="B20" s="101" t="s">
        <v>284</v>
      </c>
      <c r="C20" s="100" t="s">
        <v>285</v>
      </c>
      <c r="D20" s="107">
        <f t="shared" si="2"/>
        <v>21187</v>
      </c>
      <c r="E20" s="107">
        <f t="shared" si="3"/>
        <v>0</v>
      </c>
      <c r="F20" s="107">
        <v>0</v>
      </c>
      <c r="G20" s="107">
        <v>0</v>
      </c>
      <c r="H20" s="107">
        <f t="shared" si="4"/>
        <v>10571</v>
      </c>
      <c r="I20" s="107">
        <v>4672</v>
      </c>
      <c r="J20" s="107">
        <v>5899</v>
      </c>
      <c r="K20" s="107">
        <f t="shared" si="5"/>
        <v>10616</v>
      </c>
      <c r="L20" s="107">
        <v>0</v>
      </c>
      <c r="M20" s="107">
        <v>10616</v>
      </c>
      <c r="N20" s="107">
        <f t="shared" si="6"/>
        <v>21187</v>
      </c>
      <c r="O20" s="107">
        <f t="shared" si="7"/>
        <v>4672</v>
      </c>
      <c r="P20" s="107">
        <v>4672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16515</v>
      </c>
      <c r="W20" s="107">
        <v>16515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1</v>
      </c>
      <c r="AG20" s="107">
        <v>1</v>
      </c>
      <c r="AH20" s="107">
        <v>0</v>
      </c>
      <c r="AI20" s="107">
        <v>0</v>
      </c>
      <c r="AJ20" s="107">
        <f t="shared" si="11"/>
        <v>1</v>
      </c>
      <c r="AK20" s="107">
        <v>0</v>
      </c>
      <c r="AL20" s="107">
        <v>0</v>
      </c>
      <c r="AM20" s="107">
        <v>1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259</v>
      </c>
      <c r="B21" s="101" t="s">
        <v>286</v>
      </c>
      <c r="C21" s="100" t="s">
        <v>287</v>
      </c>
      <c r="D21" s="107">
        <f t="shared" si="2"/>
        <v>10595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10595</v>
      </c>
      <c r="L21" s="107">
        <v>6084</v>
      </c>
      <c r="M21" s="107">
        <v>4511</v>
      </c>
      <c r="N21" s="107">
        <f t="shared" si="6"/>
        <v>10595</v>
      </c>
      <c r="O21" s="107">
        <f t="shared" si="7"/>
        <v>6084</v>
      </c>
      <c r="P21" s="107">
        <v>0</v>
      </c>
      <c r="Q21" s="107">
        <v>0</v>
      </c>
      <c r="R21" s="107">
        <v>0</v>
      </c>
      <c r="S21" s="107">
        <v>6084</v>
      </c>
      <c r="T21" s="107">
        <v>0</v>
      </c>
      <c r="U21" s="107">
        <v>0</v>
      </c>
      <c r="V21" s="107">
        <f t="shared" si="8"/>
        <v>4511</v>
      </c>
      <c r="W21" s="107">
        <v>0</v>
      </c>
      <c r="X21" s="107">
        <v>0</v>
      </c>
      <c r="Y21" s="107">
        <v>0</v>
      </c>
      <c r="Z21" s="107">
        <v>4511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0</v>
      </c>
      <c r="AG21" s="107">
        <v>0</v>
      </c>
      <c r="AH21" s="107">
        <v>0</v>
      </c>
      <c r="AI21" s="107">
        <v>0</v>
      </c>
      <c r="AJ21" s="107">
        <f t="shared" si="11"/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259</v>
      </c>
      <c r="B22" s="101" t="s">
        <v>288</v>
      </c>
      <c r="C22" s="100" t="s">
        <v>289</v>
      </c>
      <c r="D22" s="107">
        <f t="shared" si="2"/>
        <v>6977</v>
      </c>
      <c r="E22" s="107">
        <f t="shared" si="3"/>
        <v>0</v>
      </c>
      <c r="F22" s="107">
        <v>0</v>
      </c>
      <c r="G22" s="107">
        <v>0</v>
      </c>
      <c r="H22" s="107">
        <f t="shared" si="4"/>
        <v>1558</v>
      </c>
      <c r="I22" s="107">
        <v>1558</v>
      </c>
      <c r="J22" s="107">
        <v>0</v>
      </c>
      <c r="K22" s="107">
        <f t="shared" si="5"/>
        <v>5419</v>
      </c>
      <c r="L22" s="107">
        <v>0</v>
      </c>
      <c r="M22" s="107">
        <v>5419</v>
      </c>
      <c r="N22" s="107">
        <f t="shared" si="6"/>
        <v>6982</v>
      </c>
      <c r="O22" s="107">
        <f t="shared" si="7"/>
        <v>1558</v>
      </c>
      <c r="P22" s="107">
        <v>1558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5419</v>
      </c>
      <c r="W22" s="107">
        <v>5419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5</v>
      </c>
      <c r="AD22" s="107">
        <v>5</v>
      </c>
      <c r="AE22" s="107">
        <v>0</v>
      </c>
      <c r="AF22" s="107">
        <f t="shared" si="10"/>
        <v>248</v>
      </c>
      <c r="AG22" s="107">
        <v>248</v>
      </c>
      <c r="AH22" s="107">
        <v>0</v>
      </c>
      <c r="AI22" s="107">
        <v>0</v>
      </c>
      <c r="AJ22" s="107">
        <f t="shared" si="11"/>
        <v>248</v>
      </c>
      <c r="AK22" s="107">
        <v>0</v>
      </c>
      <c r="AL22" s="107">
        <v>0</v>
      </c>
      <c r="AM22" s="107">
        <v>10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238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259</v>
      </c>
      <c r="B23" s="101" t="s">
        <v>290</v>
      </c>
      <c r="C23" s="100" t="s">
        <v>291</v>
      </c>
      <c r="D23" s="107">
        <f t="shared" si="2"/>
        <v>2517</v>
      </c>
      <c r="E23" s="107">
        <f t="shared" si="3"/>
        <v>0</v>
      </c>
      <c r="F23" s="107">
        <v>0</v>
      </c>
      <c r="G23" s="107">
        <v>0</v>
      </c>
      <c r="H23" s="107">
        <f t="shared" si="4"/>
        <v>939</v>
      </c>
      <c r="I23" s="107">
        <v>939</v>
      </c>
      <c r="J23" s="107">
        <v>0</v>
      </c>
      <c r="K23" s="107">
        <f t="shared" si="5"/>
        <v>1578</v>
      </c>
      <c r="L23" s="107">
        <v>0</v>
      </c>
      <c r="M23" s="107">
        <v>1578</v>
      </c>
      <c r="N23" s="107">
        <f t="shared" si="6"/>
        <v>2517</v>
      </c>
      <c r="O23" s="107">
        <f t="shared" si="7"/>
        <v>939</v>
      </c>
      <c r="P23" s="107">
        <v>939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1578</v>
      </c>
      <c r="W23" s="107">
        <v>1578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89</v>
      </c>
      <c r="AG23" s="107">
        <v>89</v>
      </c>
      <c r="AH23" s="107">
        <v>0</v>
      </c>
      <c r="AI23" s="107">
        <v>0</v>
      </c>
      <c r="AJ23" s="107">
        <f t="shared" si="11"/>
        <v>89</v>
      </c>
      <c r="AK23" s="107">
        <v>0</v>
      </c>
      <c r="AL23" s="107">
        <v>0</v>
      </c>
      <c r="AM23" s="107">
        <v>3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86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259</v>
      </c>
      <c r="B24" s="101" t="s">
        <v>292</v>
      </c>
      <c r="C24" s="100" t="s">
        <v>293</v>
      </c>
      <c r="D24" s="107">
        <f t="shared" si="2"/>
        <v>3446</v>
      </c>
      <c r="E24" s="107">
        <f t="shared" si="3"/>
        <v>0</v>
      </c>
      <c r="F24" s="107">
        <v>0</v>
      </c>
      <c r="G24" s="107">
        <v>0</v>
      </c>
      <c r="H24" s="107">
        <f t="shared" si="4"/>
        <v>1533</v>
      </c>
      <c r="I24" s="107">
        <v>1533</v>
      </c>
      <c r="J24" s="107">
        <v>0</v>
      </c>
      <c r="K24" s="107">
        <f t="shared" si="5"/>
        <v>1913</v>
      </c>
      <c r="L24" s="107">
        <v>0</v>
      </c>
      <c r="M24" s="107">
        <v>1913</v>
      </c>
      <c r="N24" s="107">
        <f t="shared" si="6"/>
        <v>3446</v>
      </c>
      <c r="O24" s="107">
        <f t="shared" si="7"/>
        <v>1533</v>
      </c>
      <c r="P24" s="107">
        <v>1533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1913</v>
      </c>
      <c r="W24" s="107">
        <v>1913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123</v>
      </c>
      <c r="AG24" s="107">
        <v>123</v>
      </c>
      <c r="AH24" s="107">
        <v>0</v>
      </c>
      <c r="AI24" s="107">
        <v>0</v>
      </c>
      <c r="AJ24" s="107">
        <f t="shared" si="11"/>
        <v>123</v>
      </c>
      <c r="AK24" s="107">
        <v>0</v>
      </c>
      <c r="AL24" s="107">
        <v>0</v>
      </c>
      <c r="AM24" s="107">
        <v>5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118</v>
      </c>
      <c r="AT24" s="107">
        <f t="shared" si="12"/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259</v>
      </c>
      <c r="B25" s="101" t="s">
        <v>294</v>
      </c>
      <c r="C25" s="100" t="s">
        <v>295</v>
      </c>
      <c r="D25" s="107">
        <f t="shared" si="2"/>
        <v>711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711</v>
      </c>
      <c r="L25" s="107">
        <v>224</v>
      </c>
      <c r="M25" s="107">
        <v>487</v>
      </c>
      <c r="N25" s="107">
        <f t="shared" si="6"/>
        <v>711</v>
      </c>
      <c r="O25" s="107">
        <f t="shared" si="7"/>
        <v>224</v>
      </c>
      <c r="P25" s="107">
        <v>224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487</v>
      </c>
      <c r="W25" s="107">
        <v>487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25</v>
      </c>
      <c r="AG25" s="107">
        <v>25</v>
      </c>
      <c r="AH25" s="107">
        <v>0</v>
      </c>
      <c r="AI25" s="107">
        <v>0</v>
      </c>
      <c r="AJ25" s="107">
        <f t="shared" si="11"/>
        <v>25</v>
      </c>
      <c r="AK25" s="107">
        <v>0</v>
      </c>
      <c r="AL25" s="107">
        <v>0</v>
      </c>
      <c r="AM25" s="107">
        <v>25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259</v>
      </c>
      <c r="B26" s="101" t="s">
        <v>296</v>
      </c>
      <c r="C26" s="100" t="s">
        <v>297</v>
      </c>
      <c r="D26" s="107">
        <f t="shared" si="2"/>
        <v>3658</v>
      </c>
      <c r="E26" s="107">
        <f t="shared" si="3"/>
        <v>991</v>
      </c>
      <c r="F26" s="107">
        <v>991</v>
      </c>
      <c r="G26" s="107"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2667</v>
      </c>
      <c r="L26" s="107">
        <v>0</v>
      </c>
      <c r="M26" s="107">
        <v>2667</v>
      </c>
      <c r="N26" s="107">
        <f t="shared" si="6"/>
        <v>3706</v>
      </c>
      <c r="O26" s="107">
        <f t="shared" si="7"/>
        <v>991</v>
      </c>
      <c r="P26" s="107">
        <v>991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2667</v>
      </c>
      <c r="W26" s="107">
        <v>2667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48</v>
      </c>
      <c r="AD26" s="107">
        <v>48</v>
      </c>
      <c r="AE26" s="107">
        <v>0</v>
      </c>
      <c r="AF26" s="107">
        <f t="shared" si="10"/>
        <v>158</v>
      </c>
      <c r="AG26" s="107">
        <v>158</v>
      </c>
      <c r="AH26" s="107">
        <v>0</v>
      </c>
      <c r="AI26" s="107">
        <v>0</v>
      </c>
      <c r="AJ26" s="107">
        <f t="shared" si="11"/>
        <v>158</v>
      </c>
      <c r="AK26" s="107">
        <v>0</v>
      </c>
      <c r="AL26" s="107">
        <v>0</v>
      </c>
      <c r="AM26" s="107">
        <v>158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21</v>
      </c>
      <c r="AU26" s="107">
        <v>0</v>
      </c>
      <c r="AV26" s="107">
        <v>0</v>
      </c>
      <c r="AW26" s="107">
        <v>21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259</v>
      </c>
      <c r="B27" s="101" t="s">
        <v>298</v>
      </c>
      <c r="C27" s="100" t="s">
        <v>299</v>
      </c>
      <c r="D27" s="107">
        <f t="shared" si="2"/>
        <v>10516</v>
      </c>
      <c r="E27" s="107">
        <f t="shared" si="3"/>
        <v>234</v>
      </c>
      <c r="F27" s="107">
        <v>234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10282</v>
      </c>
      <c r="L27" s="107">
        <v>1585</v>
      </c>
      <c r="M27" s="107">
        <v>8697</v>
      </c>
      <c r="N27" s="107">
        <f t="shared" si="6"/>
        <v>11906</v>
      </c>
      <c r="O27" s="107">
        <f t="shared" si="7"/>
        <v>1819</v>
      </c>
      <c r="P27" s="107">
        <v>1819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8697</v>
      </c>
      <c r="W27" s="107">
        <v>8697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1390</v>
      </c>
      <c r="AD27" s="107">
        <v>1390</v>
      </c>
      <c r="AE27" s="107">
        <v>0</v>
      </c>
      <c r="AF27" s="107">
        <f t="shared" si="10"/>
        <v>339</v>
      </c>
      <c r="AG27" s="107">
        <v>339</v>
      </c>
      <c r="AH27" s="107">
        <v>0</v>
      </c>
      <c r="AI27" s="107">
        <v>0</v>
      </c>
      <c r="AJ27" s="107">
        <f t="shared" si="11"/>
        <v>339</v>
      </c>
      <c r="AK27" s="107">
        <v>0</v>
      </c>
      <c r="AL27" s="107">
        <v>0</v>
      </c>
      <c r="AM27" s="107">
        <v>72</v>
      </c>
      <c r="AN27" s="107">
        <v>0</v>
      </c>
      <c r="AO27" s="107">
        <v>0</v>
      </c>
      <c r="AP27" s="107">
        <v>0</v>
      </c>
      <c r="AQ27" s="107">
        <v>267</v>
      </c>
      <c r="AR27" s="107">
        <v>0</v>
      </c>
      <c r="AS27" s="107">
        <v>0</v>
      </c>
      <c r="AT27" s="107">
        <f t="shared" si="12"/>
        <v>10</v>
      </c>
      <c r="AU27" s="107">
        <v>0</v>
      </c>
      <c r="AV27" s="107">
        <v>0</v>
      </c>
      <c r="AW27" s="107">
        <v>10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259</v>
      </c>
      <c r="B28" s="101" t="s">
        <v>300</v>
      </c>
      <c r="C28" s="100" t="s">
        <v>301</v>
      </c>
      <c r="D28" s="107">
        <f t="shared" si="2"/>
        <v>4603</v>
      </c>
      <c r="E28" s="107">
        <f t="shared" si="3"/>
        <v>0</v>
      </c>
      <c r="F28" s="107">
        <v>0</v>
      </c>
      <c r="G28" s="107"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4603</v>
      </c>
      <c r="L28" s="107">
        <v>2175</v>
      </c>
      <c r="M28" s="107">
        <v>2428</v>
      </c>
      <c r="N28" s="107">
        <f t="shared" si="6"/>
        <v>4603</v>
      </c>
      <c r="O28" s="107">
        <f t="shared" si="7"/>
        <v>2175</v>
      </c>
      <c r="P28" s="107">
        <v>2175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2428</v>
      </c>
      <c r="W28" s="107">
        <v>2428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99</v>
      </c>
      <c r="AG28" s="107">
        <v>99</v>
      </c>
      <c r="AH28" s="107">
        <v>0</v>
      </c>
      <c r="AI28" s="107">
        <v>0</v>
      </c>
      <c r="AJ28" s="107">
        <f t="shared" si="11"/>
        <v>99</v>
      </c>
      <c r="AK28" s="107">
        <v>0</v>
      </c>
      <c r="AL28" s="107">
        <v>0</v>
      </c>
      <c r="AM28" s="107">
        <v>99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f t="shared" si="12"/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259</v>
      </c>
      <c r="B29" s="101" t="s">
        <v>302</v>
      </c>
      <c r="C29" s="100" t="s">
        <v>303</v>
      </c>
      <c r="D29" s="107">
        <f t="shared" si="2"/>
        <v>14390</v>
      </c>
      <c r="E29" s="107">
        <f t="shared" si="3"/>
        <v>0</v>
      </c>
      <c r="F29" s="107">
        <v>0</v>
      </c>
      <c r="G29" s="107">
        <v>0</v>
      </c>
      <c r="H29" s="107">
        <f t="shared" si="4"/>
        <v>0</v>
      </c>
      <c r="I29" s="107">
        <v>0</v>
      </c>
      <c r="J29" s="107">
        <v>0</v>
      </c>
      <c r="K29" s="107">
        <f t="shared" si="5"/>
        <v>14390</v>
      </c>
      <c r="L29" s="107">
        <v>3613</v>
      </c>
      <c r="M29" s="107">
        <v>10777</v>
      </c>
      <c r="N29" s="107">
        <f t="shared" si="6"/>
        <v>14390</v>
      </c>
      <c r="O29" s="107">
        <f t="shared" si="7"/>
        <v>3613</v>
      </c>
      <c r="P29" s="107">
        <v>3613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10777</v>
      </c>
      <c r="W29" s="107">
        <v>10777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0</v>
      </c>
      <c r="AG29" s="107">
        <v>0</v>
      </c>
      <c r="AH29" s="107">
        <v>0</v>
      </c>
      <c r="AI29" s="107">
        <v>0</v>
      </c>
      <c r="AJ29" s="107">
        <f t="shared" si="11"/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f t="shared" si="12"/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420</v>
      </c>
      <c r="BA29" s="107">
        <v>420</v>
      </c>
      <c r="BB29" s="107">
        <v>0</v>
      </c>
      <c r="BC29" s="107">
        <v>0</v>
      </c>
    </row>
    <row r="30" spans="1:55" s="104" customFormat="1" ht="12" customHeight="1">
      <c r="A30" s="100" t="s">
        <v>259</v>
      </c>
      <c r="B30" s="101" t="s">
        <v>304</v>
      </c>
      <c r="C30" s="100" t="s">
        <v>305</v>
      </c>
      <c r="D30" s="107">
        <f t="shared" si="2"/>
        <v>5072</v>
      </c>
      <c r="E30" s="107">
        <f t="shared" si="3"/>
        <v>1088</v>
      </c>
      <c r="F30" s="107">
        <v>1088</v>
      </c>
      <c r="G30" s="107"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3984</v>
      </c>
      <c r="L30" s="107">
        <v>0</v>
      </c>
      <c r="M30" s="107">
        <v>3984</v>
      </c>
      <c r="N30" s="107">
        <f t="shared" si="6"/>
        <v>5408</v>
      </c>
      <c r="O30" s="107">
        <f t="shared" si="7"/>
        <v>1088</v>
      </c>
      <c r="P30" s="107">
        <v>1088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3984</v>
      </c>
      <c r="W30" s="107">
        <v>3984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336</v>
      </c>
      <c r="AD30" s="107">
        <v>336</v>
      </c>
      <c r="AE30" s="107">
        <v>0</v>
      </c>
      <c r="AF30" s="107">
        <f t="shared" si="10"/>
        <v>38</v>
      </c>
      <c r="AG30" s="107">
        <v>38</v>
      </c>
      <c r="AH30" s="107">
        <v>0</v>
      </c>
      <c r="AI30" s="107">
        <v>0</v>
      </c>
      <c r="AJ30" s="107">
        <f t="shared" si="11"/>
        <v>38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38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306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34</v>
      </c>
      <c r="M2" s="2" t="str">
        <f>IF(L2&lt;&gt;"",VLOOKUP(L2,$AI$6:$AJ$52,2,FALSE),"-")</f>
        <v>広島県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326075</v>
      </c>
      <c r="F7" s="187" t="s">
        <v>30</v>
      </c>
      <c r="G7" s="6" t="s">
        <v>31</v>
      </c>
      <c r="H7" s="19">
        <f aca="true" t="shared" si="1" ref="H7:H12">AD14</f>
        <v>200130</v>
      </c>
      <c r="I7" s="19">
        <f aca="true" t="shared" si="2" ref="I7:I12">AD24</f>
        <v>397473</v>
      </c>
      <c r="J7" s="19">
        <f aca="true" t="shared" si="3" ref="J7:J12">SUM(H7:I7)</f>
        <v>597603</v>
      </c>
      <c r="K7" s="20">
        <f aca="true" t="shared" si="4" ref="K7:K12">IF(J$13&gt;0,J7/J$13,0)</f>
        <v>0.8793672001801105</v>
      </c>
      <c r="L7" s="21">
        <f>AD34</f>
        <v>101999</v>
      </c>
      <c r="M7" s="22">
        <f>AD37</f>
        <v>1196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326075</v>
      </c>
      <c r="AF7" s="11" t="str">
        <f ca="1" t="shared" si="0"/>
        <v>34000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13582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13582</v>
      </c>
      <c r="AF8" s="11" t="str">
        <f ca="1" t="shared" si="0"/>
        <v>34100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339657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1912254</v>
      </c>
      <c r="AF9" s="11" t="str">
        <f ca="1" t="shared" si="0"/>
        <v>34202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1912254</v>
      </c>
      <c r="F10" s="188"/>
      <c r="G10" s="6" t="s">
        <v>38</v>
      </c>
      <c r="H10" s="19">
        <f t="shared" si="1"/>
        <v>35845</v>
      </c>
      <c r="I10" s="19">
        <f t="shared" si="2"/>
        <v>46135</v>
      </c>
      <c r="J10" s="19">
        <f t="shared" si="3"/>
        <v>81980</v>
      </c>
      <c r="K10" s="20">
        <f t="shared" si="4"/>
        <v>0.12063279981988954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11194</v>
      </c>
      <c r="AF10" s="11" t="str">
        <f ca="1" t="shared" si="0"/>
        <v>34203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11194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613849</v>
      </c>
      <c r="AF11" s="11" t="str">
        <f ca="1" t="shared" si="0"/>
        <v>34204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613849</v>
      </c>
      <c r="F12" s="188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390738</v>
      </c>
      <c r="AF12" s="11" t="str">
        <f ca="1" t="shared" si="0"/>
        <v>34205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2537297</v>
      </c>
      <c r="F13" s="189"/>
      <c r="G13" s="6" t="s">
        <v>34</v>
      </c>
      <c r="H13" s="19">
        <f>SUM(H7:H12)</f>
        <v>235975</v>
      </c>
      <c r="I13" s="19">
        <f>SUM(I7:I12)</f>
        <v>443608</v>
      </c>
      <c r="J13" s="19">
        <f>SUM(J7:J12)</f>
        <v>679583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37471</v>
      </c>
      <c r="AF13" s="11" t="str">
        <f ca="1" t="shared" si="0"/>
        <v>34207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2876954</v>
      </c>
      <c r="F14" s="170" t="s">
        <v>44</v>
      </c>
      <c r="G14" s="171"/>
      <c r="H14" s="19">
        <f>AD20</f>
        <v>8947</v>
      </c>
      <c r="I14" s="19">
        <f>AD30</f>
        <v>0</v>
      </c>
      <c r="J14" s="19">
        <f>SUM(H14:I14)</f>
        <v>8947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200130</v>
      </c>
      <c r="AF14" s="11" t="str">
        <f ca="1" t="shared" si="0"/>
        <v>34208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37471</v>
      </c>
      <c r="F15" s="172" t="s">
        <v>3</v>
      </c>
      <c r="G15" s="173"/>
      <c r="H15" s="29">
        <f>SUM(H13:H14)</f>
        <v>244922</v>
      </c>
      <c r="I15" s="29">
        <f>SUM(I13:I14)</f>
        <v>443608</v>
      </c>
      <c r="J15" s="29">
        <f>SUM(J13:J14)</f>
        <v>688530</v>
      </c>
      <c r="K15" s="30" t="s">
        <v>126</v>
      </c>
      <c r="L15" s="31">
        <f>SUM(L7:L9)</f>
        <v>101999</v>
      </c>
      <c r="M15" s="32">
        <f>SUM(M7:M9)</f>
        <v>1196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34209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34210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390738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35845</v>
      </c>
      <c r="AF17" s="11" t="str">
        <f ca="1" t="shared" si="0"/>
        <v>34211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34212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0.8819386754185156</v>
      </c>
      <c r="F19" s="170" t="s">
        <v>50</v>
      </c>
      <c r="G19" s="171"/>
      <c r="H19" s="19">
        <f>AD21</f>
        <v>14310</v>
      </c>
      <c r="I19" s="19">
        <f>AD31</f>
        <v>0</v>
      </c>
      <c r="J19" s="23">
        <f>SUM(H19:I19)</f>
        <v>14310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34213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0.11806132458148444</v>
      </c>
      <c r="F20" s="170" t="s">
        <v>52</v>
      </c>
      <c r="G20" s="171"/>
      <c r="H20" s="19">
        <f>AD22</f>
        <v>42467</v>
      </c>
      <c r="I20" s="19">
        <f>AD32</f>
        <v>5906</v>
      </c>
      <c r="J20" s="23">
        <f>SUM(H20:I20)</f>
        <v>48373</v>
      </c>
      <c r="AA20" s="3" t="s">
        <v>44</v>
      </c>
      <c r="AB20" s="48" t="s">
        <v>68</v>
      </c>
      <c r="AC20" s="48" t="s">
        <v>135</v>
      </c>
      <c r="AD20" s="11">
        <f ca="1" t="shared" si="5"/>
        <v>8947</v>
      </c>
      <c r="AF20" s="11" t="str">
        <f ca="1" t="shared" si="0"/>
        <v>34214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0.6646800748291423</v>
      </c>
      <c r="F21" s="170" t="s">
        <v>54</v>
      </c>
      <c r="G21" s="171"/>
      <c r="H21" s="19">
        <f>AD23</f>
        <v>179198</v>
      </c>
      <c r="I21" s="19">
        <f>AD33</f>
        <v>437702</v>
      </c>
      <c r="J21" s="23">
        <f>SUM(H21:I21)</f>
        <v>616900</v>
      </c>
      <c r="AA21" s="3" t="s">
        <v>50</v>
      </c>
      <c r="AB21" s="48" t="s">
        <v>68</v>
      </c>
      <c r="AC21" s="48" t="s">
        <v>136</v>
      </c>
      <c r="AD21" s="11">
        <f ca="1" t="shared" si="5"/>
        <v>14310</v>
      </c>
      <c r="AF21" s="11" t="str">
        <f ca="1" t="shared" si="0"/>
        <v>34215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0.21336767984472466</v>
      </c>
      <c r="F22" s="172" t="s">
        <v>3</v>
      </c>
      <c r="G22" s="173"/>
      <c r="H22" s="29">
        <f>SUM(H19:H21)</f>
        <v>235975</v>
      </c>
      <c r="I22" s="29">
        <f>SUM(I19:I21)</f>
        <v>443608</v>
      </c>
      <c r="J22" s="34">
        <f>SUM(J19:J21)</f>
        <v>679583</v>
      </c>
      <c r="AA22" s="3" t="s">
        <v>52</v>
      </c>
      <c r="AB22" s="48" t="s">
        <v>68</v>
      </c>
      <c r="AC22" s="48" t="s">
        <v>137</v>
      </c>
      <c r="AD22" s="11">
        <f ca="1" t="shared" si="5"/>
        <v>42467</v>
      </c>
      <c r="AF22" s="11" t="str">
        <f ca="1" t="shared" si="0"/>
        <v>34302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0.13581656154391067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179198</v>
      </c>
      <c r="AF23" s="11" t="str">
        <f ca="1" t="shared" si="0"/>
        <v>34304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0.9600126009474264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397473</v>
      </c>
      <c r="AF24" s="11" t="str">
        <f ca="1" t="shared" si="0"/>
        <v>34307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0.039987399052573626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34309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34368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37596</v>
      </c>
      <c r="J27" s="37">
        <f>AD49</f>
        <v>400</v>
      </c>
      <c r="AA27" s="3" t="s">
        <v>38</v>
      </c>
      <c r="AB27" s="48" t="s">
        <v>68</v>
      </c>
      <c r="AC27" s="48" t="s">
        <v>142</v>
      </c>
      <c r="AD27" s="11">
        <f ca="1" t="shared" si="5"/>
        <v>46135</v>
      </c>
      <c r="AF27" s="11" t="str">
        <f ca="1" t="shared" si="0"/>
        <v>34369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50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34431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7859</v>
      </c>
      <c r="J29" s="37">
        <f>AD51</f>
        <v>477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34462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1950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34545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>
        <f ca="1" t="shared" si="0"/>
        <v>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90983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5906</v>
      </c>
      <c r="AF32" s="11">
        <f ca="1" t="shared" si="0"/>
        <v>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305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437702</v>
      </c>
      <c r="AF33" s="11">
        <f ca="1" t="shared" si="0"/>
        <v>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60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101999</v>
      </c>
      <c r="AF34" s="11">
        <f ca="1" t="shared" si="0"/>
        <v>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442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>
        <f ca="1" t="shared" si="0"/>
        <v>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139245</v>
      </c>
      <c r="J36" s="39">
        <f>SUM(J27:J31)</f>
        <v>877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>
        <f ca="1" t="shared" si="0"/>
        <v>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1196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37596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50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7859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1950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90983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305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60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442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400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477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2015-02-25T07:10:35Z</dcterms:modified>
  <cp:category/>
  <cp:version/>
  <cp:contentType/>
  <cp:contentStatus/>
</cp:coreProperties>
</file>