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'市町村分担金内訳'!$A$7:$DU$14</definedName>
    <definedName name="_xlnm.Print_Area" localSheetId="4">'組合分担金内訳'!$A$7:$BE$26</definedName>
    <definedName name="_xlnm.Print_Area" localSheetId="3">'廃棄物事業経費（歳出）'!$A$7:$CI$33</definedName>
    <definedName name="_xlnm.Print_Area" localSheetId="2">'廃棄物事業経費（歳入）'!$A$7:$AD$33</definedName>
    <definedName name="_xlnm.Print_Area" localSheetId="0">'廃棄物事業経費（市町村）'!$A$7:$DJ$26</definedName>
    <definedName name="_xlnm.Print_Area" localSheetId="1">'廃棄物事業経費（組合）'!$A$7:$DJ$14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<sst xmlns="http://schemas.openxmlformats.org/spreadsheetml/2006/main" count="1963" uniqueCount="444">
  <si>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</si>
  <si>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</si>
  <si>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</si>
  <si>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</si>
  <si>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</si>
  <si>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</si>
  <si>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</si>
  <si>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</si>
  <si>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</si>
  <si>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</si>
  <si>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</si>
  <si>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</si>
  <si>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</si>
  <si>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</si>
  <si>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</si>
  <si>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</si>
  <si>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</si>
  <si>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</si>
  <si>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</si>
  <si>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</si>
  <si>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</si>
  <si>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</si>
  <si>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</si>
  <si>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</si>
  <si>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</si>
  <si>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</si>
  <si>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</si>
  <si>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</si>
  <si>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</si>
  <si>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</si>
  <si>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</si>
  <si>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</si>
  <si>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</si>
  <si>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</si>
  <si>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</si>
  <si>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</si>
  <si>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</si>
  <si>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</si>
  <si>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</si>
  <si>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</si>
  <si>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</si>
  <si>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</si>
  <si>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</si>
  <si>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</si>
  <si>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</si>
  <si>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</si>
  <si>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</si>
  <si>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</si>
  <si>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</si>
  <si>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</si>
  <si>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</si>
  <si>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</si>
  <si>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</si>
  <si>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</si>
  <si>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</si>
  <si>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</si>
  <si>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</si>
  <si>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</si>
  <si>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</si>
  <si>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</si>
  <si>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</si>
  <si>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</si>
  <si>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</si>
  <si>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</si>
  <si>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</si>
  <si>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</si>
  <si>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</si>
  <si>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</si>
  <si>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</si>
  <si>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</si>
  <si>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</si>
  <si>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</si>
  <si>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</si>
  <si>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</si>
  <si>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</si>
  <si>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</si>
  <si>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</si>
  <si>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</si>
  <si>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</si>
  <si>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</si>
  <si>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</si>
  <si>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</si>
  <si>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</si>
  <si>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</si>
  <si>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</si>
  <si>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</si>
  <si>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</si>
  <si>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</si>
  <si>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</si>
  <si>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</si>
  <si>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</si>
  <si>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</si>
  <si>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</si>
  <si>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</si>
  <si>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</si>
  <si>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</si>
  <si>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</si>
  <si>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</si>
  <si>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</si>
  <si>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</si>
  <si>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</si>
  <si>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</si>
  <si>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</si>
  <si>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</si>
  <si>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</si>
  <si>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</si>
  <si>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</si>
  <si>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</si>
  <si>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</si>
  <si>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</si>
  <si>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</si>
  <si>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</si>
  <si>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</si>
  <si>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</si>
  <si>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</si>
  <si>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</si>
  <si>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</si>
  <si>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</si>
  <si>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</si>
  <si>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</si>
  <si>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</si>
  <si>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</si>
  <si>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</si>
  <si>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</si>
  <si>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</si>
  <si>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</si>
  <si>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</si>
  <si>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</si>
  <si>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</si>
  <si>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</si>
  <si>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</si>
  <si>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</si>
  <si>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</si>
  <si>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</si>
  <si>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</si>
  <si>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</si>
  <si>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</si>
  <si>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</si>
  <si>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</si>
  <si>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</si>
  <si>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</si>
  <si>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</si>
  <si>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</si>
  <si>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</si>
  <si>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</si>
  <si>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</si>
  <si>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</si>
  <si>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</si>
  <si>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</si>
  <si>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</si>
  <si>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</si>
  <si>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</si>
  <si>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</si>
  <si>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</si>
  <si>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</si>
  <si>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</si>
  <si>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</si>
  <si>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</si>
  <si>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</si>
  <si>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</si>
  <si>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</si>
  <si>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</si>
  <si>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</si>
  <si>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</si>
  <si>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</si>
  <si>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</si>
  <si>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</si>
  <si>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</si>
  <si>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</si>
  <si>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</si>
  <si>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</si>
  <si>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</si>
  <si>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</si>
  <si>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</si>
  <si>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</si>
  <si>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</si>
  <si>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</si>
  <si>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</si>
  <si>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</si>
  <si>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</si>
  <si>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</si>
  <si>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</si>
  <si>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</si>
  <si>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</si>
  <si>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</si>
  <si>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</si>
  <si>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</si>
  <si>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</si>
  <si>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</si>
  <si>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</si>
  <si>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</si>
  <si>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</si>
  <si>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</si>
  <si>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</si>
  <si>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</si>
  <si>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</si>
  <si>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</si>
  <si>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</si>
  <si>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</si>
  <si>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</si>
  <si>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</si>
  <si>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</si>
  <si>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</si>
  <si>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</si>
  <si>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</si>
  <si>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</si>
  <si>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</si>
  <si>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</si>
  <si>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</si>
  <si>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</si>
  <si>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</si>
  <si>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</si>
  <si>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</si>
  <si>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</si>
  <si>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</si>
  <si>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</si>
  <si>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</si>
  <si>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</si>
  <si>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</si>
  <si>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</si>
  <si>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</si>
  <si>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</si>
  <si>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</si>
  <si>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</si>
  <si>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</si>
  <si>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</si>
  <si>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</si>
  <si>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</si>
  <si>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</si>
  <si>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</si>
  <si>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</si>
  <si>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</si>
  <si>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</si>
  <si>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</si>
  <si>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</si>
  <si>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</si>
  <si>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</si>
  <si>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</si>
  <si>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</si>
  <si>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</si>
  <si>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</si>
  <si>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</si>
  <si>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</si>
  <si>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</si>
  <si>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</si>
  <si>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</si>
  <si>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</si>
  <si>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</si>
  <si>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</si>
  <si>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</si>
  <si>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</si>
  <si>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</si>
  <si>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</si>
  <si>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</si>
  <si>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</si>
  <si>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</si>
  <si>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</si>
  <si>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</si>
  <si>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</si>
  <si>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</si>
  <si>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</si>
  <si>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</si>
  <si>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</si>
  <si>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</si>
  <si>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</si>
  <si>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</si>
  <si>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</si>
  <si>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</si>
  <si>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</si>
  <si>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</si>
  <si>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</si>
  <si>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</si>
  <si>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</si>
  <si>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</si>
  <si>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</si>
  <si>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</si>
  <si>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</si>
  <si>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</si>
  <si>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</si>
  <si>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</si>
  <si>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</si>
  <si>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</si>
  <si>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</si>
  <si>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</si>
  <si>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</si>
  <si>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</si>
  <si>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</si>
  <si>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</si>
  <si>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</si>
  <si>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</si>
  <si>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</si>
  <si>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</si>
  <si>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</si>
  <si>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</si>
  <si>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</si>
  <si>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</si>
  <si>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</si>
  <si>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</si>
  <si>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</si>
  <si>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</si>
  <si>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</si>
  <si>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</si>
  <si>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</si>
  <si>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</si>
  <si>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</si>
  <si>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</si>
  <si>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</si>
  <si>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</si>
  <si>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</si>
  <si>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</si>
  <si>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</si>
  <si>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</si>
  <si>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</si>
  <si>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</si>
  <si>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</si>
  <si>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</si>
  <si>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</si>
  <si>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</si>
  <si>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</si>
  <si>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</si>
  <si>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</si>
  <si>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</si>
  <si>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</si>
  <si>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</si>
  <si>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</si>
  <si>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</si>
  <si>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</si>
  <si>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</si>
  <si>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</si>
  <si>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</si>
  <si>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</si>
  <si>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</si>
  <si>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</si>
  <si>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</si>
  <si>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美郷町</t>
  </si>
  <si>
    <t>美郷町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</si>
  <si>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</si>
  <si>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</si>
  <si>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</si>
  <si>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</si>
  <si>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</si>
  <si>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</si>
  <si>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</si>
  <si>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</si>
  <si>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</si>
  <si>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</si>
  <si>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</si>
  <si>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</si>
  <si>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</si>
  <si>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</si>
  <si>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</si>
  <si>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</si>
  <si>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</si>
  <si>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</si>
  <si>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</si>
  <si>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</si>
  <si>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</si>
  <si>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</si>
  <si>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</si>
  <si>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</si>
  <si>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</si>
  <si>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</si>
  <si>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</si>
  <si>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</si>
  <si>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</si>
  <si>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</si>
  <si>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</si>
  <si>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</si>
  <si>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</si>
  <si>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</si>
  <si>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</si>
  <si>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</si>
  <si>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</si>
  <si>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</si>
  <si>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</si>
  <si>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32841</t>
  </si>
  <si>
    <t>鹿足郡事務組合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</si>
  <si>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</si>
  <si>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</si>
  <si>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</si>
  <si>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</si>
  <si>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</si>
  <si>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</si>
  <si>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</si>
  <si>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</si>
  <si>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</si>
  <si>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</si>
  <si>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</si>
  <si>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</si>
  <si>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島根県</t>
  </si>
  <si>
    <t>松江市</t>
  </si>
  <si>
    <t>32202</t>
  </si>
  <si>
    <t>浜田市</t>
  </si>
  <si>
    <t>32891</t>
  </si>
  <si>
    <t>浜田地区広域行政組合</t>
  </si>
  <si>
    <t>出雲市</t>
  </si>
  <si>
    <t>32204</t>
  </si>
  <si>
    <t>益田市</t>
  </si>
  <si>
    <t>32852</t>
  </si>
  <si>
    <t>益田地区広域市町村圏事務組合</t>
  </si>
  <si>
    <t>大田市</t>
  </si>
  <si>
    <t>安来市</t>
  </si>
  <si>
    <t>32207</t>
  </si>
  <si>
    <t>江津市</t>
  </si>
  <si>
    <t>32888</t>
  </si>
  <si>
    <t>邑智郡総合事務組合</t>
  </si>
  <si>
    <t>32209</t>
  </si>
  <si>
    <t>雲南市</t>
  </si>
  <si>
    <t>32893</t>
  </si>
  <si>
    <t>雲南広域連合</t>
  </si>
  <si>
    <t>32876</t>
  </si>
  <si>
    <t>雲南市・飯南町事務組合</t>
  </si>
  <si>
    <t>32343</t>
  </si>
  <si>
    <t>奥出雲町</t>
  </si>
  <si>
    <t>32386</t>
  </si>
  <si>
    <t>飯南町</t>
  </si>
  <si>
    <t>雲南市飯南町事務組合</t>
  </si>
  <si>
    <t>32441</t>
  </si>
  <si>
    <t>川本町</t>
  </si>
  <si>
    <t>32448</t>
  </si>
  <si>
    <t>32449</t>
  </si>
  <si>
    <t>邑南町</t>
  </si>
  <si>
    <t>32501</t>
  </si>
  <si>
    <t>津和野町</t>
  </si>
  <si>
    <t>32841</t>
  </si>
  <si>
    <t>鹿足郡事務組合</t>
  </si>
  <si>
    <t>32874</t>
  </si>
  <si>
    <t>鹿足郡不燃物処理組合</t>
  </si>
  <si>
    <t>32505</t>
  </si>
  <si>
    <t>吉賀町</t>
  </si>
  <si>
    <t>益田広域市町村圏事務組合</t>
  </si>
  <si>
    <t>海士町</t>
  </si>
  <si>
    <t>西ノ島町</t>
  </si>
  <si>
    <t>知夫村</t>
  </si>
  <si>
    <t>隠岐の島町</t>
  </si>
  <si>
    <t>32201</t>
  </si>
  <si>
    <t>32203</t>
  </si>
  <si>
    <t>32205</t>
  </si>
  <si>
    <t>32206</t>
  </si>
  <si>
    <t>32525</t>
  </si>
  <si>
    <t>32526</t>
  </si>
  <si>
    <t>32527</t>
  </si>
  <si>
    <t>32528</t>
  </si>
  <si>
    <t>32000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</si>
</sst>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SUM(D8:D26)</f>
        <v>10895258</v>
      </c>
      <c r="E7" s="123">
        <f t="shared" si="0"/>
        <v>4522709</v>
      </c>
      <c r="F7" s="123">
        <f t="shared" si="0"/>
        <v>482850</v>
      </c>
      <c r="G7" s="123">
        <f t="shared" si="0"/>
        <v>33554</v>
      </c>
      <c r="H7" s="123">
        <f t="shared" si="0"/>
        <v>1022700</v>
      </c>
      <c r="I7" s="123">
        <f t="shared" si="0"/>
        <v>1910860</v>
      </c>
      <c r="J7" s="123" t="s">
        <v>332</v>
      </c>
      <c r="K7" s="123">
        <f aca="true" t="shared" si="1" ref="K7:R7">SUM(K8:K26)</f>
        <v>1072745</v>
      </c>
      <c r="L7" s="123">
        <f t="shared" si="1"/>
        <v>6372549</v>
      </c>
      <c r="M7" s="123">
        <f t="shared" si="1"/>
        <v>1540483</v>
      </c>
      <c r="N7" s="123">
        <f t="shared" si="1"/>
        <v>191434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175580</v>
      </c>
      <c r="S7" s="123" t="s">
        <v>332</v>
      </c>
      <c r="T7" s="123">
        <f aca="true" t="shared" si="2" ref="T7:AA7">SUM(T8:T26)</f>
        <v>15854</v>
      </c>
      <c r="U7" s="123">
        <f t="shared" si="2"/>
        <v>1349049</v>
      </c>
      <c r="V7" s="123">
        <f t="shared" si="2"/>
        <v>12435741</v>
      </c>
      <c r="W7" s="123">
        <f t="shared" si="2"/>
        <v>4714143</v>
      </c>
      <c r="X7" s="123">
        <f t="shared" si="2"/>
        <v>482850</v>
      </c>
      <c r="Y7" s="123">
        <f t="shared" si="2"/>
        <v>33554</v>
      </c>
      <c r="Z7" s="123">
        <f t="shared" si="2"/>
        <v>1022700</v>
      </c>
      <c r="AA7" s="123">
        <f t="shared" si="2"/>
        <v>2086440</v>
      </c>
      <c r="AB7" s="123" t="s">
        <v>332</v>
      </c>
      <c r="AC7" s="123">
        <f aca="true" t="shared" si="3" ref="AC7:BH7">SUM(AC8:AC26)</f>
        <v>1088599</v>
      </c>
      <c r="AD7" s="123">
        <f t="shared" si="3"/>
        <v>7721598</v>
      </c>
      <c r="AE7" s="123">
        <f t="shared" si="3"/>
        <v>240936</v>
      </c>
      <c r="AF7" s="123">
        <f t="shared" si="3"/>
        <v>225399</v>
      </c>
      <c r="AG7" s="123">
        <f t="shared" si="3"/>
        <v>0</v>
      </c>
      <c r="AH7" s="123">
        <f t="shared" si="3"/>
        <v>217448</v>
      </c>
      <c r="AI7" s="123">
        <f t="shared" si="3"/>
        <v>7951</v>
      </c>
      <c r="AJ7" s="123">
        <f t="shared" si="3"/>
        <v>0</v>
      </c>
      <c r="AK7" s="123">
        <f t="shared" si="3"/>
        <v>15537</v>
      </c>
      <c r="AL7" s="123">
        <f t="shared" si="3"/>
        <v>241581</v>
      </c>
      <c r="AM7" s="123">
        <f t="shared" si="3"/>
        <v>6977025</v>
      </c>
      <c r="AN7" s="123">
        <f t="shared" si="3"/>
        <v>1408001</v>
      </c>
      <c r="AO7" s="123">
        <f t="shared" si="3"/>
        <v>1106234</v>
      </c>
      <c r="AP7" s="123">
        <f t="shared" si="3"/>
        <v>191163</v>
      </c>
      <c r="AQ7" s="123">
        <f t="shared" si="3"/>
        <v>92906</v>
      </c>
      <c r="AR7" s="123">
        <f t="shared" si="3"/>
        <v>17698</v>
      </c>
      <c r="AS7" s="123">
        <f t="shared" si="3"/>
        <v>979190</v>
      </c>
      <c r="AT7" s="123">
        <f t="shared" si="3"/>
        <v>51040</v>
      </c>
      <c r="AU7" s="123">
        <f t="shared" si="3"/>
        <v>768420</v>
      </c>
      <c r="AV7" s="123">
        <f t="shared" si="3"/>
        <v>159730</v>
      </c>
      <c r="AW7" s="123">
        <f t="shared" si="3"/>
        <v>182106</v>
      </c>
      <c r="AX7" s="123">
        <f t="shared" si="3"/>
        <v>4407728</v>
      </c>
      <c r="AY7" s="123">
        <f t="shared" si="3"/>
        <v>1902260</v>
      </c>
      <c r="AZ7" s="123">
        <f t="shared" si="3"/>
        <v>2226845</v>
      </c>
      <c r="BA7" s="123">
        <f t="shared" si="3"/>
        <v>238104</v>
      </c>
      <c r="BB7" s="123">
        <f t="shared" si="3"/>
        <v>40519</v>
      </c>
      <c r="BC7" s="123">
        <f t="shared" si="3"/>
        <v>1740720</v>
      </c>
      <c r="BD7" s="123">
        <f t="shared" si="3"/>
        <v>0</v>
      </c>
      <c r="BE7" s="123">
        <f t="shared" si="3"/>
        <v>1694996</v>
      </c>
      <c r="BF7" s="123">
        <f t="shared" si="3"/>
        <v>8912957</v>
      </c>
      <c r="BG7" s="123">
        <f t="shared" si="3"/>
        <v>105159</v>
      </c>
      <c r="BH7" s="123">
        <f t="shared" si="3"/>
        <v>105159</v>
      </c>
      <c r="BI7" s="123">
        <f aca="true" t="shared" si="4" ref="BI7:CN7">SUM(BI8:BI26)</f>
        <v>0</v>
      </c>
      <c r="BJ7" s="123">
        <f t="shared" si="4"/>
        <v>94743</v>
      </c>
      <c r="BK7" s="123">
        <f t="shared" si="4"/>
        <v>0</v>
      </c>
      <c r="BL7" s="123">
        <f t="shared" si="4"/>
        <v>10416</v>
      </c>
      <c r="BM7" s="123">
        <f t="shared" si="4"/>
        <v>0</v>
      </c>
      <c r="BN7" s="123">
        <f t="shared" si="4"/>
        <v>10556</v>
      </c>
      <c r="BO7" s="123">
        <f t="shared" si="4"/>
        <v>1087994</v>
      </c>
      <c r="BP7" s="123">
        <f t="shared" si="4"/>
        <v>177593</v>
      </c>
      <c r="BQ7" s="123">
        <f t="shared" si="4"/>
        <v>147073</v>
      </c>
      <c r="BR7" s="123">
        <f t="shared" si="4"/>
        <v>0</v>
      </c>
      <c r="BS7" s="123">
        <f t="shared" si="4"/>
        <v>30520</v>
      </c>
      <c r="BT7" s="123">
        <f t="shared" si="4"/>
        <v>0</v>
      </c>
      <c r="BU7" s="123">
        <f t="shared" si="4"/>
        <v>435819</v>
      </c>
      <c r="BV7" s="123">
        <f t="shared" si="4"/>
        <v>70140</v>
      </c>
      <c r="BW7" s="123">
        <f t="shared" si="4"/>
        <v>365679</v>
      </c>
      <c r="BX7" s="123">
        <f t="shared" si="4"/>
        <v>0</v>
      </c>
      <c r="BY7" s="123">
        <f t="shared" si="4"/>
        <v>0</v>
      </c>
      <c r="BZ7" s="123">
        <f t="shared" si="4"/>
        <v>474582</v>
      </c>
      <c r="CA7" s="123">
        <f t="shared" si="4"/>
        <v>55912</v>
      </c>
      <c r="CB7" s="123">
        <f t="shared" si="4"/>
        <v>410988</v>
      </c>
      <c r="CC7" s="123">
        <f t="shared" si="4"/>
        <v>0</v>
      </c>
      <c r="CD7" s="123">
        <f t="shared" si="4"/>
        <v>7682</v>
      </c>
      <c r="CE7" s="123">
        <f t="shared" si="4"/>
        <v>330044</v>
      </c>
      <c r="CF7" s="123">
        <f t="shared" si="4"/>
        <v>0</v>
      </c>
      <c r="CG7" s="123">
        <f t="shared" si="4"/>
        <v>6730</v>
      </c>
      <c r="CH7" s="123">
        <f t="shared" si="4"/>
        <v>1199883</v>
      </c>
      <c r="CI7" s="123">
        <f t="shared" si="4"/>
        <v>346095</v>
      </c>
      <c r="CJ7" s="123">
        <f t="shared" si="4"/>
        <v>330558</v>
      </c>
      <c r="CK7" s="123">
        <f t="shared" si="4"/>
        <v>0</v>
      </c>
      <c r="CL7" s="123">
        <f t="shared" si="4"/>
        <v>312191</v>
      </c>
      <c r="CM7" s="123">
        <f t="shared" si="4"/>
        <v>7951</v>
      </c>
      <c r="CN7" s="123">
        <f t="shared" si="4"/>
        <v>10416</v>
      </c>
      <c r="CO7" s="123">
        <f aca="true" t="shared" si="5" ref="CO7:DJ7">SUM(CO8:CO26)</f>
        <v>15537</v>
      </c>
      <c r="CP7" s="123">
        <f t="shared" si="5"/>
        <v>252137</v>
      </c>
      <c r="CQ7" s="123">
        <f t="shared" si="5"/>
        <v>8065019</v>
      </c>
      <c r="CR7" s="123">
        <f t="shared" si="5"/>
        <v>1585594</v>
      </c>
      <c r="CS7" s="123">
        <f t="shared" si="5"/>
        <v>1253307</v>
      </c>
      <c r="CT7" s="123">
        <f t="shared" si="5"/>
        <v>191163</v>
      </c>
      <c r="CU7" s="123">
        <f t="shared" si="5"/>
        <v>123426</v>
      </c>
      <c r="CV7" s="123">
        <f t="shared" si="5"/>
        <v>17698</v>
      </c>
      <c r="CW7" s="123">
        <f t="shared" si="5"/>
        <v>1415009</v>
      </c>
      <c r="CX7" s="123">
        <f t="shared" si="5"/>
        <v>121180</v>
      </c>
      <c r="CY7" s="123">
        <f t="shared" si="5"/>
        <v>1134099</v>
      </c>
      <c r="CZ7" s="123">
        <f t="shared" si="5"/>
        <v>159730</v>
      </c>
      <c r="DA7" s="123">
        <f t="shared" si="5"/>
        <v>182106</v>
      </c>
      <c r="DB7" s="123">
        <f t="shared" si="5"/>
        <v>4882310</v>
      </c>
      <c r="DC7" s="123">
        <f t="shared" si="5"/>
        <v>1958172</v>
      </c>
      <c r="DD7" s="123">
        <f t="shared" si="5"/>
        <v>2637833</v>
      </c>
      <c r="DE7" s="123">
        <f t="shared" si="5"/>
        <v>238104</v>
      </c>
      <c r="DF7" s="123">
        <f t="shared" si="5"/>
        <v>48201</v>
      </c>
      <c r="DG7" s="123">
        <f t="shared" si="5"/>
        <v>2070764</v>
      </c>
      <c r="DH7" s="123">
        <f t="shared" si="5"/>
        <v>0</v>
      </c>
      <c r="DI7" s="123">
        <f t="shared" si="5"/>
        <v>1701726</v>
      </c>
      <c r="DJ7" s="123">
        <f t="shared" si="5"/>
        <v>10112840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26">SUM(E8,+L8)</f>
        <v>2764145</v>
      </c>
      <c r="E8" s="127">
        <f aca="true" t="shared" si="7" ref="E8:E26">SUM(F8:I8)+K8</f>
        <v>1042070</v>
      </c>
      <c r="F8" s="127">
        <v>0</v>
      </c>
      <c r="G8" s="127">
        <v>0</v>
      </c>
      <c r="H8" s="127">
        <v>21800</v>
      </c>
      <c r="I8" s="127">
        <v>661839</v>
      </c>
      <c r="J8" s="128" t="s">
        <v>332</v>
      </c>
      <c r="K8" s="127">
        <v>358431</v>
      </c>
      <c r="L8" s="127">
        <v>1722075</v>
      </c>
      <c r="M8" s="127">
        <f aca="true" t="shared" si="8" ref="M8:M26">SUM(N8,+U8)</f>
        <v>186042</v>
      </c>
      <c r="N8" s="127">
        <f aca="true" t="shared" si="9" ref="N8:N26">SUM(O8:R8)+T8</f>
        <v>86636</v>
      </c>
      <c r="O8" s="127">
        <v>0</v>
      </c>
      <c r="P8" s="127">
        <v>0</v>
      </c>
      <c r="Q8" s="127">
        <v>0</v>
      </c>
      <c r="R8" s="127">
        <v>86563</v>
      </c>
      <c r="S8" s="128" t="s">
        <v>332</v>
      </c>
      <c r="T8" s="127">
        <v>73</v>
      </c>
      <c r="U8" s="127">
        <v>99406</v>
      </c>
      <c r="V8" s="127">
        <f aca="true" t="shared" si="10" ref="V8:V26">+SUM(D8,M8)</f>
        <v>2950187</v>
      </c>
      <c r="W8" s="127">
        <f aca="true" t="shared" si="11" ref="W8:W26">+SUM(E8,N8)</f>
        <v>1128706</v>
      </c>
      <c r="X8" s="127">
        <f aca="true" t="shared" si="12" ref="X8:X26">+SUM(F8,O8)</f>
        <v>0</v>
      </c>
      <c r="Y8" s="127">
        <f aca="true" t="shared" si="13" ref="Y8:Y26">+SUM(G8,P8)</f>
        <v>0</v>
      </c>
      <c r="Z8" s="127">
        <f aca="true" t="shared" si="14" ref="Z8:Z26">+SUM(H8,Q8)</f>
        <v>21800</v>
      </c>
      <c r="AA8" s="127">
        <f aca="true" t="shared" si="15" ref="AA8:AA26">+SUM(I8,R8)</f>
        <v>748402</v>
      </c>
      <c r="AB8" s="128" t="s">
        <v>332</v>
      </c>
      <c r="AC8" s="127">
        <f aca="true" t="shared" si="16" ref="AC8:AC26">+SUM(K8,T8)</f>
        <v>358504</v>
      </c>
      <c r="AD8" s="127">
        <f aca="true" t="shared" si="17" ref="AD8:AD26">+SUM(L8,U8)</f>
        <v>1821481</v>
      </c>
      <c r="AE8" s="127">
        <f aca="true" t="shared" si="18" ref="AE8:AE26">SUM(AF8,+AK8)</f>
        <v>2071</v>
      </c>
      <c r="AF8" s="127">
        <f aca="true" t="shared" si="19" ref="AF8:AF26">SUM(AG8:AJ8)</f>
        <v>2071</v>
      </c>
      <c r="AG8" s="127">
        <v>0</v>
      </c>
      <c r="AH8" s="127">
        <v>0</v>
      </c>
      <c r="AI8" s="127">
        <v>2071</v>
      </c>
      <c r="AJ8" s="127">
        <v>0</v>
      </c>
      <c r="AK8" s="127">
        <v>0</v>
      </c>
      <c r="AL8" s="127">
        <v>0</v>
      </c>
      <c r="AM8" s="127">
        <f aca="true" t="shared" si="20" ref="AM8:AM26">SUM(AN8,AS8,AW8,AX8,BD8)</f>
        <v>2619552</v>
      </c>
      <c r="AN8" s="127">
        <f aca="true" t="shared" si="21" ref="AN8:AN26">SUM(AO8:AR8)</f>
        <v>595170</v>
      </c>
      <c r="AO8" s="127">
        <v>595170</v>
      </c>
      <c r="AP8" s="127">
        <v>0</v>
      </c>
      <c r="AQ8" s="127">
        <v>0</v>
      </c>
      <c r="AR8" s="127">
        <v>0</v>
      </c>
      <c r="AS8" s="127">
        <f aca="true" t="shared" si="22" ref="AS8:AS26">SUM(AT8:AV8)</f>
        <v>181592</v>
      </c>
      <c r="AT8" s="127">
        <v>2445</v>
      </c>
      <c r="AU8" s="127">
        <v>123318</v>
      </c>
      <c r="AV8" s="127">
        <v>55829</v>
      </c>
      <c r="AW8" s="127">
        <v>24382</v>
      </c>
      <c r="AX8" s="127">
        <f aca="true" t="shared" si="23" ref="AX8:AX26">SUM(AY8:BB8)</f>
        <v>1818408</v>
      </c>
      <c r="AY8" s="127">
        <v>723628</v>
      </c>
      <c r="AZ8" s="127">
        <v>1068190</v>
      </c>
      <c r="BA8" s="127">
        <v>15765</v>
      </c>
      <c r="BB8" s="127">
        <v>10825</v>
      </c>
      <c r="BC8" s="127">
        <v>0</v>
      </c>
      <c r="BD8" s="127">
        <v>0</v>
      </c>
      <c r="BE8" s="127">
        <v>142522</v>
      </c>
      <c r="BF8" s="127">
        <f aca="true" t="shared" si="24" ref="BF8:BF26">SUM(AE8,+AM8,+BE8)</f>
        <v>2764145</v>
      </c>
      <c r="BG8" s="127">
        <f aca="true" t="shared" si="25" ref="BG8:BG26">SUM(BH8,+BM8)</f>
        <v>0</v>
      </c>
      <c r="BH8" s="127">
        <f aca="true" t="shared" si="26" ref="BH8:BH26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26">SUM(BP8,BU8,BY8,BZ8,CF8)</f>
        <v>184632</v>
      </c>
      <c r="BP8" s="127">
        <f aca="true" t="shared" si="28" ref="BP8:BP26">SUM(BQ8:BT8)</f>
        <v>17004</v>
      </c>
      <c r="BQ8" s="127">
        <v>17004</v>
      </c>
      <c r="BR8" s="127">
        <v>0</v>
      </c>
      <c r="BS8" s="127">
        <v>0</v>
      </c>
      <c r="BT8" s="127">
        <v>0</v>
      </c>
      <c r="BU8" s="127">
        <f aca="true" t="shared" si="29" ref="BU8:BU26">SUM(BV8:BX8)</f>
        <v>78950</v>
      </c>
      <c r="BV8" s="127">
        <v>0</v>
      </c>
      <c r="BW8" s="127">
        <v>78950</v>
      </c>
      <c r="BX8" s="127">
        <v>0</v>
      </c>
      <c r="BY8" s="127">
        <v>0</v>
      </c>
      <c r="BZ8" s="127">
        <f aca="true" t="shared" si="30" ref="BZ8:BZ26">SUM(CA8:CD8)</f>
        <v>88678</v>
      </c>
      <c r="CA8" s="127">
        <v>43578</v>
      </c>
      <c r="CB8" s="127">
        <v>37660</v>
      </c>
      <c r="CC8" s="127">
        <v>0</v>
      </c>
      <c r="CD8" s="127">
        <v>7440</v>
      </c>
      <c r="CE8" s="127">
        <v>0</v>
      </c>
      <c r="CF8" s="127">
        <v>0</v>
      </c>
      <c r="CG8" s="127">
        <v>1410</v>
      </c>
      <c r="CH8" s="127">
        <f aca="true" t="shared" si="31" ref="CH8:CH26">SUM(BG8,+BO8,+CG8)</f>
        <v>186042</v>
      </c>
      <c r="CI8" s="127">
        <f aca="true" t="shared" si="32" ref="CI8:CX23">SUM(AE8,+BG8)</f>
        <v>2071</v>
      </c>
      <c r="CJ8" s="127">
        <f t="shared" si="32"/>
        <v>2071</v>
      </c>
      <c r="CK8" s="127">
        <f t="shared" si="32"/>
        <v>0</v>
      </c>
      <c r="CL8" s="127">
        <f t="shared" si="32"/>
        <v>0</v>
      </c>
      <c r="CM8" s="127">
        <f t="shared" si="32"/>
        <v>2071</v>
      </c>
      <c r="CN8" s="127">
        <f t="shared" si="32"/>
        <v>0</v>
      </c>
      <c r="CO8" s="127">
        <f t="shared" si="32"/>
        <v>0</v>
      </c>
      <c r="CP8" s="127">
        <f t="shared" si="32"/>
        <v>0</v>
      </c>
      <c r="CQ8" s="127">
        <f t="shared" si="32"/>
        <v>2804184</v>
      </c>
      <c r="CR8" s="127">
        <f t="shared" si="32"/>
        <v>612174</v>
      </c>
      <c r="CS8" s="127">
        <f t="shared" si="32"/>
        <v>612174</v>
      </c>
      <c r="CT8" s="127">
        <f t="shared" si="32"/>
        <v>0</v>
      </c>
      <c r="CU8" s="127">
        <f t="shared" si="32"/>
        <v>0</v>
      </c>
      <c r="CV8" s="127">
        <f t="shared" si="32"/>
        <v>0</v>
      </c>
      <c r="CW8" s="127">
        <f t="shared" si="32"/>
        <v>260542</v>
      </c>
      <c r="CX8" s="127">
        <f t="shared" si="32"/>
        <v>2445</v>
      </c>
      <c r="CY8" s="127">
        <f aca="true" t="shared" si="33" ref="CY8:CY26">SUM(AU8,+BW8)</f>
        <v>202268</v>
      </c>
      <c r="CZ8" s="127">
        <f aca="true" t="shared" si="34" ref="CZ8:CZ26">SUM(AV8,+BX8)</f>
        <v>55829</v>
      </c>
      <c r="DA8" s="127">
        <f aca="true" t="shared" si="35" ref="DA8:DA26">SUM(AW8,+BY8)</f>
        <v>24382</v>
      </c>
      <c r="DB8" s="127">
        <f aca="true" t="shared" si="36" ref="DB8:DB26">SUM(AX8,+BZ8)</f>
        <v>1907086</v>
      </c>
      <c r="DC8" s="127">
        <f aca="true" t="shared" si="37" ref="DC8:DC26">SUM(AY8,+CA8)</f>
        <v>767206</v>
      </c>
      <c r="DD8" s="127">
        <f aca="true" t="shared" si="38" ref="DD8:DD26">SUM(AZ8,+CB8)</f>
        <v>1105850</v>
      </c>
      <c r="DE8" s="127">
        <f aca="true" t="shared" si="39" ref="DE8:DE26">SUM(BA8,+CC8)</f>
        <v>15765</v>
      </c>
      <c r="DF8" s="127">
        <f aca="true" t="shared" si="40" ref="DF8:DF26">SUM(BB8,+CD8)</f>
        <v>18265</v>
      </c>
      <c r="DG8" s="127">
        <f aca="true" t="shared" si="41" ref="DG8:DG26">SUM(BC8,+CE8)</f>
        <v>0</v>
      </c>
      <c r="DH8" s="127">
        <f aca="true" t="shared" si="42" ref="DH8:DH26">SUM(BD8,+CF8)</f>
        <v>0</v>
      </c>
      <c r="DI8" s="127">
        <f aca="true" t="shared" si="43" ref="DI8:DI26">SUM(BE8,+CG8)</f>
        <v>143932</v>
      </c>
      <c r="DJ8" s="127">
        <f aca="true" t="shared" si="44" ref="DJ8:DJ26">SUM(BF8,+CH8)</f>
        <v>2950187</v>
      </c>
    </row>
    <row r="9" spans="1:114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6"/>
        <v>980169</v>
      </c>
      <c r="E9" s="127">
        <f t="shared" si="7"/>
        <v>174432</v>
      </c>
      <c r="F9" s="127">
        <v>0</v>
      </c>
      <c r="G9" s="127">
        <v>0</v>
      </c>
      <c r="H9" s="127">
        <v>0</v>
      </c>
      <c r="I9" s="127">
        <v>132327</v>
      </c>
      <c r="J9" s="128" t="s">
        <v>332</v>
      </c>
      <c r="K9" s="127">
        <v>42105</v>
      </c>
      <c r="L9" s="127">
        <v>805737</v>
      </c>
      <c r="M9" s="127">
        <f t="shared" si="8"/>
        <v>190727</v>
      </c>
      <c r="N9" s="127">
        <f t="shared" si="9"/>
        <v>24409</v>
      </c>
      <c r="O9" s="127">
        <v>0</v>
      </c>
      <c r="P9" s="127">
        <v>0</v>
      </c>
      <c r="Q9" s="127">
        <v>0</v>
      </c>
      <c r="R9" s="127">
        <v>24409</v>
      </c>
      <c r="S9" s="128" t="s">
        <v>332</v>
      </c>
      <c r="T9" s="127">
        <v>0</v>
      </c>
      <c r="U9" s="127">
        <v>166318</v>
      </c>
      <c r="V9" s="127">
        <f t="shared" si="10"/>
        <v>1170896</v>
      </c>
      <c r="W9" s="127">
        <f t="shared" si="11"/>
        <v>198841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156736</v>
      </c>
      <c r="AB9" s="128" t="s">
        <v>332</v>
      </c>
      <c r="AC9" s="127">
        <f t="shared" si="16"/>
        <v>42105</v>
      </c>
      <c r="AD9" s="127">
        <f t="shared" si="17"/>
        <v>972055</v>
      </c>
      <c r="AE9" s="127">
        <f t="shared" si="18"/>
        <v>21966</v>
      </c>
      <c r="AF9" s="127">
        <f t="shared" si="19"/>
        <v>21966</v>
      </c>
      <c r="AG9" s="127">
        <v>0</v>
      </c>
      <c r="AH9" s="127">
        <v>21966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516102</v>
      </c>
      <c r="AN9" s="127">
        <f t="shared" si="21"/>
        <v>121368</v>
      </c>
      <c r="AO9" s="127">
        <v>55591</v>
      </c>
      <c r="AP9" s="127">
        <v>37547</v>
      </c>
      <c r="AQ9" s="127">
        <v>28230</v>
      </c>
      <c r="AR9" s="127">
        <v>0</v>
      </c>
      <c r="AS9" s="127">
        <f t="shared" si="22"/>
        <v>35300</v>
      </c>
      <c r="AT9" s="127">
        <v>3169</v>
      </c>
      <c r="AU9" s="127">
        <v>28950</v>
      </c>
      <c r="AV9" s="127">
        <v>3181</v>
      </c>
      <c r="AW9" s="127">
        <v>0</v>
      </c>
      <c r="AX9" s="127">
        <f t="shared" si="23"/>
        <v>359434</v>
      </c>
      <c r="AY9" s="127">
        <v>239834</v>
      </c>
      <c r="AZ9" s="127">
        <v>118948</v>
      </c>
      <c r="BA9" s="127">
        <v>0</v>
      </c>
      <c r="BB9" s="127">
        <v>652</v>
      </c>
      <c r="BC9" s="127">
        <v>421738</v>
      </c>
      <c r="BD9" s="127">
        <v>0</v>
      </c>
      <c r="BE9" s="127">
        <v>20363</v>
      </c>
      <c r="BF9" s="127">
        <f t="shared" si="24"/>
        <v>558431</v>
      </c>
      <c r="BG9" s="127">
        <f t="shared" si="25"/>
        <v>69868</v>
      </c>
      <c r="BH9" s="127">
        <f t="shared" si="26"/>
        <v>69868</v>
      </c>
      <c r="BI9" s="127">
        <v>0</v>
      </c>
      <c r="BJ9" s="127">
        <v>69868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102470</v>
      </c>
      <c r="BP9" s="127">
        <f t="shared" si="28"/>
        <v>27628</v>
      </c>
      <c r="BQ9" s="127">
        <v>8848</v>
      </c>
      <c r="BR9" s="127">
        <v>0</v>
      </c>
      <c r="BS9" s="127">
        <v>18780</v>
      </c>
      <c r="BT9" s="127">
        <v>0</v>
      </c>
      <c r="BU9" s="127">
        <f t="shared" si="29"/>
        <v>74842</v>
      </c>
      <c r="BV9" s="127">
        <v>0</v>
      </c>
      <c r="BW9" s="127">
        <v>74842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18389</v>
      </c>
      <c r="CF9" s="127">
        <v>0</v>
      </c>
      <c r="CG9" s="127">
        <v>0</v>
      </c>
      <c r="CH9" s="127">
        <f t="shared" si="31"/>
        <v>172338</v>
      </c>
      <c r="CI9" s="127">
        <f t="shared" si="32"/>
        <v>91834</v>
      </c>
      <c r="CJ9" s="127">
        <f t="shared" si="32"/>
        <v>91834</v>
      </c>
      <c r="CK9" s="127">
        <f t="shared" si="32"/>
        <v>0</v>
      </c>
      <c r="CL9" s="127">
        <f t="shared" si="32"/>
        <v>91834</v>
      </c>
      <c r="CM9" s="127">
        <f t="shared" si="32"/>
        <v>0</v>
      </c>
      <c r="CN9" s="127">
        <f t="shared" si="32"/>
        <v>0</v>
      </c>
      <c r="CO9" s="127">
        <f t="shared" si="32"/>
        <v>0</v>
      </c>
      <c r="CP9" s="127">
        <f t="shared" si="32"/>
        <v>0</v>
      </c>
      <c r="CQ9" s="127">
        <f t="shared" si="32"/>
        <v>618572</v>
      </c>
      <c r="CR9" s="127">
        <f t="shared" si="32"/>
        <v>148996</v>
      </c>
      <c r="CS9" s="127">
        <f t="shared" si="32"/>
        <v>64439</v>
      </c>
      <c r="CT9" s="127">
        <f t="shared" si="32"/>
        <v>37547</v>
      </c>
      <c r="CU9" s="127">
        <f t="shared" si="32"/>
        <v>47010</v>
      </c>
      <c r="CV9" s="127">
        <f t="shared" si="32"/>
        <v>0</v>
      </c>
      <c r="CW9" s="127">
        <f t="shared" si="32"/>
        <v>110142</v>
      </c>
      <c r="CX9" s="127">
        <f t="shared" si="32"/>
        <v>3169</v>
      </c>
      <c r="CY9" s="127">
        <f t="shared" si="33"/>
        <v>103792</v>
      </c>
      <c r="CZ9" s="127">
        <f t="shared" si="34"/>
        <v>3181</v>
      </c>
      <c r="DA9" s="127">
        <f t="shared" si="35"/>
        <v>0</v>
      </c>
      <c r="DB9" s="127">
        <f t="shared" si="36"/>
        <v>359434</v>
      </c>
      <c r="DC9" s="127">
        <f t="shared" si="37"/>
        <v>239834</v>
      </c>
      <c r="DD9" s="127">
        <f t="shared" si="38"/>
        <v>118948</v>
      </c>
      <c r="DE9" s="127">
        <f t="shared" si="39"/>
        <v>0</v>
      </c>
      <c r="DF9" s="127">
        <f t="shared" si="40"/>
        <v>652</v>
      </c>
      <c r="DG9" s="127">
        <f t="shared" si="41"/>
        <v>440127</v>
      </c>
      <c r="DH9" s="127">
        <f t="shared" si="42"/>
        <v>0</v>
      </c>
      <c r="DI9" s="127">
        <f t="shared" si="43"/>
        <v>20363</v>
      </c>
      <c r="DJ9" s="127">
        <f t="shared" si="44"/>
        <v>730769</v>
      </c>
    </row>
    <row r="10" spans="1:114" s="129" customFormat="1" ht="12" customHeight="1">
      <c r="A10" s="125" t="s">
        <v>336</v>
      </c>
      <c r="B10" s="133" t="s">
        <v>342</v>
      </c>
      <c r="C10" s="125" t="s">
        <v>343</v>
      </c>
      <c r="D10" s="127">
        <f t="shared" si="6"/>
        <v>1920943</v>
      </c>
      <c r="E10" s="127">
        <f t="shared" si="7"/>
        <v>1222636</v>
      </c>
      <c r="F10" s="127">
        <v>101132</v>
      </c>
      <c r="G10" s="127">
        <v>33554</v>
      </c>
      <c r="H10" s="127">
        <v>0</v>
      </c>
      <c r="I10" s="127">
        <v>717018</v>
      </c>
      <c r="J10" s="128" t="s">
        <v>332</v>
      </c>
      <c r="K10" s="127">
        <v>370932</v>
      </c>
      <c r="L10" s="127">
        <v>698307</v>
      </c>
      <c r="M10" s="127">
        <f t="shared" si="8"/>
        <v>254700</v>
      </c>
      <c r="N10" s="127">
        <f t="shared" si="9"/>
        <v>48664</v>
      </c>
      <c r="O10" s="127">
        <v>0</v>
      </c>
      <c r="P10" s="127">
        <v>0</v>
      </c>
      <c r="Q10" s="127">
        <v>0</v>
      </c>
      <c r="R10" s="127">
        <v>44741</v>
      </c>
      <c r="S10" s="128" t="s">
        <v>332</v>
      </c>
      <c r="T10" s="127">
        <v>3923</v>
      </c>
      <c r="U10" s="127">
        <v>206036</v>
      </c>
      <c r="V10" s="127">
        <f t="shared" si="10"/>
        <v>2175643</v>
      </c>
      <c r="W10" s="127">
        <f t="shared" si="11"/>
        <v>1271300</v>
      </c>
      <c r="X10" s="127">
        <f t="shared" si="12"/>
        <v>101132</v>
      </c>
      <c r="Y10" s="127">
        <f t="shared" si="13"/>
        <v>33554</v>
      </c>
      <c r="Z10" s="127">
        <f t="shared" si="14"/>
        <v>0</v>
      </c>
      <c r="AA10" s="127">
        <f t="shared" si="15"/>
        <v>761759</v>
      </c>
      <c r="AB10" s="128" t="s">
        <v>332</v>
      </c>
      <c r="AC10" s="127">
        <f t="shared" si="16"/>
        <v>374855</v>
      </c>
      <c r="AD10" s="127">
        <f t="shared" si="17"/>
        <v>904343</v>
      </c>
      <c r="AE10" s="127">
        <f t="shared" si="18"/>
        <v>33075</v>
      </c>
      <c r="AF10" s="127">
        <f t="shared" si="19"/>
        <v>33075</v>
      </c>
      <c r="AG10" s="127">
        <v>0</v>
      </c>
      <c r="AH10" s="127">
        <v>33075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1727700</v>
      </c>
      <c r="AN10" s="127">
        <f t="shared" si="21"/>
        <v>213957</v>
      </c>
      <c r="AO10" s="127">
        <v>213957</v>
      </c>
      <c r="AP10" s="127">
        <v>0</v>
      </c>
      <c r="AQ10" s="127">
        <v>0</v>
      </c>
      <c r="AR10" s="127">
        <v>0</v>
      </c>
      <c r="AS10" s="127">
        <f t="shared" si="22"/>
        <v>412800</v>
      </c>
      <c r="AT10" s="127">
        <v>0</v>
      </c>
      <c r="AU10" s="127">
        <v>386592</v>
      </c>
      <c r="AV10" s="127">
        <v>26208</v>
      </c>
      <c r="AW10" s="127">
        <v>0</v>
      </c>
      <c r="AX10" s="127">
        <f t="shared" si="23"/>
        <v>1100943</v>
      </c>
      <c r="AY10" s="127">
        <v>504624</v>
      </c>
      <c r="AZ10" s="127">
        <v>499910</v>
      </c>
      <c r="BA10" s="127">
        <v>68063</v>
      </c>
      <c r="BB10" s="127">
        <v>28346</v>
      </c>
      <c r="BC10" s="127">
        <v>0</v>
      </c>
      <c r="BD10" s="127">
        <v>0</v>
      </c>
      <c r="BE10" s="127">
        <v>160168</v>
      </c>
      <c r="BF10" s="127">
        <f t="shared" si="24"/>
        <v>1920943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249489</v>
      </c>
      <c r="BP10" s="127">
        <f t="shared" si="28"/>
        <v>2470</v>
      </c>
      <c r="BQ10" s="127">
        <v>2470</v>
      </c>
      <c r="BR10" s="127">
        <v>0</v>
      </c>
      <c r="BS10" s="127">
        <v>0</v>
      </c>
      <c r="BT10" s="127">
        <v>0</v>
      </c>
      <c r="BU10" s="127">
        <f t="shared" si="29"/>
        <v>7199</v>
      </c>
      <c r="BV10" s="127">
        <v>0</v>
      </c>
      <c r="BW10" s="127">
        <v>7199</v>
      </c>
      <c r="BX10" s="127">
        <v>0</v>
      </c>
      <c r="BY10" s="127">
        <v>0</v>
      </c>
      <c r="BZ10" s="127">
        <f t="shared" si="30"/>
        <v>239820</v>
      </c>
      <c r="CA10" s="127">
        <v>0</v>
      </c>
      <c r="CB10" s="127">
        <v>239820</v>
      </c>
      <c r="CC10" s="127">
        <v>0</v>
      </c>
      <c r="CD10" s="127">
        <v>0</v>
      </c>
      <c r="CE10" s="127">
        <v>0</v>
      </c>
      <c r="CF10" s="127">
        <v>0</v>
      </c>
      <c r="CG10" s="127">
        <v>5211</v>
      </c>
      <c r="CH10" s="127">
        <f t="shared" si="31"/>
        <v>254700</v>
      </c>
      <c r="CI10" s="127">
        <f t="shared" si="32"/>
        <v>33075</v>
      </c>
      <c r="CJ10" s="127">
        <f t="shared" si="32"/>
        <v>33075</v>
      </c>
      <c r="CK10" s="127">
        <f t="shared" si="32"/>
        <v>0</v>
      </c>
      <c r="CL10" s="127">
        <f t="shared" si="32"/>
        <v>33075</v>
      </c>
      <c r="CM10" s="127">
        <f t="shared" si="32"/>
        <v>0</v>
      </c>
      <c r="CN10" s="127">
        <f t="shared" si="32"/>
        <v>0</v>
      </c>
      <c r="CO10" s="127">
        <f t="shared" si="32"/>
        <v>0</v>
      </c>
      <c r="CP10" s="127">
        <f t="shared" si="32"/>
        <v>0</v>
      </c>
      <c r="CQ10" s="127">
        <f t="shared" si="32"/>
        <v>1977189</v>
      </c>
      <c r="CR10" s="127">
        <f t="shared" si="32"/>
        <v>216427</v>
      </c>
      <c r="CS10" s="127">
        <f t="shared" si="32"/>
        <v>216427</v>
      </c>
      <c r="CT10" s="127">
        <f t="shared" si="32"/>
        <v>0</v>
      </c>
      <c r="CU10" s="127">
        <f t="shared" si="32"/>
        <v>0</v>
      </c>
      <c r="CV10" s="127">
        <f t="shared" si="32"/>
        <v>0</v>
      </c>
      <c r="CW10" s="127">
        <f t="shared" si="32"/>
        <v>419999</v>
      </c>
      <c r="CX10" s="127">
        <f t="shared" si="32"/>
        <v>0</v>
      </c>
      <c r="CY10" s="127">
        <f t="shared" si="33"/>
        <v>393791</v>
      </c>
      <c r="CZ10" s="127">
        <f t="shared" si="34"/>
        <v>26208</v>
      </c>
      <c r="DA10" s="127">
        <f t="shared" si="35"/>
        <v>0</v>
      </c>
      <c r="DB10" s="127">
        <f t="shared" si="36"/>
        <v>1340763</v>
      </c>
      <c r="DC10" s="127">
        <f t="shared" si="37"/>
        <v>504624</v>
      </c>
      <c r="DD10" s="127">
        <f t="shared" si="38"/>
        <v>739730</v>
      </c>
      <c r="DE10" s="127">
        <f t="shared" si="39"/>
        <v>68063</v>
      </c>
      <c r="DF10" s="127">
        <f t="shared" si="40"/>
        <v>28346</v>
      </c>
      <c r="DG10" s="127">
        <f t="shared" si="41"/>
        <v>0</v>
      </c>
      <c r="DH10" s="127">
        <f t="shared" si="42"/>
        <v>0</v>
      </c>
      <c r="DI10" s="127">
        <f t="shared" si="43"/>
        <v>165379</v>
      </c>
      <c r="DJ10" s="127">
        <f t="shared" si="44"/>
        <v>2175643</v>
      </c>
    </row>
    <row r="11" spans="1:114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6"/>
        <v>770620</v>
      </c>
      <c r="E11" s="127">
        <f t="shared" si="7"/>
        <v>99180</v>
      </c>
      <c r="F11" s="127">
        <v>0</v>
      </c>
      <c r="G11" s="127">
        <v>0</v>
      </c>
      <c r="H11" s="127">
        <v>0</v>
      </c>
      <c r="I11" s="127">
        <v>0</v>
      </c>
      <c r="J11" s="128" t="s">
        <v>332</v>
      </c>
      <c r="K11" s="127">
        <v>99180</v>
      </c>
      <c r="L11" s="127">
        <v>671440</v>
      </c>
      <c r="M11" s="127">
        <f t="shared" si="8"/>
        <v>138318</v>
      </c>
      <c r="N11" s="127">
        <f t="shared" si="9"/>
        <v>11901</v>
      </c>
      <c r="O11" s="127">
        <v>0</v>
      </c>
      <c r="P11" s="127">
        <v>0</v>
      </c>
      <c r="Q11" s="127">
        <v>0</v>
      </c>
      <c r="R11" s="127">
        <v>43</v>
      </c>
      <c r="S11" s="128" t="s">
        <v>332</v>
      </c>
      <c r="T11" s="127">
        <v>11858</v>
      </c>
      <c r="U11" s="127">
        <v>126417</v>
      </c>
      <c r="V11" s="127">
        <f t="shared" si="10"/>
        <v>908938</v>
      </c>
      <c r="W11" s="127">
        <f t="shared" si="11"/>
        <v>111081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43</v>
      </c>
      <c r="AB11" s="128" t="s">
        <v>332</v>
      </c>
      <c r="AC11" s="127">
        <f t="shared" si="16"/>
        <v>111038</v>
      </c>
      <c r="AD11" s="127">
        <f t="shared" si="17"/>
        <v>797857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188897</v>
      </c>
      <c r="AM11" s="127">
        <f t="shared" si="20"/>
        <v>337639</v>
      </c>
      <c r="AN11" s="127">
        <f t="shared" si="21"/>
        <v>98764</v>
      </c>
      <c r="AO11" s="127">
        <v>34230</v>
      </c>
      <c r="AP11" s="127">
        <v>59933</v>
      </c>
      <c r="AQ11" s="127">
        <v>0</v>
      </c>
      <c r="AR11" s="127">
        <v>4601</v>
      </c>
      <c r="AS11" s="127">
        <f t="shared" si="22"/>
        <v>6243</v>
      </c>
      <c r="AT11" s="127">
        <v>3408</v>
      </c>
      <c r="AU11" s="127">
        <v>2835</v>
      </c>
      <c r="AV11" s="127">
        <v>0</v>
      </c>
      <c r="AW11" s="127">
        <v>139818</v>
      </c>
      <c r="AX11" s="127">
        <f t="shared" si="23"/>
        <v>92814</v>
      </c>
      <c r="AY11" s="127">
        <v>72534</v>
      </c>
      <c r="AZ11" s="127">
        <v>20280</v>
      </c>
      <c r="BA11" s="127">
        <v>0</v>
      </c>
      <c r="BB11" s="127">
        <v>0</v>
      </c>
      <c r="BC11" s="127">
        <v>241226</v>
      </c>
      <c r="BD11" s="127">
        <v>0</v>
      </c>
      <c r="BE11" s="127">
        <v>2858</v>
      </c>
      <c r="BF11" s="127">
        <f t="shared" si="24"/>
        <v>340497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138260</v>
      </c>
      <c r="BP11" s="127">
        <f t="shared" si="28"/>
        <v>55786</v>
      </c>
      <c r="BQ11" s="127">
        <v>55786</v>
      </c>
      <c r="BR11" s="127">
        <v>0</v>
      </c>
      <c r="BS11" s="127">
        <v>0</v>
      </c>
      <c r="BT11" s="127">
        <v>0</v>
      </c>
      <c r="BU11" s="127">
        <f t="shared" si="29"/>
        <v>70140</v>
      </c>
      <c r="BV11" s="127">
        <v>70140</v>
      </c>
      <c r="BW11" s="127">
        <v>0</v>
      </c>
      <c r="BX11" s="127">
        <v>0</v>
      </c>
      <c r="BY11" s="127">
        <v>0</v>
      </c>
      <c r="BZ11" s="127">
        <f t="shared" si="30"/>
        <v>12334</v>
      </c>
      <c r="CA11" s="127">
        <v>12334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58</v>
      </c>
      <c r="CH11" s="127">
        <f t="shared" si="31"/>
        <v>138318</v>
      </c>
      <c r="CI11" s="127">
        <f t="shared" si="32"/>
        <v>0</v>
      </c>
      <c r="CJ11" s="127">
        <f t="shared" si="32"/>
        <v>0</v>
      </c>
      <c r="CK11" s="127">
        <f t="shared" si="32"/>
        <v>0</v>
      </c>
      <c r="CL11" s="127">
        <f t="shared" si="32"/>
        <v>0</v>
      </c>
      <c r="CM11" s="127">
        <f t="shared" si="32"/>
        <v>0</v>
      </c>
      <c r="CN11" s="127">
        <f t="shared" si="32"/>
        <v>0</v>
      </c>
      <c r="CO11" s="127">
        <f t="shared" si="32"/>
        <v>0</v>
      </c>
      <c r="CP11" s="127">
        <f t="shared" si="32"/>
        <v>188897</v>
      </c>
      <c r="CQ11" s="127">
        <f t="shared" si="32"/>
        <v>475899</v>
      </c>
      <c r="CR11" s="127">
        <f t="shared" si="32"/>
        <v>154550</v>
      </c>
      <c r="CS11" s="127">
        <f t="shared" si="32"/>
        <v>90016</v>
      </c>
      <c r="CT11" s="127">
        <f t="shared" si="32"/>
        <v>59933</v>
      </c>
      <c r="CU11" s="127">
        <f t="shared" si="32"/>
        <v>0</v>
      </c>
      <c r="CV11" s="127">
        <f t="shared" si="32"/>
        <v>4601</v>
      </c>
      <c r="CW11" s="127">
        <f t="shared" si="32"/>
        <v>76383</v>
      </c>
      <c r="CX11" s="127">
        <f t="shared" si="32"/>
        <v>73548</v>
      </c>
      <c r="CY11" s="127">
        <f t="shared" si="33"/>
        <v>2835</v>
      </c>
      <c r="CZ11" s="127">
        <f t="shared" si="34"/>
        <v>0</v>
      </c>
      <c r="DA11" s="127">
        <f t="shared" si="35"/>
        <v>139818</v>
      </c>
      <c r="DB11" s="127">
        <f t="shared" si="36"/>
        <v>105148</v>
      </c>
      <c r="DC11" s="127">
        <f t="shared" si="37"/>
        <v>84868</v>
      </c>
      <c r="DD11" s="127">
        <f t="shared" si="38"/>
        <v>20280</v>
      </c>
      <c r="DE11" s="127">
        <f t="shared" si="39"/>
        <v>0</v>
      </c>
      <c r="DF11" s="127">
        <f t="shared" si="40"/>
        <v>0</v>
      </c>
      <c r="DG11" s="127">
        <f t="shared" si="41"/>
        <v>241226</v>
      </c>
      <c r="DH11" s="127">
        <f t="shared" si="42"/>
        <v>0</v>
      </c>
      <c r="DI11" s="127">
        <f t="shared" si="43"/>
        <v>2916</v>
      </c>
      <c r="DJ11" s="127">
        <f t="shared" si="44"/>
        <v>478815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6"/>
        <v>1944359</v>
      </c>
      <c r="E12" s="134">
        <f t="shared" si="7"/>
        <v>1454932</v>
      </c>
      <c r="F12" s="134">
        <v>376052</v>
      </c>
      <c r="G12" s="134">
        <v>0</v>
      </c>
      <c r="H12" s="134">
        <v>921600</v>
      </c>
      <c r="I12" s="134">
        <v>93017</v>
      </c>
      <c r="J12" s="135" t="s">
        <v>332</v>
      </c>
      <c r="K12" s="134">
        <v>64263</v>
      </c>
      <c r="L12" s="134">
        <v>489427</v>
      </c>
      <c r="M12" s="134">
        <f t="shared" si="8"/>
        <v>161105</v>
      </c>
      <c r="N12" s="134">
        <f t="shared" si="9"/>
        <v>26</v>
      </c>
      <c r="O12" s="134">
        <v>0</v>
      </c>
      <c r="P12" s="134">
        <v>0</v>
      </c>
      <c r="Q12" s="134">
        <v>0</v>
      </c>
      <c r="R12" s="134">
        <v>26</v>
      </c>
      <c r="S12" s="135" t="s">
        <v>332</v>
      </c>
      <c r="T12" s="134">
        <v>0</v>
      </c>
      <c r="U12" s="134">
        <v>161079</v>
      </c>
      <c r="V12" s="134">
        <f t="shared" si="10"/>
        <v>2105464</v>
      </c>
      <c r="W12" s="134">
        <f t="shared" si="11"/>
        <v>1454958</v>
      </c>
      <c r="X12" s="134">
        <f t="shared" si="12"/>
        <v>376052</v>
      </c>
      <c r="Y12" s="134">
        <f t="shared" si="13"/>
        <v>0</v>
      </c>
      <c r="Z12" s="134">
        <f t="shared" si="14"/>
        <v>921600</v>
      </c>
      <c r="AA12" s="134">
        <f t="shared" si="15"/>
        <v>93043</v>
      </c>
      <c r="AB12" s="135" t="s">
        <v>332</v>
      </c>
      <c r="AC12" s="134">
        <f t="shared" si="16"/>
        <v>64263</v>
      </c>
      <c r="AD12" s="134">
        <f t="shared" si="17"/>
        <v>650506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20"/>
        <v>595344</v>
      </c>
      <c r="AN12" s="134">
        <f t="shared" si="21"/>
        <v>132649</v>
      </c>
      <c r="AO12" s="134">
        <v>81430</v>
      </c>
      <c r="AP12" s="134">
        <v>41863</v>
      </c>
      <c r="AQ12" s="134">
        <v>9356</v>
      </c>
      <c r="AR12" s="134">
        <v>0</v>
      </c>
      <c r="AS12" s="134">
        <f t="shared" si="22"/>
        <v>160290</v>
      </c>
      <c r="AT12" s="134">
        <v>8703</v>
      </c>
      <c r="AU12" s="134">
        <v>98418</v>
      </c>
      <c r="AV12" s="134">
        <v>53169</v>
      </c>
      <c r="AW12" s="134">
        <v>5474</v>
      </c>
      <c r="AX12" s="134">
        <f t="shared" si="23"/>
        <v>296931</v>
      </c>
      <c r="AY12" s="134">
        <v>71742</v>
      </c>
      <c r="AZ12" s="134">
        <v>95341</v>
      </c>
      <c r="BA12" s="134">
        <v>129848</v>
      </c>
      <c r="BB12" s="134">
        <v>0</v>
      </c>
      <c r="BC12" s="134">
        <v>0</v>
      </c>
      <c r="BD12" s="134">
        <v>0</v>
      </c>
      <c r="BE12" s="134">
        <v>1349015</v>
      </c>
      <c r="BF12" s="134">
        <f t="shared" si="24"/>
        <v>1944359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161105</v>
      </c>
      <c r="BP12" s="134">
        <f t="shared" si="28"/>
        <v>55513</v>
      </c>
      <c r="BQ12" s="134">
        <v>43773</v>
      </c>
      <c r="BR12" s="134">
        <v>0</v>
      </c>
      <c r="BS12" s="134">
        <v>11740</v>
      </c>
      <c r="BT12" s="134">
        <v>0</v>
      </c>
      <c r="BU12" s="134">
        <f t="shared" si="29"/>
        <v>91021</v>
      </c>
      <c r="BV12" s="134">
        <v>0</v>
      </c>
      <c r="BW12" s="134">
        <v>91021</v>
      </c>
      <c r="BX12" s="134">
        <v>0</v>
      </c>
      <c r="BY12" s="134">
        <v>0</v>
      </c>
      <c r="BZ12" s="134">
        <f t="shared" si="30"/>
        <v>14571</v>
      </c>
      <c r="CA12" s="134">
        <v>0</v>
      </c>
      <c r="CB12" s="134">
        <v>14571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f t="shared" si="31"/>
        <v>161105</v>
      </c>
      <c r="CI12" s="134">
        <f t="shared" si="32"/>
        <v>0</v>
      </c>
      <c r="CJ12" s="134">
        <f t="shared" si="32"/>
        <v>0</v>
      </c>
      <c r="CK12" s="134">
        <f t="shared" si="32"/>
        <v>0</v>
      </c>
      <c r="CL12" s="134">
        <f t="shared" si="32"/>
        <v>0</v>
      </c>
      <c r="CM12" s="134">
        <f t="shared" si="32"/>
        <v>0</v>
      </c>
      <c r="CN12" s="134">
        <f t="shared" si="32"/>
        <v>0</v>
      </c>
      <c r="CO12" s="134">
        <f t="shared" si="32"/>
        <v>0</v>
      </c>
      <c r="CP12" s="134">
        <f t="shared" si="32"/>
        <v>0</v>
      </c>
      <c r="CQ12" s="134">
        <f t="shared" si="32"/>
        <v>756449</v>
      </c>
      <c r="CR12" s="134">
        <f t="shared" si="32"/>
        <v>188162</v>
      </c>
      <c r="CS12" s="134">
        <f t="shared" si="32"/>
        <v>125203</v>
      </c>
      <c r="CT12" s="134">
        <f t="shared" si="32"/>
        <v>41863</v>
      </c>
      <c r="CU12" s="134">
        <f t="shared" si="32"/>
        <v>21096</v>
      </c>
      <c r="CV12" s="134">
        <f t="shared" si="32"/>
        <v>0</v>
      </c>
      <c r="CW12" s="134">
        <f t="shared" si="32"/>
        <v>251311</v>
      </c>
      <c r="CX12" s="134">
        <f t="shared" si="32"/>
        <v>8703</v>
      </c>
      <c r="CY12" s="134">
        <f t="shared" si="33"/>
        <v>189439</v>
      </c>
      <c r="CZ12" s="134">
        <f t="shared" si="34"/>
        <v>53169</v>
      </c>
      <c r="DA12" s="134">
        <f t="shared" si="35"/>
        <v>5474</v>
      </c>
      <c r="DB12" s="134">
        <f t="shared" si="36"/>
        <v>311502</v>
      </c>
      <c r="DC12" s="134">
        <f t="shared" si="37"/>
        <v>71742</v>
      </c>
      <c r="DD12" s="134">
        <f t="shared" si="38"/>
        <v>109912</v>
      </c>
      <c r="DE12" s="134">
        <f t="shared" si="39"/>
        <v>129848</v>
      </c>
      <c r="DF12" s="134">
        <f t="shared" si="40"/>
        <v>0</v>
      </c>
      <c r="DG12" s="134">
        <f t="shared" si="41"/>
        <v>0</v>
      </c>
      <c r="DH12" s="134">
        <f t="shared" si="42"/>
        <v>0</v>
      </c>
      <c r="DI12" s="134">
        <f t="shared" si="43"/>
        <v>1349015</v>
      </c>
      <c r="DJ12" s="134">
        <f t="shared" si="44"/>
        <v>2105464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6"/>
        <v>485316</v>
      </c>
      <c r="E13" s="134">
        <f t="shared" si="7"/>
        <v>129316</v>
      </c>
      <c r="F13" s="134">
        <v>0</v>
      </c>
      <c r="G13" s="134">
        <v>0</v>
      </c>
      <c r="H13" s="134">
        <v>0</v>
      </c>
      <c r="I13" s="134">
        <v>114055</v>
      </c>
      <c r="J13" s="135" t="s">
        <v>332</v>
      </c>
      <c r="K13" s="134">
        <v>15261</v>
      </c>
      <c r="L13" s="134">
        <v>356000</v>
      </c>
      <c r="M13" s="134">
        <f t="shared" si="8"/>
        <v>79716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5" t="s">
        <v>332</v>
      </c>
      <c r="T13" s="134">
        <v>0</v>
      </c>
      <c r="U13" s="134">
        <v>79716</v>
      </c>
      <c r="V13" s="134">
        <f t="shared" si="10"/>
        <v>565032</v>
      </c>
      <c r="W13" s="134">
        <f t="shared" si="11"/>
        <v>129316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114055</v>
      </c>
      <c r="AB13" s="135" t="s">
        <v>332</v>
      </c>
      <c r="AC13" s="134">
        <f t="shared" si="16"/>
        <v>15261</v>
      </c>
      <c r="AD13" s="134">
        <f t="shared" si="17"/>
        <v>435716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485316</v>
      </c>
      <c r="AN13" s="134">
        <f t="shared" si="21"/>
        <v>22223</v>
      </c>
      <c r="AO13" s="134">
        <v>22223</v>
      </c>
      <c r="AP13" s="134">
        <v>0</v>
      </c>
      <c r="AQ13" s="134">
        <v>0</v>
      </c>
      <c r="AR13" s="134">
        <v>0</v>
      </c>
      <c r="AS13" s="134">
        <f t="shared" si="22"/>
        <v>25946</v>
      </c>
      <c r="AT13" s="134">
        <v>8370</v>
      </c>
      <c r="AU13" s="134">
        <v>9175</v>
      </c>
      <c r="AV13" s="134">
        <v>8401</v>
      </c>
      <c r="AW13" s="134">
        <v>0</v>
      </c>
      <c r="AX13" s="134">
        <f t="shared" si="23"/>
        <v>437147</v>
      </c>
      <c r="AY13" s="134">
        <v>119513</v>
      </c>
      <c r="AZ13" s="134">
        <v>316349</v>
      </c>
      <c r="BA13" s="134">
        <v>1285</v>
      </c>
      <c r="BB13" s="134">
        <v>0</v>
      </c>
      <c r="BC13" s="134">
        <v>0</v>
      </c>
      <c r="BD13" s="134">
        <v>0</v>
      </c>
      <c r="BE13" s="134">
        <v>0</v>
      </c>
      <c r="BF13" s="134">
        <f t="shared" si="24"/>
        <v>485316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79716</v>
      </c>
      <c r="BP13" s="134">
        <f t="shared" si="28"/>
        <v>4598</v>
      </c>
      <c r="BQ13" s="134">
        <v>4598</v>
      </c>
      <c r="BR13" s="134">
        <v>0</v>
      </c>
      <c r="BS13" s="134">
        <v>0</v>
      </c>
      <c r="BT13" s="134">
        <v>0</v>
      </c>
      <c r="BU13" s="134">
        <f t="shared" si="29"/>
        <v>33313</v>
      </c>
      <c r="BV13" s="134">
        <v>0</v>
      </c>
      <c r="BW13" s="134">
        <v>33313</v>
      </c>
      <c r="BX13" s="134">
        <v>0</v>
      </c>
      <c r="BY13" s="134">
        <v>0</v>
      </c>
      <c r="BZ13" s="134">
        <f t="shared" si="30"/>
        <v>41805</v>
      </c>
      <c r="CA13" s="134">
        <v>0</v>
      </c>
      <c r="CB13" s="134">
        <v>41805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f t="shared" si="31"/>
        <v>79716</v>
      </c>
      <c r="CI13" s="134">
        <f t="shared" si="32"/>
        <v>0</v>
      </c>
      <c r="CJ13" s="134">
        <f t="shared" si="32"/>
        <v>0</v>
      </c>
      <c r="CK13" s="134">
        <f t="shared" si="32"/>
        <v>0</v>
      </c>
      <c r="CL13" s="134">
        <f t="shared" si="32"/>
        <v>0</v>
      </c>
      <c r="CM13" s="134">
        <f t="shared" si="32"/>
        <v>0</v>
      </c>
      <c r="CN13" s="134">
        <f t="shared" si="32"/>
        <v>0</v>
      </c>
      <c r="CO13" s="134">
        <f t="shared" si="32"/>
        <v>0</v>
      </c>
      <c r="CP13" s="134">
        <f t="shared" si="32"/>
        <v>0</v>
      </c>
      <c r="CQ13" s="134">
        <f t="shared" si="32"/>
        <v>565032</v>
      </c>
      <c r="CR13" s="134">
        <f t="shared" si="32"/>
        <v>26821</v>
      </c>
      <c r="CS13" s="134">
        <f t="shared" si="32"/>
        <v>26821</v>
      </c>
      <c r="CT13" s="134">
        <f t="shared" si="32"/>
        <v>0</v>
      </c>
      <c r="CU13" s="134">
        <f t="shared" si="32"/>
        <v>0</v>
      </c>
      <c r="CV13" s="134">
        <f t="shared" si="32"/>
        <v>0</v>
      </c>
      <c r="CW13" s="134">
        <f t="shared" si="32"/>
        <v>59259</v>
      </c>
      <c r="CX13" s="134">
        <f t="shared" si="32"/>
        <v>8370</v>
      </c>
      <c r="CY13" s="134">
        <f t="shared" si="33"/>
        <v>42488</v>
      </c>
      <c r="CZ13" s="134">
        <f t="shared" si="34"/>
        <v>8401</v>
      </c>
      <c r="DA13" s="134">
        <f t="shared" si="35"/>
        <v>0</v>
      </c>
      <c r="DB13" s="134">
        <f t="shared" si="36"/>
        <v>478952</v>
      </c>
      <c r="DC13" s="134">
        <f t="shared" si="37"/>
        <v>119513</v>
      </c>
      <c r="DD13" s="134">
        <f t="shared" si="38"/>
        <v>358154</v>
      </c>
      <c r="DE13" s="134">
        <f t="shared" si="39"/>
        <v>1285</v>
      </c>
      <c r="DF13" s="134">
        <f t="shared" si="40"/>
        <v>0</v>
      </c>
      <c r="DG13" s="134">
        <f t="shared" si="41"/>
        <v>0</v>
      </c>
      <c r="DH13" s="134">
        <f t="shared" si="42"/>
        <v>0</v>
      </c>
      <c r="DI13" s="134">
        <f t="shared" si="43"/>
        <v>0</v>
      </c>
      <c r="DJ13" s="134">
        <f t="shared" si="44"/>
        <v>565032</v>
      </c>
    </row>
    <row r="14" spans="1:114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6"/>
        <v>304900</v>
      </c>
      <c r="E14" s="134">
        <f t="shared" si="7"/>
        <v>50929</v>
      </c>
      <c r="F14" s="134">
        <v>0</v>
      </c>
      <c r="G14" s="134">
        <v>0</v>
      </c>
      <c r="H14" s="134">
        <v>0</v>
      </c>
      <c r="I14" s="134">
        <v>29933</v>
      </c>
      <c r="J14" s="135" t="s">
        <v>332</v>
      </c>
      <c r="K14" s="134">
        <v>20996</v>
      </c>
      <c r="L14" s="134">
        <v>253971</v>
      </c>
      <c r="M14" s="134">
        <f t="shared" si="8"/>
        <v>106804</v>
      </c>
      <c r="N14" s="134">
        <f t="shared" si="9"/>
        <v>12945</v>
      </c>
      <c r="O14" s="134">
        <v>0</v>
      </c>
      <c r="P14" s="134">
        <v>0</v>
      </c>
      <c r="Q14" s="134">
        <v>0</v>
      </c>
      <c r="R14" s="134">
        <v>12945</v>
      </c>
      <c r="S14" s="135" t="s">
        <v>332</v>
      </c>
      <c r="T14" s="134">
        <v>0</v>
      </c>
      <c r="U14" s="134">
        <v>93859</v>
      </c>
      <c r="V14" s="134">
        <f t="shared" si="10"/>
        <v>411704</v>
      </c>
      <c r="W14" s="134">
        <f t="shared" si="11"/>
        <v>63874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42878</v>
      </c>
      <c r="AB14" s="135" t="s">
        <v>332</v>
      </c>
      <c r="AC14" s="134">
        <f t="shared" si="16"/>
        <v>20996</v>
      </c>
      <c r="AD14" s="134">
        <f t="shared" si="17"/>
        <v>347830</v>
      </c>
      <c r="AE14" s="134">
        <f t="shared" si="18"/>
        <v>13147</v>
      </c>
      <c r="AF14" s="134">
        <f t="shared" si="19"/>
        <v>13147</v>
      </c>
      <c r="AG14" s="134">
        <v>0</v>
      </c>
      <c r="AH14" s="134">
        <v>13147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129932</v>
      </c>
      <c r="AN14" s="134">
        <f t="shared" si="21"/>
        <v>24723</v>
      </c>
      <c r="AO14" s="134">
        <v>14717</v>
      </c>
      <c r="AP14" s="134">
        <v>0</v>
      </c>
      <c r="AQ14" s="134">
        <v>5003</v>
      </c>
      <c r="AR14" s="134">
        <v>5003</v>
      </c>
      <c r="AS14" s="134">
        <f t="shared" si="22"/>
        <v>25778</v>
      </c>
      <c r="AT14" s="134">
        <v>0</v>
      </c>
      <c r="AU14" s="134">
        <v>25082</v>
      </c>
      <c r="AV14" s="134">
        <v>696</v>
      </c>
      <c r="AW14" s="134">
        <v>0</v>
      </c>
      <c r="AX14" s="134">
        <f t="shared" si="23"/>
        <v>79431</v>
      </c>
      <c r="AY14" s="134">
        <v>57341</v>
      </c>
      <c r="AZ14" s="134">
        <v>16568</v>
      </c>
      <c r="BA14" s="134">
        <v>5522</v>
      </c>
      <c r="BB14" s="134">
        <v>0</v>
      </c>
      <c r="BC14" s="134">
        <v>161821</v>
      </c>
      <c r="BD14" s="134">
        <v>0</v>
      </c>
      <c r="BE14" s="134">
        <v>0</v>
      </c>
      <c r="BF14" s="134">
        <f t="shared" si="24"/>
        <v>143079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95636</v>
      </c>
      <c r="BP14" s="134">
        <f t="shared" si="28"/>
        <v>14594</v>
      </c>
      <c r="BQ14" s="134">
        <v>14594</v>
      </c>
      <c r="BR14" s="134">
        <v>0</v>
      </c>
      <c r="BS14" s="134">
        <v>0</v>
      </c>
      <c r="BT14" s="134">
        <v>0</v>
      </c>
      <c r="BU14" s="134">
        <f t="shared" si="29"/>
        <v>41634</v>
      </c>
      <c r="BV14" s="134">
        <v>0</v>
      </c>
      <c r="BW14" s="134">
        <v>41634</v>
      </c>
      <c r="BX14" s="134">
        <v>0</v>
      </c>
      <c r="BY14" s="134">
        <v>0</v>
      </c>
      <c r="BZ14" s="134">
        <f t="shared" si="30"/>
        <v>39408</v>
      </c>
      <c r="CA14" s="134">
        <v>0</v>
      </c>
      <c r="CB14" s="134">
        <v>39408</v>
      </c>
      <c r="CC14" s="134">
        <v>0</v>
      </c>
      <c r="CD14" s="134">
        <v>0</v>
      </c>
      <c r="CE14" s="134">
        <v>11168</v>
      </c>
      <c r="CF14" s="134">
        <v>0</v>
      </c>
      <c r="CG14" s="134">
        <v>0</v>
      </c>
      <c r="CH14" s="134">
        <f t="shared" si="31"/>
        <v>95636</v>
      </c>
      <c r="CI14" s="134">
        <f t="shared" si="32"/>
        <v>13147</v>
      </c>
      <c r="CJ14" s="134">
        <f t="shared" si="32"/>
        <v>13147</v>
      </c>
      <c r="CK14" s="134">
        <f t="shared" si="32"/>
        <v>0</v>
      </c>
      <c r="CL14" s="134">
        <f t="shared" si="32"/>
        <v>13147</v>
      </c>
      <c r="CM14" s="134">
        <f t="shared" si="32"/>
        <v>0</v>
      </c>
      <c r="CN14" s="134">
        <f t="shared" si="32"/>
        <v>0</v>
      </c>
      <c r="CO14" s="134">
        <f t="shared" si="32"/>
        <v>0</v>
      </c>
      <c r="CP14" s="134">
        <f t="shared" si="32"/>
        <v>0</v>
      </c>
      <c r="CQ14" s="134">
        <f t="shared" si="32"/>
        <v>225568</v>
      </c>
      <c r="CR14" s="134">
        <f t="shared" si="32"/>
        <v>39317</v>
      </c>
      <c r="CS14" s="134">
        <f t="shared" si="32"/>
        <v>29311</v>
      </c>
      <c r="CT14" s="134">
        <f t="shared" si="32"/>
        <v>0</v>
      </c>
      <c r="CU14" s="134">
        <f t="shared" si="32"/>
        <v>5003</v>
      </c>
      <c r="CV14" s="134">
        <f t="shared" si="32"/>
        <v>5003</v>
      </c>
      <c r="CW14" s="134">
        <f t="shared" si="32"/>
        <v>67412</v>
      </c>
      <c r="CX14" s="134">
        <f t="shared" si="32"/>
        <v>0</v>
      </c>
      <c r="CY14" s="134">
        <f t="shared" si="33"/>
        <v>66716</v>
      </c>
      <c r="CZ14" s="134">
        <f t="shared" si="34"/>
        <v>696</v>
      </c>
      <c r="DA14" s="134">
        <f t="shared" si="35"/>
        <v>0</v>
      </c>
      <c r="DB14" s="134">
        <f t="shared" si="36"/>
        <v>118839</v>
      </c>
      <c r="DC14" s="134">
        <f t="shared" si="37"/>
        <v>57341</v>
      </c>
      <c r="DD14" s="134">
        <f t="shared" si="38"/>
        <v>55976</v>
      </c>
      <c r="DE14" s="134">
        <f t="shared" si="39"/>
        <v>5522</v>
      </c>
      <c r="DF14" s="134">
        <f t="shared" si="40"/>
        <v>0</v>
      </c>
      <c r="DG14" s="134">
        <f t="shared" si="41"/>
        <v>172989</v>
      </c>
      <c r="DH14" s="134">
        <f t="shared" si="42"/>
        <v>0</v>
      </c>
      <c r="DI14" s="134">
        <f t="shared" si="43"/>
        <v>0</v>
      </c>
      <c r="DJ14" s="134">
        <f t="shared" si="44"/>
        <v>238715</v>
      </c>
    </row>
    <row r="15" spans="1:114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6"/>
        <v>378955</v>
      </c>
      <c r="E15" s="134">
        <f t="shared" si="7"/>
        <v>0</v>
      </c>
      <c r="F15" s="134">
        <v>0</v>
      </c>
      <c r="G15" s="134">
        <v>0</v>
      </c>
      <c r="H15" s="134">
        <v>0</v>
      </c>
      <c r="I15" s="134">
        <v>0</v>
      </c>
      <c r="J15" s="135" t="s">
        <v>332</v>
      </c>
      <c r="K15" s="134">
        <v>0</v>
      </c>
      <c r="L15" s="134">
        <v>378955</v>
      </c>
      <c r="M15" s="134">
        <f t="shared" si="8"/>
        <v>65607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65607</v>
      </c>
      <c r="V15" s="134">
        <f t="shared" si="10"/>
        <v>444562</v>
      </c>
      <c r="W15" s="134">
        <f t="shared" si="11"/>
        <v>0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0</v>
      </c>
      <c r="AB15" s="135" t="s">
        <v>332</v>
      </c>
      <c r="AC15" s="134">
        <f t="shared" si="16"/>
        <v>0</v>
      </c>
      <c r="AD15" s="134">
        <f t="shared" si="17"/>
        <v>444562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f t="shared" si="20"/>
        <v>0</v>
      </c>
      <c r="AN15" s="134">
        <f t="shared" si="21"/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f t="shared" si="22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3"/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378955</v>
      </c>
      <c r="BD15" s="134">
        <v>0</v>
      </c>
      <c r="BE15" s="134">
        <v>0</v>
      </c>
      <c r="BF15" s="134">
        <f t="shared" si="24"/>
        <v>0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65607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2"/>
        <v>0</v>
      </c>
      <c r="CK15" s="134">
        <f t="shared" si="32"/>
        <v>0</v>
      </c>
      <c r="CL15" s="134">
        <f t="shared" si="32"/>
        <v>0</v>
      </c>
      <c r="CM15" s="134">
        <f t="shared" si="32"/>
        <v>0</v>
      </c>
      <c r="CN15" s="134">
        <f t="shared" si="32"/>
        <v>0</v>
      </c>
      <c r="CO15" s="134">
        <f t="shared" si="32"/>
        <v>0</v>
      </c>
      <c r="CP15" s="134">
        <f t="shared" si="32"/>
        <v>0</v>
      </c>
      <c r="CQ15" s="134">
        <f t="shared" si="32"/>
        <v>0</v>
      </c>
      <c r="CR15" s="134">
        <f t="shared" si="32"/>
        <v>0</v>
      </c>
      <c r="CS15" s="134">
        <f t="shared" si="32"/>
        <v>0</v>
      </c>
      <c r="CT15" s="134">
        <f t="shared" si="32"/>
        <v>0</v>
      </c>
      <c r="CU15" s="134">
        <f t="shared" si="32"/>
        <v>0</v>
      </c>
      <c r="CV15" s="134">
        <f t="shared" si="32"/>
        <v>0</v>
      </c>
      <c r="CW15" s="134">
        <f t="shared" si="32"/>
        <v>0</v>
      </c>
      <c r="CX15" s="134">
        <f t="shared" si="32"/>
        <v>0</v>
      </c>
      <c r="CY15" s="134">
        <f t="shared" si="33"/>
        <v>0</v>
      </c>
      <c r="CZ15" s="134">
        <f t="shared" si="34"/>
        <v>0</v>
      </c>
      <c r="DA15" s="134">
        <f t="shared" si="35"/>
        <v>0</v>
      </c>
      <c r="DB15" s="134">
        <f t="shared" si="36"/>
        <v>0</v>
      </c>
      <c r="DC15" s="134">
        <f t="shared" si="37"/>
        <v>0</v>
      </c>
      <c r="DD15" s="134">
        <f t="shared" si="38"/>
        <v>0</v>
      </c>
      <c r="DE15" s="134">
        <f t="shared" si="39"/>
        <v>0</v>
      </c>
      <c r="DF15" s="134">
        <f t="shared" si="40"/>
        <v>0</v>
      </c>
      <c r="DG15" s="134">
        <f t="shared" si="41"/>
        <v>444562</v>
      </c>
      <c r="DH15" s="134">
        <f t="shared" si="42"/>
        <v>0</v>
      </c>
      <c r="DI15" s="134">
        <f t="shared" si="43"/>
        <v>0</v>
      </c>
      <c r="DJ15" s="134">
        <f t="shared" si="44"/>
        <v>0</v>
      </c>
    </row>
    <row r="16" spans="1:114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6"/>
        <v>153006</v>
      </c>
      <c r="E16" s="134">
        <f t="shared" si="7"/>
        <v>80664</v>
      </c>
      <c r="F16" s="134">
        <v>0</v>
      </c>
      <c r="G16" s="134">
        <v>0</v>
      </c>
      <c r="H16" s="134">
        <v>41300</v>
      </c>
      <c r="I16" s="134">
        <v>39118</v>
      </c>
      <c r="J16" s="135" t="s">
        <v>332</v>
      </c>
      <c r="K16" s="134">
        <v>246</v>
      </c>
      <c r="L16" s="134">
        <v>72342</v>
      </c>
      <c r="M16" s="134">
        <f t="shared" si="8"/>
        <v>22507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0</v>
      </c>
      <c r="U16" s="134">
        <v>22507</v>
      </c>
      <c r="V16" s="134">
        <f t="shared" si="10"/>
        <v>175513</v>
      </c>
      <c r="W16" s="134">
        <f t="shared" si="11"/>
        <v>80664</v>
      </c>
      <c r="X16" s="134">
        <f t="shared" si="12"/>
        <v>0</v>
      </c>
      <c r="Y16" s="134">
        <f t="shared" si="13"/>
        <v>0</v>
      </c>
      <c r="Z16" s="134">
        <f t="shared" si="14"/>
        <v>41300</v>
      </c>
      <c r="AA16" s="134">
        <f t="shared" si="15"/>
        <v>39118</v>
      </c>
      <c r="AB16" s="135" t="s">
        <v>332</v>
      </c>
      <c r="AC16" s="134">
        <f t="shared" si="16"/>
        <v>246</v>
      </c>
      <c r="AD16" s="134">
        <f t="shared" si="17"/>
        <v>94849</v>
      </c>
      <c r="AE16" s="134">
        <f t="shared" si="18"/>
        <v>42714</v>
      </c>
      <c r="AF16" s="134">
        <f t="shared" si="19"/>
        <v>42714</v>
      </c>
      <c r="AG16" s="134">
        <v>0</v>
      </c>
      <c r="AH16" s="134">
        <v>42714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99188</v>
      </c>
      <c r="AN16" s="134">
        <f t="shared" si="21"/>
        <v>19372</v>
      </c>
      <c r="AO16" s="134">
        <v>15623</v>
      </c>
      <c r="AP16" s="134">
        <v>120</v>
      </c>
      <c r="AQ16" s="134">
        <v>3629</v>
      </c>
      <c r="AR16" s="134">
        <v>0</v>
      </c>
      <c r="AS16" s="134">
        <f t="shared" si="22"/>
        <v>39619</v>
      </c>
      <c r="AT16" s="134">
        <v>7323</v>
      </c>
      <c r="AU16" s="134">
        <v>30696</v>
      </c>
      <c r="AV16" s="134">
        <v>1600</v>
      </c>
      <c r="AW16" s="134">
        <v>12432</v>
      </c>
      <c r="AX16" s="134">
        <f t="shared" si="23"/>
        <v>27765</v>
      </c>
      <c r="AY16" s="134">
        <v>15578</v>
      </c>
      <c r="AZ16" s="134">
        <v>7061</v>
      </c>
      <c r="BA16" s="134">
        <v>5126</v>
      </c>
      <c r="BB16" s="134">
        <v>0</v>
      </c>
      <c r="BC16" s="134">
        <v>0</v>
      </c>
      <c r="BD16" s="134">
        <v>0</v>
      </c>
      <c r="BE16" s="134">
        <v>11104</v>
      </c>
      <c r="BF16" s="134">
        <f t="shared" si="24"/>
        <v>153006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0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22507</v>
      </c>
      <c r="CF16" s="134">
        <v>0</v>
      </c>
      <c r="CG16" s="134">
        <v>0</v>
      </c>
      <c r="CH16" s="134">
        <f t="shared" si="31"/>
        <v>0</v>
      </c>
      <c r="CI16" s="134">
        <f t="shared" si="32"/>
        <v>42714</v>
      </c>
      <c r="CJ16" s="134">
        <f t="shared" si="32"/>
        <v>42714</v>
      </c>
      <c r="CK16" s="134">
        <f t="shared" si="32"/>
        <v>0</v>
      </c>
      <c r="CL16" s="134">
        <f t="shared" si="32"/>
        <v>42714</v>
      </c>
      <c r="CM16" s="134">
        <f t="shared" si="32"/>
        <v>0</v>
      </c>
      <c r="CN16" s="134">
        <f t="shared" si="32"/>
        <v>0</v>
      </c>
      <c r="CO16" s="134">
        <f t="shared" si="32"/>
        <v>0</v>
      </c>
      <c r="CP16" s="134">
        <f t="shared" si="32"/>
        <v>0</v>
      </c>
      <c r="CQ16" s="134">
        <f t="shared" si="32"/>
        <v>99188</v>
      </c>
      <c r="CR16" s="134">
        <f t="shared" si="32"/>
        <v>19372</v>
      </c>
      <c r="CS16" s="134">
        <f t="shared" si="32"/>
        <v>15623</v>
      </c>
      <c r="CT16" s="134">
        <f t="shared" si="32"/>
        <v>120</v>
      </c>
      <c r="CU16" s="134">
        <f t="shared" si="32"/>
        <v>3629</v>
      </c>
      <c r="CV16" s="134">
        <f t="shared" si="32"/>
        <v>0</v>
      </c>
      <c r="CW16" s="134">
        <f t="shared" si="32"/>
        <v>39619</v>
      </c>
      <c r="CX16" s="134">
        <f t="shared" si="32"/>
        <v>7323</v>
      </c>
      <c r="CY16" s="134">
        <f t="shared" si="33"/>
        <v>30696</v>
      </c>
      <c r="CZ16" s="134">
        <f t="shared" si="34"/>
        <v>1600</v>
      </c>
      <c r="DA16" s="134">
        <f t="shared" si="35"/>
        <v>12432</v>
      </c>
      <c r="DB16" s="134">
        <f t="shared" si="36"/>
        <v>27765</v>
      </c>
      <c r="DC16" s="134">
        <f t="shared" si="37"/>
        <v>15578</v>
      </c>
      <c r="DD16" s="134">
        <f t="shared" si="38"/>
        <v>7061</v>
      </c>
      <c r="DE16" s="134">
        <f t="shared" si="39"/>
        <v>5126</v>
      </c>
      <c r="DF16" s="134">
        <f t="shared" si="40"/>
        <v>0</v>
      </c>
      <c r="DG16" s="134">
        <f t="shared" si="41"/>
        <v>22507</v>
      </c>
      <c r="DH16" s="134">
        <f t="shared" si="42"/>
        <v>0</v>
      </c>
      <c r="DI16" s="134">
        <f t="shared" si="43"/>
        <v>11104</v>
      </c>
      <c r="DJ16" s="134">
        <f t="shared" si="44"/>
        <v>153006</v>
      </c>
    </row>
    <row r="17" spans="1:114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6"/>
        <v>83932</v>
      </c>
      <c r="E17" s="134">
        <f t="shared" si="7"/>
        <v>0</v>
      </c>
      <c r="F17" s="134">
        <v>0</v>
      </c>
      <c r="G17" s="134">
        <v>0</v>
      </c>
      <c r="H17" s="134">
        <v>0</v>
      </c>
      <c r="I17" s="134">
        <v>0</v>
      </c>
      <c r="J17" s="135" t="s">
        <v>332</v>
      </c>
      <c r="K17" s="134">
        <v>0</v>
      </c>
      <c r="L17" s="134">
        <v>83932</v>
      </c>
      <c r="M17" s="134">
        <f t="shared" si="8"/>
        <v>10981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10981</v>
      </c>
      <c r="V17" s="134">
        <f t="shared" si="10"/>
        <v>94913</v>
      </c>
      <c r="W17" s="134">
        <f t="shared" si="11"/>
        <v>0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0</v>
      </c>
      <c r="AB17" s="135" t="s">
        <v>332</v>
      </c>
      <c r="AC17" s="134">
        <f t="shared" si="16"/>
        <v>0</v>
      </c>
      <c r="AD17" s="134">
        <f t="shared" si="17"/>
        <v>94913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f t="shared" si="20"/>
        <v>0</v>
      </c>
      <c r="AN17" s="134">
        <f t="shared" si="21"/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f t="shared" si="22"/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f t="shared" si="23"/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83932</v>
      </c>
      <c r="BD17" s="134">
        <v>0</v>
      </c>
      <c r="BE17" s="134">
        <v>0</v>
      </c>
      <c r="BF17" s="134">
        <f t="shared" si="24"/>
        <v>0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0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10981</v>
      </c>
      <c r="CF17" s="134">
        <v>0</v>
      </c>
      <c r="CG17" s="134">
        <v>0</v>
      </c>
      <c r="CH17" s="134">
        <f t="shared" si="31"/>
        <v>0</v>
      </c>
      <c r="CI17" s="134">
        <f t="shared" si="32"/>
        <v>0</v>
      </c>
      <c r="CJ17" s="134">
        <f t="shared" si="32"/>
        <v>0</v>
      </c>
      <c r="CK17" s="134">
        <f t="shared" si="32"/>
        <v>0</v>
      </c>
      <c r="CL17" s="134">
        <f t="shared" si="32"/>
        <v>0</v>
      </c>
      <c r="CM17" s="134">
        <f t="shared" si="32"/>
        <v>0</v>
      </c>
      <c r="CN17" s="134">
        <f t="shared" si="32"/>
        <v>0</v>
      </c>
      <c r="CO17" s="134">
        <f t="shared" si="32"/>
        <v>0</v>
      </c>
      <c r="CP17" s="134">
        <f t="shared" si="32"/>
        <v>0</v>
      </c>
      <c r="CQ17" s="134">
        <f t="shared" si="32"/>
        <v>0</v>
      </c>
      <c r="CR17" s="134">
        <f t="shared" si="32"/>
        <v>0</v>
      </c>
      <c r="CS17" s="134">
        <f t="shared" si="32"/>
        <v>0</v>
      </c>
      <c r="CT17" s="134">
        <f t="shared" si="32"/>
        <v>0</v>
      </c>
      <c r="CU17" s="134">
        <f t="shared" si="32"/>
        <v>0</v>
      </c>
      <c r="CV17" s="134">
        <f t="shared" si="32"/>
        <v>0</v>
      </c>
      <c r="CW17" s="134">
        <f t="shared" si="32"/>
        <v>0</v>
      </c>
      <c r="CX17" s="134">
        <f t="shared" si="32"/>
        <v>0</v>
      </c>
      <c r="CY17" s="134">
        <f t="shared" si="33"/>
        <v>0</v>
      </c>
      <c r="CZ17" s="134">
        <f t="shared" si="34"/>
        <v>0</v>
      </c>
      <c r="DA17" s="134">
        <f t="shared" si="35"/>
        <v>0</v>
      </c>
      <c r="DB17" s="134">
        <f t="shared" si="36"/>
        <v>0</v>
      </c>
      <c r="DC17" s="134">
        <f t="shared" si="37"/>
        <v>0</v>
      </c>
      <c r="DD17" s="134">
        <f t="shared" si="38"/>
        <v>0</v>
      </c>
      <c r="DE17" s="134">
        <f t="shared" si="39"/>
        <v>0</v>
      </c>
      <c r="DF17" s="134">
        <f t="shared" si="40"/>
        <v>0</v>
      </c>
      <c r="DG17" s="134">
        <f t="shared" si="41"/>
        <v>94913</v>
      </c>
      <c r="DH17" s="134">
        <f t="shared" si="42"/>
        <v>0</v>
      </c>
      <c r="DI17" s="134">
        <f t="shared" si="43"/>
        <v>0</v>
      </c>
      <c r="DJ17" s="134">
        <f t="shared" si="44"/>
        <v>0</v>
      </c>
    </row>
    <row r="18" spans="1:114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6"/>
        <v>87644</v>
      </c>
      <c r="E18" s="134">
        <f t="shared" si="7"/>
        <v>0</v>
      </c>
      <c r="F18" s="134">
        <v>0</v>
      </c>
      <c r="G18" s="134">
        <v>0</v>
      </c>
      <c r="H18" s="134">
        <v>0</v>
      </c>
      <c r="I18" s="134">
        <v>0</v>
      </c>
      <c r="J18" s="135" t="s">
        <v>332</v>
      </c>
      <c r="K18" s="134">
        <v>0</v>
      </c>
      <c r="L18" s="134">
        <v>87644</v>
      </c>
      <c r="M18" s="134">
        <f t="shared" si="8"/>
        <v>33894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0</v>
      </c>
      <c r="U18" s="134">
        <v>33894</v>
      </c>
      <c r="V18" s="134">
        <f t="shared" si="10"/>
        <v>121538</v>
      </c>
      <c r="W18" s="134">
        <f t="shared" si="11"/>
        <v>0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0</v>
      </c>
      <c r="AB18" s="135" t="s">
        <v>332</v>
      </c>
      <c r="AC18" s="134">
        <f t="shared" si="16"/>
        <v>0</v>
      </c>
      <c r="AD18" s="134">
        <f t="shared" si="17"/>
        <v>121538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0</v>
      </c>
      <c r="AN18" s="134">
        <f t="shared" si="21"/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f t="shared" si="22"/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f t="shared" si="23"/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87644</v>
      </c>
      <c r="BD18" s="134">
        <v>0</v>
      </c>
      <c r="BE18" s="134">
        <v>0</v>
      </c>
      <c r="BF18" s="134">
        <f t="shared" si="24"/>
        <v>0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0</v>
      </c>
      <c r="BP18" s="134">
        <f t="shared" si="28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33894</v>
      </c>
      <c r="CF18" s="134">
        <v>0</v>
      </c>
      <c r="CG18" s="134">
        <v>0</v>
      </c>
      <c r="CH18" s="134">
        <f t="shared" si="31"/>
        <v>0</v>
      </c>
      <c r="CI18" s="134">
        <f t="shared" si="32"/>
        <v>0</v>
      </c>
      <c r="CJ18" s="134">
        <f t="shared" si="32"/>
        <v>0</v>
      </c>
      <c r="CK18" s="134">
        <f t="shared" si="32"/>
        <v>0</v>
      </c>
      <c r="CL18" s="134">
        <f t="shared" si="32"/>
        <v>0</v>
      </c>
      <c r="CM18" s="134">
        <f t="shared" si="32"/>
        <v>0</v>
      </c>
      <c r="CN18" s="134">
        <f t="shared" si="32"/>
        <v>0</v>
      </c>
      <c r="CO18" s="134">
        <f t="shared" si="32"/>
        <v>0</v>
      </c>
      <c r="CP18" s="134">
        <f t="shared" si="32"/>
        <v>0</v>
      </c>
      <c r="CQ18" s="134">
        <f t="shared" si="32"/>
        <v>0</v>
      </c>
      <c r="CR18" s="134">
        <f t="shared" si="32"/>
        <v>0</v>
      </c>
      <c r="CS18" s="134">
        <f t="shared" si="32"/>
        <v>0</v>
      </c>
      <c r="CT18" s="134">
        <f t="shared" si="32"/>
        <v>0</v>
      </c>
      <c r="CU18" s="134">
        <f t="shared" si="32"/>
        <v>0</v>
      </c>
      <c r="CV18" s="134">
        <f t="shared" si="32"/>
        <v>0</v>
      </c>
      <c r="CW18" s="134">
        <f t="shared" si="32"/>
        <v>0</v>
      </c>
      <c r="CX18" s="134">
        <f t="shared" si="32"/>
        <v>0</v>
      </c>
      <c r="CY18" s="134">
        <f t="shared" si="33"/>
        <v>0</v>
      </c>
      <c r="CZ18" s="134">
        <f t="shared" si="34"/>
        <v>0</v>
      </c>
      <c r="DA18" s="134">
        <f t="shared" si="35"/>
        <v>0</v>
      </c>
      <c r="DB18" s="134">
        <f t="shared" si="36"/>
        <v>0</v>
      </c>
      <c r="DC18" s="134">
        <f t="shared" si="37"/>
        <v>0</v>
      </c>
      <c r="DD18" s="134">
        <f t="shared" si="38"/>
        <v>0</v>
      </c>
      <c r="DE18" s="134">
        <f t="shared" si="39"/>
        <v>0</v>
      </c>
      <c r="DF18" s="134">
        <f t="shared" si="40"/>
        <v>0</v>
      </c>
      <c r="DG18" s="134">
        <f t="shared" si="41"/>
        <v>121538</v>
      </c>
      <c r="DH18" s="134">
        <f t="shared" si="42"/>
        <v>0</v>
      </c>
      <c r="DI18" s="134">
        <f t="shared" si="43"/>
        <v>0</v>
      </c>
      <c r="DJ18" s="134">
        <f t="shared" si="44"/>
        <v>0</v>
      </c>
    </row>
    <row r="19" spans="1:114" s="129" customFormat="1" ht="12" customHeight="1">
      <c r="A19" s="125" t="s">
        <v>336</v>
      </c>
      <c r="B19" s="126" t="s">
        <v>360</v>
      </c>
      <c r="C19" s="125" t="s">
        <v>334</v>
      </c>
      <c r="D19" s="134">
        <f t="shared" si="6"/>
        <v>83731</v>
      </c>
      <c r="E19" s="134">
        <f t="shared" si="7"/>
        <v>0</v>
      </c>
      <c r="F19" s="134">
        <v>0</v>
      </c>
      <c r="G19" s="134">
        <v>0</v>
      </c>
      <c r="H19" s="134">
        <v>0</v>
      </c>
      <c r="I19" s="134">
        <v>0</v>
      </c>
      <c r="J19" s="135" t="s">
        <v>332</v>
      </c>
      <c r="K19" s="134">
        <v>0</v>
      </c>
      <c r="L19" s="134">
        <v>83731</v>
      </c>
      <c r="M19" s="134">
        <f t="shared" si="8"/>
        <v>32831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32831</v>
      </c>
      <c r="V19" s="134">
        <f t="shared" si="10"/>
        <v>116562</v>
      </c>
      <c r="W19" s="134">
        <f t="shared" si="11"/>
        <v>0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0</v>
      </c>
      <c r="AB19" s="135" t="s">
        <v>332</v>
      </c>
      <c r="AC19" s="134">
        <f t="shared" si="16"/>
        <v>0</v>
      </c>
      <c r="AD19" s="134">
        <f t="shared" si="17"/>
        <v>116562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0</v>
      </c>
      <c r="AN19" s="134">
        <f t="shared" si="21"/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f t="shared" si="22"/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f t="shared" si="23"/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83731</v>
      </c>
      <c r="BD19" s="134">
        <v>0</v>
      </c>
      <c r="BE19" s="134">
        <v>0</v>
      </c>
      <c r="BF19" s="134">
        <f t="shared" si="24"/>
        <v>0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0</v>
      </c>
      <c r="BP19" s="134">
        <f t="shared" si="28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32831</v>
      </c>
      <c r="CF19" s="134">
        <v>0</v>
      </c>
      <c r="CG19" s="134">
        <v>0</v>
      </c>
      <c r="CH19" s="134">
        <f t="shared" si="31"/>
        <v>0</v>
      </c>
      <c r="CI19" s="134">
        <f t="shared" si="32"/>
        <v>0</v>
      </c>
      <c r="CJ19" s="134">
        <f t="shared" si="32"/>
        <v>0</v>
      </c>
      <c r="CK19" s="134">
        <f t="shared" si="32"/>
        <v>0</v>
      </c>
      <c r="CL19" s="134">
        <f t="shared" si="32"/>
        <v>0</v>
      </c>
      <c r="CM19" s="134">
        <f t="shared" si="32"/>
        <v>0</v>
      </c>
      <c r="CN19" s="134">
        <f t="shared" si="32"/>
        <v>0</v>
      </c>
      <c r="CO19" s="134">
        <f t="shared" si="32"/>
        <v>0</v>
      </c>
      <c r="CP19" s="134">
        <f t="shared" si="32"/>
        <v>0</v>
      </c>
      <c r="CQ19" s="134">
        <f t="shared" si="32"/>
        <v>0</v>
      </c>
      <c r="CR19" s="134">
        <f t="shared" si="32"/>
        <v>0</v>
      </c>
      <c r="CS19" s="134">
        <f t="shared" si="32"/>
        <v>0</v>
      </c>
      <c r="CT19" s="134">
        <f t="shared" si="32"/>
        <v>0</v>
      </c>
      <c r="CU19" s="134">
        <f t="shared" si="32"/>
        <v>0</v>
      </c>
      <c r="CV19" s="134">
        <f t="shared" si="32"/>
        <v>0</v>
      </c>
      <c r="CW19" s="134">
        <f t="shared" si="32"/>
        <v>0</v>
      </c>
      <c r="CX19" s="134">
        <f t="shared" si="32"/>
        <v>0</v>
      </c>
      <c r="CY19" s="134">
        <f t="shared" si="33"/>
        <v>0</v>
      </c>
      <c r="CZ19" s="134">
        <f t="shared" si="34"/>
        <v>0</v>
      </c>
      <c r="DA19" s="134">
        <f t="shared" si="35"/>
        <v>0</v>
      </c>
      <c r="DB19" s="134">
        <f t="shared" si="36"/>
        <v>0</v>
      </c>
      <c r="DC19" s="134">
        <f t="shared" si="37"/>
        <v>0</v>
      </c>
      <c r="DD19" s="134">
        <f t="shared" si="38"/>
        <v>0</v>
      </c>
      <c r="DE19" s="134">
        <f t="shared" si="39"/>
        <v>0</v>
      </c>
      <c r="DF19" s="134">
        <f t="shared" si="40"/>
        <v>0</v>
      </c>
      <c r="DG19" s="134">
        <f t="shared" si="41"/>
        <v>116562</v>
      </c>
      <c r="DH19" s="134">
        <f t="shared" si="42"/>
        <v>0</v>
      </c>
      <c r="DI19" s="134">
        <f t="shared" si="43"/>
        <v>0</v>
      </c>
      <c r="DJ19" s="134">
        <f t="shared" si="44"/>
        <v>0</v>
      </c>
    </row>
    <row r="20" spans="1:114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6"/>
        <v>167888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5" t="s">
        <v>332</v>
      </c>
      <c r="K20" s="134">
        <v>0</v>
      </c>
      <c r="L20" s="134">
        <v>167888</v>
      </c>
      <c r="M20" s="134">
        <f t="shared" si="8"/>
        <v>55520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55520</v>
      </c>
      <c r="V20" s="134">
        <f t="shared" si="10"/>
        <v>223408</v>
      </c>
      <c r="W20" s="134">
        <f t="shared" si="11"/>
        <v>0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0</v>
      </c>
      <c r="AB20" s="135" t="s">
        <v>332</v>
      </c>
      <c r="AC20" s="134">
        <f t="shared" si="16"/>
        <v>0</v>
      </c>
      <c r="AD20" s="134">
        <f t="shared" si="17"/>
        <v>223408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0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f t="shared" si="23"/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167888</v>
      </c>
      <c r="BD20" s="134">
        <v>0</v>
      </c>
      <c r="BE20" s="134">
        <v>0</v>
      </c>
      <c r="BF20" s="134">
        <f t="shared" si="24"/>
        <v>0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0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55520</v>
      </c>
      <c r="CF20" s="134">
        <v>0</v>
      </c>
      <c r="CG20" s="134">
        <v>0</v>
      </c>
      <c r="CH20" s="134">
        <f t="shared" si="31"/>
        <v>0</v>
      </c>
      <c r="CI20" s="134">
        <f t="shared" si="32"/>
        <v>0</v>
      </c>
      <c r="CJ20" s="134">
        <f t="shared" si="32"/>
        <v>0</v>
      </c>
      <c r="CK20" s="134">
        <f t="shared" si="32"/>
        <v>0</v>
      </c>
      <c r="CL20" s="134">
        <f t="shared" si="32"/>
        <v>0</v>
      </c>
      <c r="CM20" s="134">
        <f t="shared" si="32"/>
        <v>0</v>
      </c>
      <c r="CN20" s="134">
        <f t="shared" si="32"/>
        <v>0</v>
      </c>
      <c r="CO20" s="134">
        <f t="shared" si="32"/>
        <v>0</v>
      </c>
      <c r="CP20" s="134">
        <f t="shared" si="32"/>
        <v>0</v>
      </c>
      <c r="CQ20" s="134">
        <f t="shared" si="32"/>
        <v>0</v>
      </c>
      <c r="CR20" s="134">
        <f t="shared" si="32"/>
        <v>0</v>
      </c>
      <c r="CS20" s="134">
        <f t="shared" si="32"/>
        <v>0</v>
      </c>
      <c r="CT20" s="134">
        <f t="shared" si="32"/>
        <v>0</v>
      </c>
      <c r="CU20" s="134">
        <f t="shared" si="32"/>
        <v>0</v>
      </c>
      <c r="CV20" s="134">
        <f t="shared" si="32"/>
        <v>0</v>
      </c>
      <c r="CW20" s="134">
        <f t="shared" si="32"/>
        <v>0</v>
      </c>
      <c r="CX20" s="134">
        <f t="shared" si="32"/>
        <v>0</v>
      </c>
      <c r="CY20" s="134">
        <f t="shared" si="33"/>
        <v>0</v>
      </c>
      <c r="CZ20" s="134">
        <f t="shared" si="34"/>
        <v>0</v>
      </c>
      <c r="DA20" s="134">
        <f t="shared" si="35"/>
        <v>0</v>
      </c>
      <c r="DB20" s="134">
        <f t="shared" si="36"/>
        <v>0</v>
      </c>
      <c r="DC20" s="134">
        <f t="shared" si="37"/>
        <v>0</v>
      </c>
      <c r="DD20" s="134">
        <f t="shared" si="38"/>
        <v>0</v>
      </c>
      <c r="DE20" s="134">
        <f t="shared" si="39"/>
        <v>0</v>
      </c>
      <c r="DF20" s="134">
        <f t="shared" si="40"/>
        <v>0</v>
      </c>
      <c r="DG20" s="134">
        <f t="shared" si="41"/>
        <v>223408</v>
      </c>
      <c r="DH20" s="134">
        <f t="shared" si="42"/>
        <v>0</v>
      </c>
      <c r="DI20" s="134">
        <f t="shared" si="43"/>
        <v>0</v>
      </c>
      <c r="DJ20" s="134">
        <f t="shared" si="44"/>
        <v>0</v>
      </c>
    </row>
    <row r="21" spans="1:114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6"/>
        <v>137248</v>
      </c>
      <c r="E21" s="134">
        <f t="shared" si="7"/>
        <v>17032</v>
      </c>
      <c r="F21" s="134">
        <v>0</v>
      </c>
      <c r="G21" s="134">
        <v>0</v>
      </c>
      <c r="H21" s="134">
        <v>0</v>
      </c>
      <c r="I21" s="134">
        <v>16932</v>
      </c>
      <c r="J21" s="135" t="s">
        <v>332</v>
      </c>
      <c r="K21" s="134">
        <v>100</v>
      </c>
      <c r="L21" s="134">
        <v>120216</v>
      </c>
      <c r="M21" s="134">
        <f t="shared" si="8"/>
        <v>53774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53774</v>
      </c>
      <c r="V21" s="134">
        <f t="shared" si="10"/>
        <v>191022</v>
      </c>
      <c r="W21" s="134">
        <f t="shared" si="11"/>
        <v>17032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16932</v>
      </c>
      <c r="AB21" s="135" t="s">
        <v>332</v>
      </c>
      <c r="AC21" s="134">
        <f t="shared" si="16"/>
        <v>100</v>
      </c>
      <c r="AD21" s="134">
        <f t="shared" si="17"/>
        <v>173990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27995</v>
      </c>
      <c r="AM21" s="134">
        <f t="shared" si="20"/>
        <v>43702</v>
      </c>
      <c r="AN21" s="134">
        <f t="shared" si="21"/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43702</v>
      </c>
      <c r="AY21" s="134">
        <v>43702</v>
      </c>
      <c r="AZ21" s="134">
        <v>0</v>
      </c>
      <c r="BA21" s="134">
        <v>0</v>
      </c>
      <c r="BB21" s="134">
        <v>0</v>
      </c>
      <c r="BC21" s="134">
        <v>65551</v>
      </c>
      <c r="BD21" s="134">
        <v>0</v>
      </c>
      <c r="BE21" s="134">
        <v>0</v>
      </c>
      <c r="BF21" s="134">
        <f t="shared" si="24"/>
        <v>43702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5726</v>
      </c>
      <c r="BO21" s="134">
        <f t="shared" si="27"/>
        <v>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48048</v>
      </c>
      <c r="CF21" s="134">
        <v>0</v>
      </c>
      <c r="CG21" s="134">
        <v>0</v>
      </c>
      <c r="CH21" s="134">
        <f t="shared" si="31"/>
        <v>0</v>
      </c>
      <c r="CI21" s="134">
        <f t="shared" si="32"/>
        <v>0</v>
      </c>
      <c r="CJ21" s="134">
        <f t="shared" si="32"/>
        <v>0</v>
      </c>
      <c r="CK21" s="134">
        <f t="shared" si="32"/>
        <v>0</v>
      </c>
      <c r="CL21" s="134">
        <f t="shared" si="32"/>
        <v>0</v>
      </c>
      <c r="CM21" s="134">
        <f t="shared" si="32"/>
        <v>0</v>
      </c>
      <c r="CN21" s="134">
        <f t="shared" si="32"/>
        <v>0</v>
      </c>
      <c r="CO21" s="134">
        <f t="shared" si="32"/>
        <v>0</v>
      </c>
      <c r="CP21" s="134">
        <f t="shared" si="32"/>
        <v>33721</v>
      </c>
      <c r="CQ21" s="134">
        <f t="shared" si="32"/>
        <v>43702</v>
      </c>
      <c r="CR21" s="134">
        <f t="shared" si="32"/>
        <v>0</v>
      </c>
      <c r="CS21" s="134">
        <f t="shared" si="32"/>
        <v>0</v>
      </c>
      <c r="CT21" s="134">
        <f t="shared" si="32"/>
        <v>0</v>
      </c>
      <c r="CU21" s="134">
        <f t="shared" si="32"/>
        <v>0</v>
      </c>
      <c r="CV21" s="134">
        <f t="shared" si="32"/>
        <v>0</v>
      </c>
      <c r="CW21" s="134">
        <f t="shared" si="32"/>
        <v>0</v>
      </c>
      <c r="CX21" s="134">
        <f t="shared" si="32"/>
        <v>0</v>
      </c>
      <c r="CY21" s="134">
        <f t="shared" si="33"/>
        <v>0</v>
      </c>
      <c r="CZ21" s="134">
        <f t="shared" si="34"/>
        <v>0</v>
      </c>
      <c r="DA21" s="134">
        <f t="shared" si="35"/>
        <v>0</v>
      </c>
      <c r="DB21" s="134">
        <f t="shared" si="36"/>
        <v>43702</v>
      </c>
      <c r="DC21" s="134">
        <f t="shared" si="37"/>
        <v>43702</v>
      </c>
      <c r="DD21" s="134">
        <f t="shared" si="38"/>
        <v>0</v>
      </c>
      <c r="DE21" s="134">
        <f t="shared" si="39"/>
        <v>0</v>
      </c>
      <c r="DF21" s="134">
        <f t="shared" si="40"/>
        <v>0</v>
      </c>
      <c r="DG21" s="134">
        <f t="shared" si="41"/>
        <v>113599</v>
      </c>
      <c r="DH21" s="134">
        <f t="shared" si="42"/>
        <v>0</v>
      </c>
      <c r="DI21" s="134">
        <f t="shared" si="43"/>
        <v>0</v>
      </c>
      <c r="DJ21" s="134">
        <f t="shared" si="44"/>
        <v>43702</v>
      </c>
    </row>
    <row r="22" spans="1:114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6"/>
        <v>97514</v>
      </c>
      <c r="E22" s="134">
        <f t="shared" si="7"/>
        <v>97514</v>
      </c>
      <c r="F22" s="134">
        <v>0</v>
      </c>
      <c r="G22" s="134">
        <v>0</v>
      </c>
      <c r="H22" s="134">
        <v>0</v>
      </c>
      <c r="I22" s="134">
        <v>12705</v>
      </c>
      <c r="J22" s="135" t="s">
        <v>332</v>
      </c>
      <c r="K22" s="134">
        <v>84809</v>
      </c>
      <c r="L22" s="134">
        <v>0</v>
      </c>
      <c r="M22" s="134">
        <f t="shared" si="8"/>
        <v>35929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35929</v>
      </c>
      <c r="V22" s="134">
        <f t="shared" si="10"/>
        <v>133443</v>
      </c>
      <c r="W22" s="134">
        <f t="shared" si="11"/>
        <v>97514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12705</v>
      </c>
      <c r="AB22" s="135" t="s">
        <v>332</v>
      </c>
      <c r="AC22" s="134">
        <f t="shared" si="16"/>
        <v>84809</v>
      </c>
      <c r="AD22" s="134">
        <f t="shared" si="17"/>
        <v>35929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24689</v>
      </c>
      <c r="AM22" s="134">
        <f t="shared" si="20"/>
        <v>24591</v>
      </c>
      <c r="AN22" s="134">
        <f t="shared" si="21"/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f t="shared" si="22"/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f t="shared" si="23"/>
        <v>24591</v>
      </c>
      <c r="AY22" s="134">
        <v>24591</v>
      </c>
      <c r="AZ22" s="134">
        <v>0</v>
      </c>
      <c r="BA22" s="134">
        <v>0</v>
      </c>
      <c r="BB22" s="134">
        <v>0</v>
      </c>
      <c r="BC22" s="134">
        <v>48234</v>
      </c>
      <c r="BD22" s="134">
        <v>0</v>
      </c>
      <c r="BE22" s="134">
        <v>0</v>
      </c>
      <c r="BF22" s="134">
        <f t="shared" si="24"/>
        <v>24591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4830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31099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2"/>
        <v>0</v>
      </c>
      <c r="CK22" s="134">
        <f t="shared" si="32"/>
        <v>0</v>
      </c>
      <c r="CL22" s="134">
        <f t="shared" si="32"/>
        <v>0</v>
      </c>
      <c r="CM22" s="134">
        <f t="shared" si="32"/>
        <v>0</v>
      </c>
      <c r="CN22" s="134">
        <f t="shared" si="32"/>
        <v>0</v>
      </c>
      <c r="CO22" s="134">
        <f t="shared" si="32"/>
        <v>0</v>
      </c>
      <c r="CP22" s="134">
        <f t="shared" si="32"/>
        <v>29519</v>
      </c>
      <c r="CQ22" s="134">
        <f t="shared" si="32"/>
        <v>24591</v>
      </c>
      <c r="CR22" s="134">
        <f t="shared" si="32"/>
        <v>0</v>
      </c>
      <c r="CS22" s="134">
        <f t="shared" si="32"/>
        <v>0</v>
      </c>
      <c r="CT22" s="134">
        <f t="shared" si="32"/>
        <v>0</v>
      </c>
      <c r="CU22" s="134">
        <f t="shared" si="32"/>
        <v>0</v>
      </c>
      <c r="CV22" s="134">
        <f t="shared" si="32"/>
        <v>0</v>
      </c>
      <c r="CW22" s="134">
        <f t="shared" si="32"/>
        <v>0</v>
      </c>
      <c r="CX22" s="134">
        <f t="shared" si="32"/>
        <v>0</v>
      </c>
      <c r="CY22" s="134">
        <f t="shared" si="33"/>
        <v>0</v>
      </c>
      <c r="CZ22" s="134">
        <f t="shared" si="34"/>
        <v>0</v>
      </c>
      <c r="DA22" s="134">
        <f t="shared" si="35"/>
        <v>0</v>
      </c>
      <c r="DB22" s="134">
        <f t="shared" si="36"/>
        <v>24591</v>
      </c>
      <c r="DC22" s="134">
        <f t="shared" si="37"/>
        <v>24591</v>
      </c>
      <c r="DD22" s="134">
        <f t="shared" si="38"/>
        <v>0</v>
      </c>
      <c r="DE22" s="134">
        <f t="shared" si="39"/>
        <v>0</v>
      </c>
      <c r="DF22" s="134">
        <f t="shared" si="40"/>
        <v>0</v>
      </c>
      <c r="DG22" s="134">
        <f t="shared" si="41"/>
        <v>79333</v>
      </c>
      <c r="DH22" s="134">
        <f t="shared" si="42"/>
        <v>0</v>
      </c>
      <c r="DI22" s="134">
        <f t="shared" si="43"/>
        <v>0</v>
      </c>
      <c r="DJ22" s="134">
        <f t="shared" si="44"/>
        <v>24591</v>
      </c>
    </row>
    <row r="23" spans="1:114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6"/>
        <v>83034</v>
      </c>
      <c r="E23" s="134">
        <f t="shared" si="7"/>
        <v>31240</v>
      </c>
      <c r="F23" s="134">
        <v>0</v>
      </c>
      <c r="G23" s="134">
        <v>0</v>
      </c>
      <c r="H23" s="134">
        <v>7800</v>
      </c>
      <c r="I23" s="134">
        <v>11286</v>
      </c>
      <c r="J23" s="135" t="s">
        <v>332</v>
      </c>
      <c r="K23" s="134">
        <v>12154</v>
      </c>
      <c r="L23" s="134">
        <v>51794</v>
      </c>
      <c r="M23" s="134">
        <f t="shared" si="8"/>
        <v>143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143</v>
      </c>
      <c r="V23" s="134">
        <f t="shared" si="10"/>
        <v>83177</v>
      </c>
      <c r="W23" s="134">
        <f t="shared" si="11"/>
        <v>31240</v>
      </c>
      <c r="X23" s="134">
        <f t="shared" si="12"/>
        <v>0</v>
      </c>
      <c r="Y23" s="134">
        <f t="shared" si="13"/>
        <v>0</v>
      </c>
      <c r="Z23" s="134">
        <f t="shared" si="14"/>
        <v>7800</v>
      </c>
      <c r="AA23" s="134">
        <f t="shared" si="15"/>
        <v>11286</v>
      </c>
      <c r="AB23" s="135" t="s">
        <v>332</v>
      </c>
      <c r="AC23" s="134">
        <f t="shared" si="16"/>
        <v>12154</v>
      </c>
      <c r="AD23" s="134">
        <f t="shared" si="17"/>
        <v>51937</v>
      </c>
      <c r="AE23" s="134">
        <f t="shared" si="18"/>
        <v>10407</v>
      </c>
      <c r="AF23" s="134">
        <f t="shared" si="19"/>
        <v>10407</v>
      </c>
      <c r="AG23" s="134">
        <v>0</v>
      </c>
      <c r="AH23" s="134">
        <v>10407</v>
      </c>
      <c r="AI23" s="134">
        <v>0</v>
      </c>
      <c r="AJ23" s="134">
        <v>0</v>
      </c>
      <c r="AK23" s="134">
        <v>0</v>
      </c>
      <c r="AL23" s="134">
        <v>0</v>
      </c>
      <c r="AM23" s="134">
        <f t="shared" si="20"/>
        <v>72627</v>
      </c>
      <c r="AN23" s="134">
        <f t="shared" si="21"/>
        <v>32894</v>
      </c>
      <c r="AO23" s="134">
        <v>0</v>
      </c>
      <c r="AP23" s="134">
        <v>11059</v>
      </c>
      <c r="AQ23" s="134">
        <v>13741</v>
      </c>
      <c r="AR23" s="134">
        <v>8094</v>
      </c>
      <c r="AS23" s="134">
        <f t="shared" si="22"/>
        <v>13373</v>
      </c>
      <c r="AT23" s="134">
        <v>1662</v>
      </c>
      <c r="AU23" s="134">
        <v>10126</v>
      </c>
      <c r="AV23" s="134">
        <v>1585</v>
      </c>
      <c r="AW23" s="134">
        <v>0</v>
      </c>
      <c r="AX23" s="134">
        <f t="shared" si="23"/>
        <v>26360</v>
      </c>
      <c r="AY23" s="134">
        <v>0</v>
      </c>
      <c r="AZ23" s="134">
        <v>22003</v>
      </c>
      <c r="BA23" s="134">
        <v>4357</v>
      </c>
      <c r="BB23" s="134">
        <v>0</v>
      </c>
      <c r="BC23" s="134">
        <v>0</v>
      </c>
      <c r="BD23" s="134">
        <v>0</v>
      </c>
      <c r="BE23" s="134">
        <v>0</v>
      </c>
      <c r="BF23" s="134">
        <f t="shared" si="24"/>
        <v>83034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143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143</v>
      </c>
      <c r="BV23" s="134">
        <v>0</v>
      </c>
      <c r="BW23" s="134">
        <v>143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f t="shared" si="31"/>
        <v>143</v>
      </c>
      <c r="CI23" s="134">
        <f t="shared" si="32"/>
        <v>10407</v>
      </c>
      <c r="CJ23" s="134">
        <f t="shared" si="32"/>
        <v>10407</v>
      </c>
      <c r="CK23" s="134">
        <f t="shared" si="32"/>
        <v>0</v>
      </c>
      <c r="CL23" s="134">
        <f t="shared" si="32"/>
        <v>10407</v>
      </c>
      <c r="CM23" s="134">
        <f t="shared" si="32"/>
        <v>0</v>
      </c>
      <c r="CN23" s="134">
        <f t="shared" si="32"/>
        <v>0</v>
      </c>
      <c r="CO23" s="134">
        <f t="shared" si="32"/>
        <v>0</v>
      </c>
      <c r="CP23" s="134">
        <f t="shared" si="32"/>
        <v>0</v>
      </c>
      <c r="CQ23" s="134">
        <f t="shared" si="32"/>
        <v>72770</v>
      </c>
      <c r="CR23" s="134">
        <f t="shared" si="32"/>
        <v>32894</v>
      </c>
      <c r="CS23" s="134">
        <f t="shared" si="32"/>
        <v>0</v>
      </c>
      <c r="CT23" s="134">
        <f t="shared" si="32"/>
        <v>11059</v>
      </c>
      <c r="CU23" s="134">
        <f t="shared" si="32"/>
        <v>13741</v>
      </c>
      <c r="CV23" s="134">
        <f t="shared" si="32"/>
        <v>8094</v>
      </c>
      <c r="CW23" s="134">
        <f t="shared" si="32"/>
        <v>13516</v>
      </c>
      <c r="CX23" s="134">
        <f>SUM(AT23,+BV23)</f>
        <v>1662</v>
      </c>
      <c r="CY23" s="134">
        <f t="shared" si="33"/>
        <v>10269</v>
      </c>
      <c r="CZ23" s="134">
        <f t="shared" si="34"/>
        <v>1585</v>
      </c>
      <c r="DA23" s="134">
        <f t="shared" si="35"/>
        <v>0</v>
      </c>
      <c r="DB23" s="134">
        <f t="shared" si="36"/>
        <v>26360</v>
      </c>
      <c r="DC23" s="134">
        <f t="shared" si="37"/>
        <v>0</v>
      </c>
      <c r="DD23" s="134">
        <f t="shared" si="38"/>
        <v>22003</v>
      </c>
      <c r="DE23" s="134">
        <f t="shared" si="39"/>
        <v>4357</v>
      </c>
      <c r="DF23" s="134">
        <f t="shared" si="40"/>
        <v>0</v>
      </c>
      <c r="DG23" s="134">
        <f t="shared" si="41"/>
        <v>0</v>
      </c>
      <c r="DH23" s="134">
        <f t="shared" si="42"/>
        <v>0</v>
      </c>
      <c r="DI23" s="134">
        <f t="shared" si="43"/>
        <v>0</v>
      </c>
      <c r="DJ23" s="134">
        <f t="shared" si="44"/>
        <v>83177</v>
      </c>
    </row>
    <row r="24" spans="1:114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6"/>
        <v>68816</v>
      </c>
      <c r="E24" s="134">
        <f t="shared" si="7"/>
        <v>18024</v>
      </c>
      <c r="F24" s="134">
        <v>0</v>
      </c>
      <c r="G24" s="134">
        <v>0</v>
      </c>
      <c r="H24" s="134">
        <v>0</v>
      </c>
      <c r="I24" s="134">
        <v>16525</v>
      </c>
      <c r="J24" s="135" t="s">
        <v>332</v>
      </c>
      <c r="K24" s="134">
        <v>1499</v>
      </c>
      <c r="L24" s="134">
        <v>50792</v>
      </c>
      <c r="M24" s="134">
        <f t="shared" si="8"/>
        <v>37309</v>
      </c>
      <c r="N24" s="134">
        <f t="shared" si="9"/>
        <v>6721</v>
      </c>
      <c r="O24" s="134">
        <v>0</v>
      </c>
      <c r="P24" s="134">
        <v>0</v>
      </c>
      <c r="Q24" s="134">
        <v>0</v>
      </c>
      <c r="R24" s="134">
        <v>6721</v>
      </c>
      <c r="S24" s="135" t="s">
        <v>332</v>
      </c>
      <c r="T24" s="134">
        <v>0</v>
      </c>
      <c r="U24" s="134">
        <v>30588</v>
      </c>
      <c r="V24" s="134">
        <f t="shared" si="10"/>
        <v>106125</v>
      </c>
      <c r="W24" s="134">
        <f t="shared" si="11"/>
        <v>24745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23246</v>
      </c>
      <c r="AB24" s="135" t="s">
        <v>332</v>
      </c>
      <c r="AC24" s="134">
        <f t="shared" si="16"/>
        <v>1499</v>
      </c>
      <c r="AD24" s="134">
        <f t="shared" si="17"/>
        <v>81380</v>
      </c>
      <c r="AE24" s="134">
        <f t="shared" si="18"/>
        <v>12014</v>
      </c>
      <c r="AF24" s="134">
        <f t="shared" si="19"/>
        <v>12014</v>
      </c>
      <c r="AG24" s="134">
        <v>0</v>
      </c>
      <c r="AH24" s="134">
        <v>12014</v>
      </c>
      <c r="AI24" s="134">
        <v>0</v>
      </c>
      <c r="AJ24" s="134">
        <v>0</v>
      </c>
      <c r="AK24" s="134">
        <v>0</v>
      </c>
      <c r="AL24" s="134">
        <v>0</v>
      </c>
      <c r="AM24" s="134">
        <f t="shared" si="20"/>
        <v>56802</v>
      </c>
      <c r="AN24" s="134">
        <f t="shared" si="21"/>
        <v>16062</v>
      </c>
      <c r="AO24" s="134">
        <v>16062</v>
      </c>
      <c r="AP24" s="134">
        <v>0</v>
      </c>
      <c r="AQ24" s="134">
        <v>0</v>
      </c>
      <c r="AR24" s="134">
        <v>0</v>
      </c>
      <c r="AS24" s="134">
        <f t="shared" si="22"/>
        <v>11036</v>
      </c>
      <c r="AT24" s="134">
        <v>1273</v>
      </c>
      <c r="AU24" s="134">
        <v>9011</v>
      </c>
      <c r="AV24" s="134">
        <v>752</v>
      </c>
      <c r="AW24" s="134">
        <v>0</v>
      </c>
      <c r="AX24" s="134">
        <f t="shared" si="23"/>
        <v>29704</v>
      </c>
      <c r="AY24" s="134">
        <v>14431</v>
      </c>
      <c r="AZ24" s="134">
        <v>13977</v>
      </c>
      <c r="BA24" s="134">
        <v>1296</v>
      </c>
      <c r="BB24" s="134">
        <v>0</v>
      </c>
      <c r="BC24" s="134">
        <v>0</v>
      </c>
      <c r="BD24" s="134">
        <v>0</v>
      </c>
      <c r="BE24" s="134">
        <v>0</v>
      </c>
      <c r="BF24" s="134">
        <f t="shared" si="24"/>
        <v>68816</v>
      </c>
      <c r="BG24" s="134">
        <f t="shared" si="25"/>
        <v>10416</v>
      </c>
      <c r="BH24" s="134">
        <f t="shared" si="26"/>
        <v>10416</v>
      </c>
      <c r="BI24" s="134">
        <v>0</v>
      </c>
      <c r="BJ24" s="134">
        <v>0</v>
      </c>
      <c r="BK24" s="134">
        <v>0</v>
      </c>
      <c r="BL24" s="134">
        <v>10416</v>
      </c>
      <c r="BM24" s="134">
        <v>0</v>
      </c>
      <c r="BN24" s="134">
        <v>0</v>
      </c>
      <c r="BO24" s="134">
        <f t="shared" si="27"/>
        <v>26842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13045</v>
      </c>
      <c r="BV24" s="134">
        <v>0</v>
      </c>
      <c r="BW24" s="134">
        <v>13045</v>
      </c>
      <c r="BX24" s="134">
        <v>0</v>
      </c>
      <c r="BY24" s="134">
        <v>0</v>
      </c>
      <c r="BZ24" s="134">
        <f t="shared" si="30"/>
        <v>13797</v>
      </c>
      <c r="CA24" s="134">
        <v>0</v>
      </c>
      <c r="CB24" s="134">
        <v>13797</v>
      </c>
      <c r="CC24" s="134">
        <v>0</v>
      </c>
      <c r="CD24" s="134">
        <v>0</v>
      </c>
      <c r="CE24" s="134">
        <v>0</v>
      </c>
      <c r="CF24" s="134">
        <v>0</v>
      </c>
      <c r="CG24" s="134">
        <v>51</v>
      </c>
      <c r="CH24" s="134">
        <f t="shared" si="31"/>
        <v>37309</v>
      </c>
      <c r="CI24" s="134">
        <f aca="true" t="shared" si="45" ref="CI24:CW26">SUM(AE24,+BG24)</f>
        <v>22430</v>
      </c>
      <c r="CJ24" s="134">
        <f t="shared" si="45"/>
        <v>22430</v>
      </c>
      <c r="CK24" s="134">
        <f t="shared" si="45"/>
        <v>0</v>
      </c>
      <c r="CL24" s="134">
        <f t="shared" si="45"/>
        <v>12014</v>
      </c>
      <c r="CM24" s="134">
        <f t="shared" si="45"/>
        <v>0</v>
      </c>
      <c r="CN24" s="134">
        <f t="shared" si="45"/>
        <v>10416</v>
      </c>
      <c r="CO24" s="134">
        <f t="shared" si="45"/>
        <v>0</v>
      </c>
      <c r="CP24" s="134">
        <f t="shared" si="45"/>
        <v>0</v>
      </c>
      <c r="CQ24" s="134">
        <f t="shared" si="45"/>
        <v>83644</v>
      </c>
      <c r="CR24" s="134">
        <f t="shared" si="45"/>
        <v>16062</v>
      </c>
      <c r="CS24" s="134">
        <f t="shared" si="45"/>
        <v>16062</v>
      </c>
      <c r="CT24" s="134">
        <f t="shared" si="45"/>
        <v>0</v>
      </c>
      <c r="CU24" s="134">
        <f t="shared" si="45"/>
        <v>0</v>
      </c>
      <c r="CV24" s="134">
        <f t="shared" si="45"/>
        <v>0</v>
      </c>
      <c r="CW24" s="134">
        <f t="shared" si="45"/>
        <v>24081</v>
      </c>
      <c r="CX24" s="134">
        <f>SUM(AT24,+BV24)</f>
        <v>1273</v>
      </c>
      <c r="CY24" s="134">
        <f t="shared" si="33"/>
        <v>22056</v>
      </c>
      <c r="CZ24" s="134">
        <f t="shared" si="34"/>
        <v>752</v>
      </c>
      <c r="DA24" s="134">
        <f t="shared" si="35"/>
        <v>0</v>
      </c>
      <c r="DB24" s="134">
        <f t="shared" si="36"/>
        <v>43501</v>
      </c>
      <c r="DC24" s="134">
        <f t="shared" si="37"/>
        <v>14431</v>
      </c>
      <c r="DD24" s="134">
        <f t="shared" si="38"/>
        <v>27774</v>
      </c>
      <c r="DE24" s="134">
        <f t="shared" si="39"/>
        <v>1296</v>
      </c>
      <c r="DF24" s="134">
        <f t="shared" si="40"/>
        <v>0</v>
      </c>
      <c r="DG24" s="134">
        <f t="shared" si="41"/>
        <v>0</v>
      </c>
      <c r="DH24" s="134">
        <f t="shared" si="42"/>
        <v>0</v>
      </c>
      <c r="DI24" s="134">
        <f t="shared" si="43"/>
        <v>51</v>
      </c>
      <c r="DJ24" s="134">
        <f t="shared" si="44"/>
        <v>106125</v>
      </c>
    </row>
    <row r="25" spans="1:114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6"/>
        <v>36134</v>
      </c>
      <c r="E25" s="134">
        <f t="shared" si="7"/>
        <v>17718</v>
      </c>
      <c r="F25" s="134">
        <v>5666</v>
      </c>
      <c r="G25" s="134">
        <v>0</v>
      </c>
      <c r="H25" s="134">
        <v>8800</v>
      </c>
      <c r="I25" s="134">
        <v>3252</v>
      </c>
      <c r="J25" s="135" t="s">
        <v>332</v>
      </c>
      <c r="K25" s="134">
        <v>0</v>
      </c>
      <c r="L25" s="134">
        <v>18416</v>
      </c>
      <c r="M25" s="134">
        <f t="shared" si="8"/>
        <v>347</v>
      </c>
      <c r="N25" s="134">
        <f t="shared" si="9"/>
        <v>132</v>
      </c>
      <c r="O25" s="134">
        <v>0</v>
      </c>
      <c r="P25" s="134">
        <v>0</v>
      </c>
      <c r="Q25" s="134">
        <v>0</v>
      </c>
      <c r="R25" s="134">
        <v>132</v>
      </c>
      <c r="S25" s="135" t="s">
        <v>332</v>
      </c>
      <c r="T25" s="134">
        <v>0</v>
      </c>
      <c r="U25" s="134">
        <v>215</v>
      </c>
      <c r="V25" s="134">
        <f t="shared" si="10"/>
        <v>36481</v>
      </c>
      <c r="W25" s="134">
        <f t="shared" si="11"/>
        <v>17850</v>
      </c>
      <c r="X25" s="134">
        <f t="shared" si="12"/>
        <v>5666</v>
      </c>
      <c r="Y25" s="134">
        <f t="shared" si="13"/>
        <v>0</v>
      </c>
      <c r="Z25" s="134">
        <f t="shared" si="14"/>
        <v>8800</v>
      </c>
      <c r="AA25" s="134">
        <f t="shared" si="15"/>
        <v>3384</v>
      </c>
      <c r="AB25" s="135" t="s">
        <v>332</v>
      </c>
      <c r="AC25" s="134">
        <f t="shared" si="16"/>
        <v>0</v>
      </c>
      <c r="AD25" s="134">
        <f t="shared" si="17"/>
        <v>18631</v>
      </c>
      <c r="AE25" s="134">
        <f t="shared" si="18"/>
        <v>15537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15537</v>
      </c>
      <c r="AL25" s="134">
        <v>0</v>
      </c>
      <c r="AM25" s="134">
        <f t="shared" si="20"/>
        <v>20597</v>
      </c>
      <c r="AN25" s="134">
        <f t="shared" si="21"/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f t="shared" si="22"/>
        <v>12044</v>
      </c>
      <c r="AT25" s="134">
        <v>4332</v>
      </c>
      <c r="AU25" s="134">
        <v>0</v>
      </c>
      <c r="AV25" s="134">
        <v>7712</v>
      </c>
      <c r="AW25" s="134">
        <v>0</v>
      </c>
      <c r="AX25" s="134">
        <f t="shared" si="23"/>
        <v>8553</v>
      </c>
      <c r="AY25" s="134">
        <v>0</v>
      </c>
      <c r="AZ25" s="134">
        <v>4779</v>
      </c>
      <c r="BA25" s="134">
        <v>3078</v>
      </c>
      <c r="BB25" s="134">
        <v>696</v>
      </c>
      <c r="BC25" s="134">
        <v>0</v>
      </c>
      <c r="BD25" s="134">
        <v>0</v>
      </c>
      <c r="BE25" s="134">
        <v>0</v>
      </c>
      <c r="BF25" s="134">
        <f t="shared" si="24"/>
        <v>36134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347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347</v>
      </c>
      <c r="CA25" s="134">
        <v>0</v>
      </c>
      <c r="CB25" s="134">
        <v>105</v>
      </c>
      <c r="CC25" s="134">
        <v>0</v>
      </c>
      <c r="CD25" s="134">
        <v>242</v>
      </c>
      <c r="CE25" s="134">
        <v>0</v>
      </c>
      <c r="CF25" s="134">
        <v>0</v>
      </c>
      <c r="CG25" s="134">
        <v>0</v>
      </c>
      <c r="CH25" s="134">
        <f t="shared" si="31"/>
        <v>347</v>
      </c>
      <c r="CI25" s="134">
        <f t="shared" si="45"/>
        <v>15537</v>
      </c>
      <c r="CJ25" s="134">
        <f t="shared" si="45"/>
        <v>0</v>
      </c>
      <c r="CK25" s="134">
        <f t="shared" si="45"/>
        <v>0</v>
      </c>
      <c r="CL25" s="134">
        <f t="shared" si="45"/>
        <v>0</v>
      </c>
      <c r="CM25" s="134">
        <f t="shared" si="45"/>
        <v>0</v>
      </c>
      <c r="CN25" s="134">
        <f t="shared" si="45"/>
        <v>0</v>
      </c>
      <c r="CO25" s="134">
        <f t="shared" si="45"/>
        <v>15537</v>
      </c>
      <c r="CP25" s="134">
        <f t="shared" si="45"/>
        <v>0</v>
      </c>
      <c r="CQ25" s="134">
        <f t="shared" si="45"/>
        <v>20944</v>
      </c>
      <c r="CR25" s="134">
        <f t="shared" si="45"/>
        <v>0</v>
      </c>
      <c r="CS25" s="134">
        <f t="shared" si="45"/>
        <v>0</v>
      </c>
      <c r="CT25" s="134">
        <f t="shared" si="45"/>
        <v>0</v>
      </c>
      <c r="CU25" s="134">
        <f t="shared" si="45"/>
        <v>0</v>
      </c>
      <c r="CV25" s="134">
        <f t="shared" si="45"/>
        <v>0</v>
      </c>
      <c r="CW25" s="134">
        <f t="shared" si="45"/>
        <v>12044</v>
      </c>
      <c r="CX25" s="134">
        <f>SUM(AT25,+BV25)</f>
        <v>4332</v>
      </c>
      <c r="CY25" s="134">
        <f t="shared" si="33"/>
        <v>0</v>
      </c>
      <c r="CZ25" s="134">
        <f t="shared" si="34"/>
        <v>7712</v>
      </c>
      <c r="DA25" s="134">
        <f t="shared" si="35"/>
        <v>0</v>
      </c>
      <c r="DB25" s="134">
        <f t="shared" si="36"/>
        <v>8900</v>
      </c>
      <c r="DC25" s="134">
        <f t="shared" si="37"/>
        <v>0</v>
      </c>
      <c r="DD25" s="134">
        <f t="shared" si="38"/>
        <v>4884</v>
      </c>
      <c r="DE25" s="134">
        <f t="shared" si="39"/>
        <v>3078</v>
      </c>
      <c r="DF25" s="134">
        <f t="shared" si="40"/>
        <v>938</v>
      </c>
      <c r="DG25" s="134">
        <f t="shared" si="41"/>
        <v>0</v>
      </c>
      <c r="DH25" s="134">
        <f t="shared" si="42"/>
        <v>0</v>
      </c>
      <c r="DI25" s="134">
        <f t="shared" si="43"/>
        <v>0</v>
      </c>
      <c r="DJ25" s="134">
        <f t="shared" si="44"/>
        <v>36481</v>
      </c>
    </row>
    <row r="26" spans="1:114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6"/>
        <v>346904</v>
      </c>
      <c r="E26" s="134">
        <f t="shared" si="7"/>
        <v>87022</v>
      </c>
      <c r="F26" s="134">
        <v>0</v>
      </c>
      <c r="G26" s="134">
        <v>0</v>
      </c>
      <c r="H26" s="134">
        <v>21400</v>
      </c>
      <c r="I26" s="134">
        <v>62853</v>
      </c>
      <c r="J26" s="135" t="s">
        <v>332</v>
      </c>
      <c r="K26" s="134">
        <v>2769</v>
      </c>
      <c r="L26" s="134">
        <v>259882</v>
      </c>
      <c r="M26" s="134">
        <f t="shared" si="8"/>
        <v>74229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74229</v>
      </c>
      <c r="V26" s="134">
        <f t="shared" si="10"/>
        <v>421133</v>
      </c>
      <c r="W26" s="134">
        <f t="shared" si="11"/>
        <v>87022</v>
      </c>
      <c r="X26" s="134">
        <f t="shared" si="12"/>
        <v>0</v>
      </c>
      <c r="Y26" s="134">
        <f t="shared" si="13"/>
        <v>0</v>
      </c>
      <c r="Z26" s="134">
        <f t="shared" si="14"/>
        <v>21400</v>
      </c>
      <c r="AA26" s="134">
        <f t="shared" si="15"/>
        <v>62853</v>
      </c>
      <c r="AB26" s="135" t="s">
        <v>332</v>
      </c>
      <c r="AC26" s="134">
        <f t="shared" si="16"/>
        <v>2769</v>
      </c>
      <c r="AD26" s="134">
        <f t="shared" si="17"/>
        <v>334111</v>
      </c>
      <c r="AE26" s="134">
        <f t="shared" si="18"/>
        <v>90005</v>
      </c>
      <c r="AF26" s="134">
        <f t="shared" si="19"/>
        <v>90005</v>
      </c>
      <c r="AG26" s="134">
        <v>0</v>
      </c>
      <c r="AH26" s="134">
        <v>84125</v>
      </c>
      <c r="AI26" s="134">
        <v>5880</v>
      </c>
      <c r="AJ26" s="134">
        <v>0</v>
      </c>
      <c r="AK26" s="134">
        <v>0</v>
      </c>
      <c r="AL26" s="134">
        <v>0</v>
      </c>
      <c r="AM26" s="134">
        <f t="shared" si="20"/>
        <v>247933</v>
      </c>
      <c r="AN26" s="134">
        <f t="shared" si="21"/>
        <v>130819</v>
      </c>
      <c r="AO26" s="134">
        <v>57231</v>
      </c>
      <c r="AP26" s="134">
        <v>40641</v>
      </c>
      <c r="AQ26" s="134">
        <v>32947</v>
      </c>
      <c r="AR26" s="134">
        <v>0</v>
      </c>
      <c r="AS26" s="134">
        <f t="shared" si="22"/>
        <v>55169</v>
      </c>
      <c r="AT26" s="134">
        <v>10355</v>
      </c>
      <c r="AU26" s="134">
        <v>44217</v>
      </c>
      <c r="AV26" s="134">
        <v>597</v>
      </c>
      <c r="AW26" s="134">
        <v>0</v>
      </c>
      <c r="AX26" s="134">
        <f t="shared" si="23"/>
        <v>61945</v>
      </c>
      <c r="AY26" s="134">
        <v>14742</v>
      </c>
      <c r="AZ26" s="134">
        <v>43439</v>
      </c>
      <c r="BA26" s="134">
        <v>3764</v>
      </c>
      <c r="BB26" s="134">
        <v>0</v>
      </c>
      <c r="BC26" s="134">
        <v>0</v>
      </c>
      <c r="BD26" s="134">
        <v>0</v>
      </c>
      <c r="BE26" s="134">
        <v>8966</v>
      </c>
      <c r="BF26" s="134">
        <f t="shared" si="24"/>
        <v>346904</v>
      </c>
      <c r="BG26" s="134">
        <f t="shared" si="25"/>
        <v>24875</v>
      </c>
      <c r="BH26" s="134">
        <f t="shared" si="26"/>
        <v>24875</v>
      </c>
      <c r="BI26" s="134">
        <v>0</v>
      </c>
      <c r="BJ26" s="134">
        <v>24875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49354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25532</v>
      </c>
      <c r="BV26" s="134">
        <v>0</v>
      </c>
      <c r="BW26" s="134">
        <v>25532</v>
      </c>
      <c r="BX26" s="134">
        <v>0</v>
      </c>
      <c r="BY26" s="134">
        <v>0</v>
      </c>
      <c r="BZ26" s="134">
        <f t="shared" si="30"/>
        <v>23822</v>
      </c>
      <c r="CA26" s="134">
        <v>0</v>
      </c>
      <c r="CB26" s="134">
        <v>23822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f t="shared" si="31"/>
        <v>74229</v>
      </c>
      <c r="CI26" s="134">
        <f t="shared" si="45"/>
        <v>114880</v>
      </c>
      <c r="CJ26" s="134">
        <f t="shared" si="45"/>
        <v>114880</v>
      </c>
      <c r="CK26" s="134">
        <f t="shared" si="45"/>
        <v>0</v>
      </c>
      <c r="CL26" s="134">
        <f t="shared" si="45"/>
        <v>109000</v>
      </c>
      <c r="CM26" s="134">
        <f t="shared" si="45"/>
        <v>5880</v>
      </c>
      <c r="CN26" s="134">
        <f t="shared" si="45"/>
        <v>0</v>
      </c>
      <c r="CO26" s="134">
        <f t="shared" si="45"/>
        <v>0</v>
      </c>
      <c r="CP26" s="134">
        <f t="shared" si="45"/>
        <v>0</v>
      </c>
      <c r="CQ26" s="134">
        <f t="shared" si="45"/>
        <v>297287</v>
      </c>
      <c r="CR26" s="134">
        <f t="shared" si="45"/>
        <v>130819</v>
      </c>
      <c r="CS26" s="134">
        <f t="shared" si="45"/>
        <v>57231</v>
      </c>
      <c r="CT26" s="134">
        <f t="shared" si="45"/>
        <v>40641</v>
      </c>
      <c r="CU26" s="134">
        <f t="shared" si="45"/>
        <v>32947</v>
      </c>
      <c r="CV26" s="134">
        <f t="shared" si="45"/>
        <v>0</v>
      </c>
      <c r="CW26" s="134">
        <f t="shared" si="45"/>
        <v>80701</v>
      </c>
      <c r="CX26" s="134">
        <f>SUM(AT26,+BV26)</f>
        <v>10355</v>
      </c>
      <c r="CY26" s="134">
        <f t="shared" si="33"/>
        <v>69749</v>
      </c>
      <c r="CZ26" s="134">
        <f t="shared" si="34"/>
        <v>597</v>
      </c>
      <c r="DA26" s="134">
        <f t="shared" si="35"/>
        <v>0</v>
      </c>
      <c r="DB26" s="134">
        <f t="shared" si="36"/>
        <v>85767</v>
      </c>
      <c r="DC26" s="134">
        <f t="shared" si="37"/>
        <v>14742</v>
      </c>
      <c r="DD26" s="134">
        <f t="shared" si="38"/>
        <v>67261</v>
      </c>
      <c r="DE26" s="134">
        <f t="shared" si="39"/>
        <v>3764</v>
      </c>
      <c r="DF26" s="134">
        <f t="shared" si="40"/>
        <v>0</v>
      </c>
      <c r="DG26" s="134">
        <f t="shared" si="41"/>
        <v>0</v>
      </c>
      <c r="DH26" s="134">
        <f t="shared" si="42"/>
        <v>0</v>
      </c>
      <c r="DI26" s="134">
        <f t="shared" si="43"/>
        <v>8966</v>
      </c>
      <c r="DJ26" s="134">
        <f t="shared" si="44"/>
        <v>421133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SUM(D8:D14)</f>
        <v>343895</v>
      </c>
      <c r="E7" s="123">
        <f t="shared" si="0"/>
        <v>279719</v>
      </c>
      <c r="F7" s="123">
        <f t="shared" si="0"/>
        <v>0</v>
      </c>
      <c r="G7" s="123">
        <f t="shared" si="0"/>
        <v>0</v>
      </c>
      <c r="H7" s="123">
        <f t="shared" si="0"/>
        <v>0</v>
      </c>
      <c r="I7" s="123">
        <f t="shared" si="0"/>
        <v>215031</v>
      </c>
      <c r="J7" s="123">
        <f t="shared" si="0"/>
        <v>1982301</v>
      </c>
      <c r="K7" s="123">
        <f t="shared" si="0"/>
        <v>64688</v>
      </c>
      <c r="L7" s="123">
        <f t="shared" si="0"/>
        <v>64176</v>
      </c>
      <c r="M7" s="123">
        <f t="shared" si="0"/>
        <v>111473</v>
      </c>
      <c r="N7" s="123">
        <f t="shared" si="0"/>
        <v>90801</v>
      </c>
      <c r="O7" s="123">
        <f t="shared" si="0"/>
        <v>6034</v>
      </c>
      <c r="P7" s="123">
        <f t="shared" si="0"/>
        <v>0</v>
      </c>
      <c r="Q7" s="123">
        <f t="shared" si="0"/>
        <v>0</v>
      </c>
      <c r="R7" s="123">
        <f t="shared" si="0"/>
        <v>39169</v>
      </c>
      <c r="S7" s="123">
        <f t="shared" si="0"/>
        <v>340600</v>
      </c>
      <c r="T7" s="123">
        <f t="shared" si="0"/>
        <v>45598</v>
      </c>
      <c r="U7" s="123">
        <f t="shared" si="0"/>
        <v>20672</v>
      </c>
      <c r="V7" s="123">
        <f t="shared" si="0"/>
        <v>455368</v>
      </c>
      <c r="W7" s="123">
        <f t="shared" si="0"/>
        <v>370520</v>
      </c>
      <c r="X7" s="123">
        <f t="shared" si="0"/>
        <v>6034</v>
      </c>
      <c r="Y7" s="123">
        <f t="shared" si="0"/>
        <v>0</v>
      </c>
      <c r="Z7" s="123">
        <f t="shared" si="0"/>
        <v>0</v>
      </c>
      <c r="AA7" s="123">
        <f t="shared" si="0"/>
        <v>254200</v>
      </c>
      <c r="AB7" s="123">
        <f t="shared" si="0"/>
        <v>2322901</v>
      </c>
      <c r="AC7" s="123">
        <f t="shared" si="0"/>
        <v>110286</v>
      </c>
      <c r="AD7" s="123">
        <f t="shared" si="0"/>
        <v>84848</v>
      </c>
      <c r="AE7" s="123">
        <f t="shared" si="0"/>
        <v>244412</v>
      </c>
      <c r="AF7" s="123">
        <f t="shared" si="0"/>
        <v>244412</v>
      </c>
      <c r="AG7" s="123">
        <f t="shared" si="0"/>
        <v>0</v>
      </c>
      <c r="AH7" s="123">
        <f t="shared" si="0"/>
        <v>244412</v>
      </c>
      <c r="AI7" s="123">
        <f t="shared" si="0"/>
        <v>0</v>
      </c>
      <c r="AJ7" s="123">
        <f t="shared" si="0"/>
        <v>0</v>
      </c>
      <c r="AK7" s="123">
        <f t="shared" si="0"/>
        <v>0</v>
      </c>
      <c r="AL7" s="123" t="s">
        <v>332</v>
      </c>
      <c r="AM7" s="123">
        <f aca="true" t="shared" si="1" ref="AM7:BB7">SUM(AM8:AM14)</f>
        <v>1890181</v>
      </c>
      <c r="AN7" s="123">
        <f t="shared" si="1"/>
        <v>258522</v>
      </c>
      <c r="AO7" s="123">
        <f t="shared" si="1"/>
        <v>155076</v>
      </c>
      <c r="AP7" s="123">
        <f t="shared" si="1"/>
        <v>0</v>
      </c>
      <c r="AQ7" s="123">
        <f t="shared" si="1"/>
        <v>103446</v>
      </c>
      <c r="AR7" s="123">
        <f t="shared" si="1"/>
        <v>0</v>
      </c>
      <c r="AS7" s="123">
        <f t="shared" si="1"/>
        <v>268428</v>
      </c>
      <c r="AT7" s="123">
        <f t="shared" si="1"/>
        <v>545</v>
      </c>
      <c r="AU7" s="123">
        <f t="shared" si="1"/>
        <v>258073</v>
      </c>
      <c r="AV7" s="123">
        <f t="shared" si="1"/>
        <v>9810</v>
      </c>
      <c r="AW7" s="123">
        <f t="shared" si="1"/>
        <v>0</v>
      </c>
      <c r="AX7" s="123">
        <f t="shared" si="1"/>
        <v>1339233</v>
      </c>
      <c r="AY7" s="123">
        <f t="shared" si="1"/>
        <v>178700</v>
      </c>
      <c r="AZ7" s="123">
        <f t="shared" si="1"/>
        <v>1148149</v>
      </c>
      <c r="BA7" s="123">
        <f t="shared" si="1"/>
        <v>6627</v>
      </c>
      <c r="BB7" s="123">
        <f t="shared" si="1"/>
        <v>5757</v>
      </c>
      <c r="BC7" s="123" t="s">
        <v>332</v>
      </c>
      <c r="BD7" s="123">
        <f aca="true" t="shared" si="2" ref="BD7:BM7">SUM(BD8:BD14)</f>
        <v>23998</v>
      </c>
      <c r="BE7" s="123">
        <f t="shared" si="2"/>
        <v>191603</v>
      </c>
      <c r="BF7" s="123">
        <f t="shared" si="2"/>
        <v>2326196</v>
      </c>
      <c r="BG7" s="123">
        <f t="shared" si="2"/>
        <v>16590</v>
      </c>
      <c r="BH7" s="123">
        <f t="shared" si="2"/>
        <v>0</v>
      </c>
      <c r="BI7" s="123">
        <f t="shared" si="2"/>
        <v>0</v>
      </c>
      <c r="BJ7" s="123">
        <f t="shared" si="2"/>
        <v>0</v>
      </c>
      <c r="BK7" s="123">
        <f t="shared" si="2"/>
        <v>0</v>
      </c>
      <c r="BL7" s="123">
        <f t="shared" si="2"/>
        <v>0</v>
      </c>
      <c r="BM7" s="123">
        <f t="shared" si="2"/>
        <v>16590</v>
      </c>
      <c r="BN7" s="123" t="s">
        <v>332</v>
      </c>
      <c r="BO7" s="123">
        <f aca="true" t="shared" si="3" ref="BO7:CD7">SUM(BO8:BO14)</f>
        <v>365747</v>
      </c>
      <c r="BP7" s="123">
        <f t="shared" si="3"/>
        <v>79966</v>
      </c>
      <c r="BQ7" s="123">
        <f t="shared" si="3"/>
        <v>79966</v>
      </c>
      <c r="BR7" s="123">
        <f t="shared" si="3"/>
        <v>0</v>
      </c>
      <c r="BS7" s="123">
        <f t="shared" si="3"/>
        <v>0</v>
      </c>
      <c r="BT7" s="123">
        <f t="shared" si="3"/>
        <v>0</v>
      </c>
      <c r="BU7" s="123">
        <f t="shared" si="3"/>
        <v>191050</v>
      </c>
      <c r="BV7" s="123">
        <f t="shared" si="3"/>
        <v>9000</v>
      </c>
      <c r="BW7" s="123">
        <f t="shared" si="3"/>
        <v>182050</v>
      </c>
      <c r="BX7" s="123">
        <f t="shared" si="3"/>
        <v>0</v>
      </c>
      <c r="BY7" s="123">
        <f t="shared" si="3"/>
        <v>0</v>
      </c>
      <c r="BZ7" s="123">
        <f t="shared" si="3"/>
        <v>93844</v>
      </c>
      <c r="CA7" s="123">
        <f t="shared" si="3"/>
        <v>2993</v>
      </c>
      <c r="CB7" s="123">
        <f t="shared" si="3"/>
        <v>86493</v>
      </c>
      <c r="CC7" s="123">
        <f t="shared" si="3"/>
        <v>4358</v>
      </c>
      <c r="CD7" s="123">
        <f t="shared" si="3"/>
        <v>0</v>
      </c>
      <c r="CE7" s="123" t="s">
        <v>332</v>
      </c>
      <c r="CF7" s="123">
        <f aca="true" t="shared" si="4" ref="CF7:CO7">SUM(CF8:CF14)</f>
        <v>887</v>
      </c>
      <c r="CG7" s="123">
        <f t="shared" si="4"/>
        <v>69736</v>
      </c>
      <c r="CH7" s="123">
        <f t="shared" si="4"/>
        <v>452073</v>
      </c>
      <c r="CI7" s="123">
        <f t="shared" si="4"/>
        <v>261002</v>
      </c>
      <c r="CJ7" s="123">
        <f t="shared" si="4"/>
        <v>244412</v>
      </c>
      <c r="CK7" s="123">
        <f t="shared" si="4"/>
        <v>0</v>
      </c>
      <c r="CL7" s="123">
        <f t="shared" si="4"/>
        <v>244412</v>
      </c>
      <c r="CM7" s="123">
        <f t="shared" si="4"/>
        <v>0</v>
      </c>
      <c r="CN7" s="123">
        <f t="shared" si="4"/>
        <v>0</v>
      </c>
      <c r="CO7" s="123">
        <f t="shared" si="4"/>
        <v>16590</v>
      </c>
      <c r="CP7" s="123" t="s">
        <v>332</v>
      </c>
      <c r="CQ7" s="123">
        <f aca="true" t="shared" si="5" ref="CQ7:DF7">SUM(CQ8:CQ14)</f>
        <v>2255928</v>
      </c>
      <c r="CR7" s="123">
        <f t="shared" si="5"/>
        <v>338488</v>
      </c>
      <c r="CS7" s="123">
        <f t="shared" si="5"/>
        <v>235042</v>
      </c>
      <c r="CT7" s="123">
        <f t="shared" si="5"/>
        <v>0</v>
      </c>
      <c r="CU7" s="123">
        <f t="shared" si="5"/>
        <v>103446</v>
      </c>
      <c r="CV7" s="123">
        <f t="shared" si="5"/>
        <v>0</v>
      </c>
      <c r="CW7" s="123">
        <f t="shared" si="5"/>
        <v>459478</v>
      </c>
      <c r="CX7" s="123">
        <f t="shared" si="5"/>
        <v>9545</v>
      </c>
      <c r="CY7" s="123">
        <f t="shared" si="5"/>
        <v>440123</v>
      </c>
      <c r="CZ7" s="123">
        <f t="shared" si="5"/>
        <v>9810</v>
      </c>
      <c r="DA7" s="123">
        <f t="shared" si="5"/>
        <v>0</v>
      </c>
      <c r="DB7" s="123">
        <f t="shared" si="5"/>
        <v>1433077</v>
      </c>
      <c r="DC7" s="123">
        <f t="shared" si="5"/>
        <v>181693</v>
      </c>
      <c r="DD7" s="123">
        <f t="shared" si="5"/>
        <v>1234642</v>
      </c>
      <c r="DE7" s="123">
        <f t="shared" si="5"/>
        <v>10985</v>
      </c>
      <c r="DF7" s="123">
        <f t="shared" si="5"/>
        <v>5757</v>
      </c>
      <c r="DG7" s="123" t="s">
        <v>332</v>
      </c>
      <c r="DH7" s="123">
        <f>SUM(DH8:DH14)</f>
        <v>24885</v>
      </c>
      <c r="DI7" s="123">
        <f>SUM(DI8:DI14)</f>
        <v>261339</v>
      </c>
      <c r="DJ7" s="123">
        <f>SUM(DJ8:DJ14)</f>
        <v>2778269</v>
      </c>
    </row>
    <row r="8" spans="1:114" s="129" customFormat="1" ht="12" customHeight="1">
      <c r="A8" s="125" t="s">
        <v>336</v>
      </c>
      <c r="B8" s="133" t="s">
        <v>375</v>
      </c>
      <c r="C8" s="125" t="s">
        <v>376</v>
      </c>
      <c r="D8" s="127">
        <f aca="true" t="shared" si="6" ref="D8:D14">SUM(E8,+L8)</f>
        <v>0</v>
      </c>
      <c r="E8" s="127">
        <f aca="true" t="shared" si="7" ref="E8:E14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14">SUM(N8,+U8)</f>
        <v>11147</v>
      </c>
      <c r="N8" s="127">
        <f aca="true" t="shared" si="9" ref="N8:N14">SUM(O8:R8)+T8</f>
        <v>11147</v>
      </c>
      <c r="O8" s="127">
        <v>6034</v>
      </c>
      <c r="P8" s="127">
        <v>0</v>
      </c>
      <c r="Q8" s="127">
        <v>0</v>
      </c>
      <c r="R8" s="127">
        <v>5113</v>
      </c>
      <c r="S8" s="127">
        <v>89703</v>
      </c>
      <c r="T8" s="127">
        <v>0</v>
      </c>
      <c r="U8" s="127">
        <v>0</v>
      </c>
      <c r="V8" s="127">
        <f aca="true" t="shared" si="10" ref="V8:V14">+SUM(D8,M8)</f>
        <v>11147</v>
      </c>
      <c r="W8" s="127">
        <f aca="true" t="shared" si="11" ref="W8:W14">+SUM(E8,N8)</f>
        <v>11147</v>
      </c>
      <c r="X8" s="127">
        <f aca="true" t="shared" si="12" ref="X8:X14">+SUM(F8,O8)</f>
        <v>6034</v>
      </c>
      <c r="Y8" s="127">
        <f aca="true" t="shared" si="13" ref="Y8:Y14">+SUM(G8,P8)</f>
        <v>0</v>
      </c>
      <c r="Z8" s="127">
        <f aca="true" t="shared" si="14" ref="Z8:Z14">+SUM(H8,Q8)</f>
        <v>0</v>
      </c>
      <c r="AA8" s="127">
        <f aca="true" t="shared" si="15" ref="AA8:AA14">+SUM(I8,R8)</f>
        <v>5113</v>
      </c>
      <c r="AB8" s="127">
        <f aca="true" t="shared" si="16" ref="AB8:AB14">+SUM(J8,S8)</f>
        <v>89703</v>
      </c>
      <c r="AC8" s="127">
        <f aca="true" t="shared" si="17" ref="AC8:AC14">+SUM(K8,T8)</f>
        <v>0</v>
      </c>
      <c r="AD8" s="127">
        <f aca="true" t="shared" si="18" ref="AD8:AD14">+SUM(L8,U8)</f>
        <v>0</v>
      </c>
      <c r="AE8" s="127">
        <f aca="true" t="shared" si="19" ref="AE8:AE14">SUM(AF8,+AK8)</f>
        <v>0</v>
      </c>
      <c r="AF8" s="127">
        <f aca="true" t="shared" si="20" ref="AF8:AF14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4">SUM(AN8,AS8,AW8,AX8,BD8)</f>
        <v>0</v>
      </c>
      <c r="AN8" s="127">
        <f aca="true" t="shared" si="22" ref="AN8:AN14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14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14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4">SUM(AE8,+AM8,+BE8)</f>
        <v>0</v>
      </c>
      <c r="BG8" s="127">
        <f aca="true" t="shared" si="26" ref="BG8:BG14">SUM(BH8,+BM8)</f>
        <v>16590</v>
      </c>
      <c r="BH8" s="127">
        <f aca="true" t="shared" si="27" ref="BH8:BH14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16590</v>
      </c>
      <c r="BN8" s="128" t="s">
        <v>332</v>
      </c>
      <c r="BO8" s="127">
        <f aca="true" t="shared" si="28" ref="BO8:BO14">SUM(BP8,BU8,BY8,BZ8,CF8)</f>
        <v>84260</v>
      </c>
      <c r="BP8" s="127">
        <f aca="true" t="shared" si="29" ref="BP8:BP14">SUM(BQ8:BT8)</f>
        <v>47018</v>
      </c>
      <c r="BQ8" s="127">
        <v>47018</v>
      </c>
      <c r="BR8" s="127">
        <v>0</v>
      </c>
      <c r="BS8" s="127">
        <v>0</v>
      </c>
      <c r="BT8" s="127">
        <v>0</v>
      </c>
      <c r="BU8" s="127">
        <f aca="true" t="shared" si="30" ref="BU8:BU14">SUM(BV8:BX8)</f>
        <v>32884</v>
      </c>
      <c r="BV8" s="127">
        <v>0</v>
      </c>
      <c r="BW8" s="127">
        <v>32884</v>
      </c>
      <c r="BX8" s="127">
        <v>0</v>
      </c>
      <c r="BY8" s="127">
        <v>0</v>
      </c>
      <c r="BZ8" s="127">
        <f aca="true" t="shared" si="31" ref="BZ8:BZ14">SUM(CA8:CD8)</f>
        <v>4358</v>
      </c>
      <c r="CA8" s="127">
        <v>0</v>
      </c>
      <c r="CB8" s="127">
        <v>0</v>
      </c>
      <c r="CC8" s="127">
        <v>4358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4">SUM(BG8,+BO8,+CG8)</f>
        <v>100850</v>
      </c>
      <c r="CI8" s="127">
        <f aca="true" t="shared" si="33" ref="CI8:CI14">SUM(AE8,+BG8)</f>
        <v>16590</v>
      </c>
      <c r="CJ8" s="127">
        <f aca="true" t="shared" si="34" ref="CJ8:CJ14">SUM(AF8,+BH8)</f>
        <v>0</v>
      </c>
      <c r="CK8" s="127">
        <f aca="true" t="shared" si="35" ref="CK8:CK14">SUM(AG8,+BI8)</f>
        <v>0</v>
      </c>
      <c r="CL8" s="127">
        <f aca="true" t="shared" si="36" ref="CL8:CL14">SUM(AH8,+BJ8)</f>
        <v>0</v>
      </c>
      <c r="CM8" s="127">
        <f aca="true" t="shared" si="37" ref="CM8:CM14">SUM(AI8,+BK8)</f>
        <v>0</v>
      </c>
      <c r="CN8" s="127">
        <f aca="true" t="shared" si="38" ref="CN8:CN14">SUM(AJ8,+BL8)</f>
        <v>0</v>
      </c>
      <c r="CO8" s="127">
        <f aca="true" t="shared" si="39" ref="CO8:CO14">SUM(AK8,+BM8)</f>
        <v>16590</v>
      </c>
      <c r="CP8" s="128" t="s">
        <v>332</v>
      </c>
      <c r="CQ8" s="127">
        <f aca="true" t="shared" si="40" ref="CQ8:CQ14">SUM(AM8,+BO8)</f>
        <v>84260</v>
      </c>
      <c r="CR8" s="127">
        <f aca="true" t="shared" si="41" ref="CR8:CR14">SUM(AN8,+BP8)</f>
        <v>47018</v>
      </c>
      <c r="CS8" s="127">
        <f aca="true" t="shared" si="42" ref="CS8:CS14">SUM(AO8,+BQ8)</f>
        <v>47018</v>
      </c>
      <c r="CT8" s="127">
        <f aca="true" t="shared" si="43" ref="CT8:CT14">SUM(AP8,+BR8)</f>
        <v>0</v>
      </c>
      <c r="CU8" s="127">
        <f aca="true" t="shared" si="44" ref="CU8:CU14">SUM(AQ8,+BS8)</f>
        <v>0</v>
      </c>
      <c r="CV8" s="127">
        <f aca="true" t="shared" si="45" ref="CV8:CV14">SUM(AR8,+BT8)</f>
        <v>0</v>
      </c>
      <c r="CW8" s="127">
        <f aca="true" t="shared" si="46" ref="CW8:CW14">SUM(AS8,+BU8)</f>
        <v>32884</v>
      </c>
      <c r="CX8" s="127">
        <f aca="true" t="shared" si="47" ref="CX8:CX14">SUM(AT8,+BV8)</f>
        <v>0</v>
      </c>
      <c r="CY8" s="127">
        <f aca="true" t="shared" si="48" ref="CY8:CY14">SUM(AU8,+BW8)</f>
        <v>32884</v>
      </c>
      <c r="CZ8" s="127">
        <f aca="true" t="shared" si="49" ref="CZ8:CZ14">SUM(AV8,+BX8)</f>
        <v>0</v>
      </c>
      <c r="DA8" s="127">
        <f aca="true" t="shared" si="50" ref="DA8:DA14">SUM(AW8,+BY8)</f>
        <v>0</v>
      </c>
      <c r="DB8" s="127">
        <f aca="true" t="shared" si="51" ref="DB8:DB14">SUM(AX8,+BZ8)</f>
        <v>4358</v>
      </c>
      <c r="DC8" s="127">
        <f aca="true" t="shared" si="52" ref="DC8:DC14">SUM(AY8,+CA8)</f>
        <v>0</v>
      </c>
      <c r="DD8" s="127">
        <f aca="true" t="shared" si="53" ref="DD8:DD14">SUM(AZ8,+CB8)</f>
        <v>0</v>
      </c>
      <c r="DE8" s="127">
        <f aca="true" t="shared" si="54" ref="DE8:DE14">SUM(BA8,+CC8)</f>
        <v>4358</v>
      </c>
      <c r="DF8" s="127">
        <f aca="true" t="shared" si="55" ref="DF8:DF14">SUM(BB8,+CD8)</f>
        <v>0</v>
      </c>
      <c r="DG8" s="128" t="s">
        <v>332</v>
      </c>
      <c r="DH8" s="127">
        <f aca="true" t="shared" si="56" ref="DH8:DH14">SUM(BD8,+CF8)</f>
        <v>0</v>
      </c>
      <c r="DI8" s="127">
        <f aca="true" t="shared" si="57" ref="DI8:DI14">SUM(BE8,+CG8)</f>
        <v>0</v>
      </c>
      <c r="DJ8" s="127">
        <f aca="true" t="shared" si="58" ref="DJ8:DJ14">SUM(BF8,+CH8)</f>
        <v>100850</v>
      </c>
    </row>
    <row r="9" spans="1:114" s="129" customFormat="1" ht="12" customHeight="1">
      <c r="A9" s="125" t="s">
        <v>336</v>
      </c>
      <c r="B9" s="133" t="s">
        <v>377</v>
      </c>
      <c r="C9" s="125" t="s">
        <v>378</v>
      </c>
      <c r="D9" s="127">
        <f t="shared" si="6"/>
        <v>45267</v>
      </c>
      <c r="E9" s="127">
        <f t="shared" si="7"/>
        <v>41788</v>
      </c>
      <c r="F9" s="127">
        <v>0</v>
      </c>
      <c r="G9" s="127">
        <v>0</v>
      </c>
      <c r="H9" s="127">
        <v>0</v>
      </c>
      <c r="I9" s="127">
        <v>39444</v>
      </c>
      <c r="J9" s="127">
        <v>538724</v>
      </c>
      <c r="K9" s="127">
        <v>2344</v>
      </c>
      <c r="L9" s="127">
        <v>3479</v>
      </c>
      <c r="M9" s="127">
        <f t="shared" si="8"/>
        <v>0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f t="shared" si="10"/>
        <v>45267</v>
      </c>
      <c r="W9" s="127">
        <f t="shared" si="11"/>
        <v>41788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39444</v>
      </c>
      <c r="AB9" s="127">
        <f t="shared" si="16"/>
        <v>538724</v>
      </c>
      <c r="AC9" s="127">
        <f t="shared" si="17"/>
        <v>2344</v>
      </c>
      <c r="AD9" s="127">
        <f t="shared" si="18"/>
        <v>3479</v>
      </c>
      <c r="AE9" s="127">
        <f t="shared" si="19"/>
        <v>240546</v>
      </c>
      <c r="AF9" s="127">
        <f t="shared" si="20"/>
        <v>240546</v>
      </c>
      <c r="AG9" s="127">
        <v>0</v>
      </c>
      <c r="AH9" s="127">
        <v>240546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330395</v>
      </c>
      <c r="AN9" s="127">
        <f t="shared" si="22"/>
        <v>8230</v>
      </c>
      <c r="AO9" s="127">
        <v>8230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322165</v>
      </c>
      <c r="AY9" s="127">
        <v>0</v>
      </c>
      <c r="AZ9" s="127">
        <v>322165</v>
      </c>
      <c r="BA9" s="127">
        <v>0</v>
      </c>
      <c r="BB9" s="127">
        <v>0</v>
      </c>
      <c r="BC9" s="128" t="s">
        <v>332</v>
      </c>
      <c r="BD9" s="127">
        <v>0</v>
      </c>
      <c r="BE9" s="127">
        <v>13050</v>
      </c>
      <c r="BF9" s="127">
        <f t="shared" si="25"/>
        <v>583991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0</v>
      </c>
      <c r="BP9" s="127">
        <f t="shared" si="29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30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1"/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332</v>
      </c>
      <c r="CF9" s="127">
        <v>0</v>
      </c>
      <c r="CG9" s="127">
        <v>0</v>
      </c>
      <c r="CH9" s="127">
        <f t="shared" si="32"/>
        <v>0</v>
      </c>
      <c r="CI9" s="127">
        <f t="shared" si="33"/>
        <v>240546</v>
      </c>
      <c r="CJ9" s="127">
        <f t="shared" si="34"/>
        <v>240546</v>
      </c>
      <c r="CK9" s="127">
        <f t="shared" si="35"/>
        <v>0</v>
      </c>
      <c r="CL9" s="127">
        <f t="shared" si="36"/>
        <v>240546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330395</v>
      </c>
      <c r="CR9" s="127">
        <f t="shared" si="41"/>
        <v>8230</v>
      </c>
      <c r="CS9" s="127">
        <f t="shared" si="42"/>
        <v>8230</v>
      </c>
      <c r="CT9" s="127">
        <f t="shared" si="43"/>
        <v>0</v>
      </c>
      <c r="CU9" s="127">
        <f t="shared" si="44"/>
        <v>0</v>
      </c>
      <c r="CV9" s="127">
        <f t="shared" si="45"/>
        <v>0</v>
      </c>
      <c r="CW9" s="127">
        <f t="shared" si="46"/>
        <v>0</v>
      </c>
      <c r="CX9" s="127">
        <f t="shared" si="47"/>
        <v>0</v>
      </c>
      <c r="CY9" s="127">
        <f t="shared" si="48"/>
        <v>0</v>
      </c>
      <c r="CZ9" s="127">
        <f t="shared" si="49"/>
        <v>0</v>
      </c>
      <c r="DA9" s="127">
        <f t="shared" si="50"/>
        <v>0</v>
      </c>
      <c r="DB9" s="127">
        <f t="shared" si="51"/>
        <v>322165</v>
      </c>
      <c r="DC9" s="127">
        <f t="shared" si="52"/>
        <v>0</v>
      </c>
      <c r="DD9" s="127">
        <f t="shared" si="53"/>
        <v>322165</v>
      </c>
      <c r="DE9" s="127">
        <f t="shared" si="54"/>
        <v>0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13050</v>
      </c>
      <c r="DJ9" s="127">
        <f t="shared" si="58"/>
        <v>583991</v>
      </c>
    </row>
    <row r="10" spans="1:114" s="129" customFormat="1" ht="12" customHeight="1">
      <c r="A10" s="125" t="s">
        <v>336</v>
      </c>
      <c r="B10" s="126" t="s">
        <v>379</v>
      </c>
      <c r="C10" s="125" t="s">
        <v>380</v>
      </c>
      <c r="D10" s="127">
        <f t="shared" si="6"/>
        <v>6761</v>
      </c>
      <c r="E10" s="127">
        <f t="shared" si="7"/>
        <v>6761</v>
      </c>
      <c r="F10" s="127">
        <v>0</v>
      </c>
      <c r="G10" s="127">
        <v>0</v>
      </c>
      <c r="H10" s="127">
        <v>0</v>
      </c>
      <c r="I10" s="127">
        <v>0</v>
      </c>
      <c r="J10" s="127">
        <v>57868</v>
      </c>
      <c r="K10" s="127">
        <v>6761</v>
      </c>
      <c r="L10" s="127">
        <v>0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6761</v>
      </c>
      <c r="W10" s="127">
        <f t="shared" si="11"/>
        <v>6761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7">
        <f t="shared" si="16"/>
        <v>57868</v>
      </c>
      <c r="AC10" s="127">
        <f t="shared" si="17"/>
        <v>6761</v>
      </c>
      <c r="AD10" s="127">
        <f t="shared" si="18"/>
        <v>0</v>
      </c>
      <c r="AE10" s="127">
        <f t="shared" si="19"/>
        <v>1036</v>
      </c>
      <c r="AF10" s="127">
        <f t="shared" si="20"/>
        <v>1036</v>
      </c>
      <c r="AG10" s="127">
        <v>0</v>
      </c>
      <c r="AH10" s="127">
        <v>1036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60213</v>
      </c>
      <c r="AN10" s="127">
        <f t="shared" si="22"/>
        <v>28976</v>
      </c>
      <c r="AO10" s="127">
        <v>15160</v>
      </c>
      <c r="AP10" s="127">
        <v>0</v>
      </c>
      <c r="AQ10" s="127">
        <v>13816</v>
      </c>
      <c r="AR10" s="127">
        <v>0</v>
      </c>
      <c r="AS10" s="127">
        <f t="shared" si="23"/>
        <v>17547</v>
      </c>
      <c r="AT10" s="127">
        <v>0</v>
      </c>
      <c r="AU10" s="127">
        <v>17507</v>
      </c>
      <c r="AV10" s="127">
        <v>40</v>
      </c>
      <c r="AW10" s="127">
        <v>0</v>
      </c>
      <c r="AX10" s="127">
        <f t="shared" si="24"/>
        <v>13690</v>
      </c>
      <c r="AY10" s="127">
        <v>0</v>
      </c>
      <c r="AZ10" s="127">
        <v>13690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3380</v>
      </c>
      <c r="BF10" s="127">
        <f t="shared" si="25"/>
        <v>64629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1036</v>
      </c>
      <c r="CJ10" s="127">
        <f t="shared" si="34"/>
        <v>1036</v>
      </c>
      <c r="CK10" s="127">
        <f t="shared" si="35"/>
        <v>0</v>
      </c>
      <c r="CL10" s="127">
        <f t="shared" si="36"/>
        <v>1036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60213</v>
      </c>
      <c r="CR10" s="127">
        <f t="shared" si="41"/>
        <v>28976</v>
      </c>
      <c r="CS10" s="127">
        <f t="shared" si="42"/>
        <v>15160</v>
      </c>
      <c r="CT10" s="127">
        <f t="shared" si="43"/>
        <v>0</v>
      </c>
      <c r="CU10" s="127">
        <f t="shared" si="44"/>
        <v>13816</v>
      </c>
      <c r="CV10" s="127">
        <f t="shared" si="45"/>
        <v>0</v>
      </c>
      <c r="CW10" s="127">
        <f t="shared" si="46"/>
        <v>17547</v>
      </c>
      <c r="CX10" s="127">
        <f t="shared" si="47"/>
        <v>0</v>
      </c>
      <c r="CY10" s="127">
        <f t="shared" si="48"/>
        <v>17507</v>
      </c>
      <c r="CZ10" s="127">
        <f t="shared" si="49"/>
        <v>40</v>
      </c>
      <c r="DA10" s="127">
        <f t="shared" si="50"/>
        <v>0</v>
      </c>
      <c r="DB10" s="127">
        <f t="shared" si="51"/>
        <v>13690</v>
      </c>
      <c r="DC10" s="127">
        <f t="shared" si="52"/>
        <v>0</v>
      </c>
      <c r="DD10" s="127">
        <f t="shared" si="53"/>
        <v>13690</v>
      </c>
      <c r="DE10" s="127">
        <f t="shared" si="54"/>
        <v>0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3380</v>
      </c>
      <c r="DJ10" s="127">
        <f t="shared" si="58"/>
        <v>64629</v>
      </c>
    </row>
    <row r="11" spans="1:114" s="129" customFormat="1" ht="12" customHeight="1">
      <c r="A11" s="125" t="s">
        <v>336</v>
      </c>
      <c r="B11" s="133" t="s">
        <v>381</v>
      </c>
      <c r="C11" s="125" t="s">
        <v>382</v>
      </c>
      <c r="D11" s="127">
        <f t="shared" si="6"/>
        <v>117596</v>
      </c>
      <c r="E11" s="127">
        <f t="shared" si="7"/>
        <v>100893</v>
      </c>
      <c r="F11" s="127">
        <v>0</v>
      </c>
      <c r="G11" s="127">
        <v>0</v>
      </c>
      <c r="H11" s="127">
        <v>0</v>
      </c>
      <c r="I11" s="127">
        <v>100723</v>
      </c>
      <c r="J11" s="127">
        <v>462887</v>
      </c>
      <c r="K11" s="127">
        <v>170</v>
      </c>
      <c r="L11" s="127">
        <v>16703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117596</v>
      </c>
      <c r="W11" s="127">
        <f t="shared" si="11"/>
        <v>100893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100723</v>
      </c>
      <c r="AB11" s="127">
        <f t="shared" si="16"/>
        <v>462887</v>
      </c>
      <c r="AC11" s="127">
        <f t="shared" si="17"/>
        <v>170</v>
      </c>
      <c r="AD11" s="127">
        <f t="shared" si="18"/>
        <v>16703</v>
      </c>
      <c r="AE11" s="127">
        <f t="shared" si="19"/>
        <v>2830</v>
      </c>
      <c r="AF11" s="127">
        <f t="shared" si="20"/>
        <v>2830</v>
      </c>
      <c r="AG11" s="127">
        <v>0</v>
      </c>
      <c r="AH11" s="127">
        <v>2830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577651</v>
      </c>
      <c r="AN11" s="127">
        <f t="shared" si="22"/>
        <v>118124</v>
      </c>
      <c r="AO11" s="127">
        <v>28494</v>
      </c>
      <c r="AP11" s="127">
        <v>0</v>
      </c>
      <c r="AQ11" s="127">
        <v>89630</v>
      </c>
      <c r="AR11" s="127">
        <v>0</v>
      </c>
      <c r="AS11" s="127">
        <f t="shared" si="23"/>
        <v>196533</v>
      </c>
      <c r="AT11" s="127">
        <v>545</v>
      </c>
      <c r="AU11" s="127">
        <v>188140</v>
      </c>
      <c r="AV11" s="127">
        <v>7848</v>
      </c>
      <c r="AW11" s="127">
        <v>0</v>
      </c>
      <c r="AX11" s="127">
        <f t="shared" si="24"/>
        <v>262994</v>
      </c>
      <c r="AY11" s="127">
        <v>124634</v>
      </c>
      <c r="AZ11" s="127">
        <v>128157</v>
      </c>
      <c r="BA11" s="127">
        <v>4446</v>
      </c>
      <c r="BB11" s="127">
        <v>5757</v>
      </c>
      <c r="BC11" s="128" t="s">
        <v>332</v>
      </c>
      <c r="BD11" s="127">
        <v>0</v>
      </c>
      <c r="BE11" s="127">
        <v>2</v>
      </c>
      <c r="BF11" s="127">
        <f t="shared" si="25"/>
        <v>580483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2830</v>
      </c>
      <c r="CJ11" s="127">
        <f t="shared" si="34"/>
        <v>2830</v>
      </c>
      <c r="CK11" s="127">
        <f t="shared" si="35"/>
        <v>0</v>
      </c>
      <c r="CL11" s="127">
        <f t="shared" si="36"/>
        <v>2830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577651</v>
      </c>
      <c r="CR11" s="127">
        <f t="shared" si="41"/>
        <v>118124</v>
      </c>
      <c r="CS11" s="127">
        <f t="shared" si="42"/>
        <v>28494</v>
      </c>
      <c r="CT11" s="127">
        <f t="shared" si="43"/>
        <v>0</v>
      </c>
      <c r="CU11" s="127">
        <f t="shared" si="44"/>
        <v>89630</v>
      </c>
      <c r="CV11" s="127">
        <f t="shared" si="45"/>
        <v>0</v>
      </c>
      <c r="CW11" s="127">
        <f t="shared" si="46"/>
        <v>196533</v>
      </c>
      <c r="CX11" s="127">
        <f t="shared" si="47"/>
        <v>545</v>
      </c>
      <c r="CY11" s="127">
        <f t="shared" si="48"/>
        <v>188140</v>
      </c>
      <c r="CZ11" s="127">
        <f t="shared" si="49"/>
        <v>7848</v>
      </c>
      <c r="DA11" s="127">
        <f t="shared" si="50"/>
        <v>0</v>
      </c>
      <c r="DB11" s="127">
        <f t="shared" si="51"/>
        <v>262994</v>
      </c>
      <c r="DC11" s="127">
        <f t="shared" si="52"/>
        <v>124634</v>
      </c>
      <c r="DD11" s="127">
        <f t="shared" si="53"/>
        <v>128157</v>
      </c>
      <c r="DE11" s="127">
        <f t="shared" si="54"/>
        <v>4446</v>
      </c>
      <c r="DF11" s="127">
        <f t="shared" si="55"/>
        <v>5757</v>
      </c>
      <c r="DG11" s="128" t="s">
        <v>332</v>
      </c>
      <c r="DH11" s="127">
        <f t="shared" si="56"/>
        <v>0</v>
      </c>
      <c r="DI11" s="127">
        <f t="shared" si="57"/>
        <v>2</v>
      </c>
      <c r="DJ11" s="127">
        <f t="shared" si="58"/>
        <v>580483</v>
      </c>
    </row>
    <row r="12" spans="1:114" s="129" customFormat="1" ht="12" customHeight="1">
      <c r="A12" s="125" t="s">
        <v>336</v>
      </c>
      <c r="B12" s="126" t="s">
        <v>383</v>
      </c>
      <c r="C12" s="125" t="s">
        <v>384</v>
      </c>
      <c r="D12" s="134">
        <f t="shared" si="6"/>
        <v>79889</v>
      </c>
      <c r="E12" s="134">
        <f t="shared" si="7"/>
        <v>38999</v>
      </c>
      <c r="F12" s="134">
        <v>0</v>
      </c>
      <c r="G12" s="134">
        <v>0</v>
      </c>
      <c r="H12" s="134">
        <v>0</v>
      </c>
      <c r="I12" s="134">
        <v>8650</v>
      </c>
      <c r="J12" s="134">
        <v>339263</v>
      </c>
      <c r="K12" s="134">
        <v>30349</v>
      </c>
      <c r="L12" s="134">
        <v>40890</v>
      </c>
      <c r="M12" s="134">
        <f t="shared" si="8"/>
        <v>64994</v>
      </c>
      <c r="N12" s="134">
        <f t="shared" si="9"/>
        <v>44322</v>
      </c>
      <c r="O12" s="134">
        <v>0</v>
      </c>
      <c r="P12" s="134">
        <v>0</v>
      </c>
      <c r="Q12" s="134">
        <v>0</v>
      </c>
      <c r="R12" s="134">
        <v>9316</v>
      </c>
      <c r="S12" s="134">
        <v>133413</v>
      </c>
      <c r="T12" s="134">
        <v>35006</v>
      </c>
      <c r="U12" s="134">
        <v>20672</v>
      </c>
      <c r="V12" s="134">
        <f t="shared" si="10"/>
        <v>144883</v>
      </c>
      <c r="W12" s="134">
        <f t="shared" si="11"/>
        <v>83321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17966</v>
      </c>
      <c r="AB12" s="134">
        <f t="shared" si="16"/>
        <v>472676</v>
      </c>
      <c r="AC12" s="134">
        <f t="shared" si="17"/>
        <v>65355</v>
      </c>
      <c r="AD12" s="134">
        <f t="shared" si="18"/>
        <v>61562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290294</v>
      </c>
      <c r="AN12" s="134">
        <f t="shared" si="22"/>
        <v>37318</v>
      </c>
      <c r="AO12" s="134">
        <v>37318</v>
      </c>
      <c r="AP12" s="134">
        <v>0</v>
      </c>
      <c r="AQ12" s="134">
        <v>0</v>
      </c>
      <c r="AR12" s="134">
        <v>0</v>
      </c>
      <c r="AS12" s="134">
        <f t="shared" si="23"/>
        <v>52176</v>
      </c>
      <c r="AT12" s="134">
        <v>0</v>
      </c>
      <c r="AU12" s="134">
        <v>50254</v>
      </c>
      <c r="AV12" s="134">
        <v>1922</v>
      </c>
      <c r="AW12" s="134">
        <v>0</v>
      </c>
      <c r="AX12" s="134">
        <f t="shared" si="24"/>
        <v>176802</v>
      </c>
      <c r="AY12" s="134">
        <v>54066</v>
      </c>
      <c r="AZ12" s="134">
        <v>120555</v>
      </c>
      <c r="BA12" s="134">
        <v>2181</v>
      </c>
      <c r="BB12" s="134">
        <v>0</v>
      </c>
      <c r="BC12" s="135" t="s">
        <v>332</v>
      </c>
      <c r="BD12" s="134">
        <v>23998</v>
      </c>
      <c r="BE12" s="134">
        <v>128858</v>
      </c>
      <c r="BF12" s="134">
        <f t="shared" si="25"/>
        <v>419152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129521</v>
      </c>
      <c r="BP12" s="134">
        <f t="shared" si="29"/>
        <v>8241</v>
      </c>
      <c r="BQ12" s="134">
        <v>8241</v>
      </c>
      <c r="BR12" s="134">
        <v>0</v>
      </c>
      <c r="BS12" s="134">
        <v>0</v>
      </c>
      <c r="BT12" s="134">
        <v>0</v>
      </c>
      <c r="BU12" s="134">
        <f t="shared" si="30"/>
        <v>30907</v>
      </c>
      <c r="BV12" s="134">
        <v>0</v>
      </c>
      <c r="BW12" s="134">
        <v>30907</v>
      </c>
      <c r="BX12" s="134">
        <v>0</v>
      </c>
      <c r="BY12" s="134">
        <v>0</v>
      </c>
      <c r="BZ12" s="134">
        <f t="shared" si="31"/>
        <v>89486</v>
      </c>
      <c r="CA12" s="134">
        <v>2993</v>
      </c>
      <c r="CB12" s="134">
        <v>86493</v>
      </c>
      <c r="CC12" s="134">
        <v>0</v>
      </c>
      <c r="CD12" s="134">
        <v>0</v>
      </c>
      <c r="CE12" s="135" t="s">
        <v>332</v>
      </c>
      <c r="CF12" s="134">
        <v>887</v>
      </c>
      <c r="CG12" s="134">
        <v>68886</v>
      </c>
      <c r="CH12" s="134">
        <f t="shared" si="32"/>
        <v>198407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419815</v>
      </c>
      <c r="CR12" s="134">
        <f t="shared" si="41"/>
        <v>45559</v>
      </c>
      <c r="CS12" s="134">
        <f t="shared" si="42"/>
        <v>45559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83083</v>
      </c>
      <c r="CX12" s="134">
        <f t="shared" si="47"/>
        <v>0</v>
      </c>
      <c r="CY12" s="134">
        <f t="shared" si="48"/>
        <v>81161</v>
      </c>
      <c r="CZ12" s="134">
        <f t="shared" si="49"/>
        <v>1922</v>
      </c>
      <c r="DA12" s="134">
        <f t="shared" si="50"/>
        <v>0</v>
      </c>
      <c r="DB12" s="134">
        <f t="shared" si="51"/>
        <v>266288</v>
      </c>
      <c r="DC12" s="134">
        <f t="shared" si="52"/>
        <v>57059</v>
      </c>
      <c r="DD12" s="134">
        <f t="shared" si="53"/>
        <v>207048</v>
      </c>
      <c r="DE12" s="134">
        <f t="shared" si="54"/>
        <v>2181</v>
      </c>
      <c r="DF12" s="134">
        <f t="shared" si="55"/>
        <v>0</v>
      </c>
      <c r="DG12" s="135" t="s">
        <v>332</v>
      </c>
      <c r="DH12" s="134">
        <f t="shared" si="56"/>
        <v>24885</v>
      </c>
      <c r="DI12" s="134">
        <f t="shared" si="57"/>
        <v>197744</v>
      </c>
      <c r="DJ12" s="134">
        <f t="shared" si="58"/>
        <v>617559</v>
      </c>
    </row>
    <row r="13" spans="1:114" s="129" customFormat="1" ht="12" customHeight="1">
      <c r="A13" s="125" t="s">
        <v>336</v>
      </c>
      <c r="B13" s="126" t="s">
        <v>385</v>
      </c>
      <c r="C13" s="125" t="s">
        <v>386</v>
      </c>
      <c r="D13" s="134">
        <f t="shared" si="6"/>
        <v>94382</v>
      </c>
      <c r="E13" s="134">
        <f t="shared" si="7"/>
        <v>91278</v>
      </c>
      <c r="F13" s="134">
        <v>0</v>
      </c>
      <c r="G13" s="134">
        <v>0</v>
      </c>
      <c r="H13" s="134">
        <v>0</v>
      </c>
      <c r="I13" s="134">
        <v>66214</v>
      </c>
      <c r="J13" s="134">
        <v>583559</v>
      </c>
      <c r="K13" s="134">
        <v>25064</v>
      </c>
      <c r="L13" s="134">
        <v>3104</v>
      </c>
      <c r="M13" s="134">
        <f t="shared" si="8"/>
        <v>0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18389</v>
      </c>
      <c r="T13" s="134">
        <v>0</v>
      </c>
      <c r="U13" s="134">
        <v>0</v>
      </c>
      <c r="V13" s="134">
        <f t="shared" si="10"/>
        <v>94382</v>
      </c>
      <c r="W13" s="134">
        <f t="shared" si="11"/>
        <v>91278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66214</v>
      </c>
      <c r="AB13" s="134">
        <f t="shared" si="16"/>
        <v>601948</v>
      </c>
      <c r="AC13" s="134">
        <f t="shared" si="17"/>
        <v>25064</v>
      </c>
      <c r="AD13" s="134">
        <f t="shared" si="18"/>
        <v>3104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631628</v>
      </c>
      <c r="AN13" s="134">
        <f t="shared" si="22"/>
        <v>65874</v>
      </c>
      <c r="AO13" s="134">
        <v>65874</v>
      </c>
      <c r="AP13" s="134">
        <v>0</v>
      </c>
      <c r="AQ13" s="134">
        <v>0</v>
      </c>
      <c r="AR13" s="134">
        <v>0</v>
      </c>
      <c r="AS13" s="134">
        <f t="shared" si="23"/>
        <v>2172</v>
      </c>
      <c r="AT13" s="134">
        <v>0</v>
      </c>
      <c r="AU13" s="134">
        <v>2172</v>
      </c>
      <c r="AV13" s="134">
        <v>0</v>
      </c>
      <c r="AW13" s="134">
        <v>0</v>
      </c>
      <c r="AX13" s="134">
        <f t="shared" si="24"/>
        <v>563582</v>
      </c>
      <c r="AY13" s="134">
        <v>0</v>
      </c>
      <c r="AZ13" s="134">
        <v>563582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46313</v>
      </c>
      <c r="BF13" s="134">
        <f t="shared" si="25"/>
        <v>677941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18389</v>
      </c>
      <c r="BP13" s="134">
        <f t="shared" si="29"/>
        <v>18389</v>
      </c>
      <c r="BQ13" s="134">
        <v>18389</v>
      </c>
      <c r="BR13" s="134">
        <v>0</v>
      </c>
      <c r="BS13" s="134">
        <v>0</v>
      </c>
      <c r="BT13" s="134">
        <v>0</v>
      </c>
      <c r="BU13" s="134">
        <f t="shared" si="30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1"/>
        <v>0</v>
      </c>
      <c r="CA13" s="134">
        <v>0</v>
      </c>
      <c r="CB13" s="134">
        <v>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0</v>
      </c>
      <c r="CH13" s="134">
        <f t="shared" si="32"/>
        <v>18389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650017</v>
      </c>
      <c r="CR13" s="134">
        <f t="shared" si="41"/>
        <v>84263</v>
      </c>
      <c r="CS13" s="134">
        <f t="shared" si="42"/>
        <v>84263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2172</v>
      </c>
      <c r="CX13" s="134">
        <f t="shared" si="47"/>
        <v>0</v>
      </c>
      <c r="CY13" s="134">
        <f t="shared" si="48"/>
        <v>2172</v>
      </c>
      <c r="CZ13" s="134">
        <f t="shared" si="49"/>
        <v>0</v>
      </c>
      <c r="DA13" s="134">
        <f t="shared" si="50"/>
        <v>0</v>
      </c>
      <c r="DB13" s="134">
        <f t="shared" si="51"/>
        <v>563582</v>
      </c>
      <c r="DC13" s="134">
        <f t="shared" si="52"/>
        <v>0</v>
      </c>
      <c r="DD13" s="134">
        <f t="shared" si="53"/>
        <v>563582</v>
      </c>
      <c r="DE13" s="134">
        <f t="shared" si="54"/>
        <v>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46313</v>
      </c>
      <c r="DJ13" s="134">
        <f t="shared" si="58"/>
        <v>696330</v>
      </c>
    </row>
    <row r="14" spans="1:114" s="129" customFormat="1" ht="12" customHeight="1">
      <c r="A14" s="125" t="s">
        <v>336</v>
      </c>
      <c r="B14" s="126" t="s">
        <v>387</v>
      </c>
      <c r="C14" s="125" t="s">
        <v>388</v>
      </c>
      <c r="D14" s="134">
        <f t="shared" si="6"/>
        <v>0</v>
      </c>
      <c r="E14" s="134">
        <f t="shared" si="7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f t="shared" si="8"/>
        <v>35332</v>
      </c>
      <c r="N14" s="134">
        <f t="shared" si="9"/>
        <v>35332</v>
      </c>
      <c r="O14" s="134">
        <v>0</v>
      </c>
      <c r="P14" s="134">
        <v>0</v>
      </c>
      <c r="Q14" s="134">
        <v>0</v>
      </c>
      <c r="R14" s="134">
        <v>24740</v>
      </c>
      <c r="S14" s="134">
        <v>99095</v>
      </c>
      <c r="T14" s="134">
        <v>10592</v>
      </c>
      <c r="U14" s="134">
        <v>0</v>
      </c>
      <c r="V14" s="134">
        <f t="shared" si="10"/>
        <v>35332</v>
      </c>
      <c r="W14" s="134">
        <f t="shared" si="11"/>
        <v>35332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24740</v>
      </c>
      <c r="AB14" s="134">
        <f t="shared" si="16"/>
        <v>99095</v>
      </c>
      <c r="AC14" s="134">
        <f t="shared" si="17"/>
        <v>10592</v>
      </c>
      <c r="AD14" s="134">
        <f t="shared" si="18"/>
        <v>0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0</v>
      </c>
      <c r="AN14" s="134">
        <f t="shared" si="22"/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f t="shared" si="23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0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133577</v>
      </c>
      <c r="BP14" s="134">
        <f t="shared" si="29"/>
        <v>6318</v>
      </c>
      <c r="BQ14" s="134">
        <v>6318</v>
      </c>
      <c r="BR14" s="134">
        <v>0</v>
      </c>
      <c r="BS14" s="134">
        <v>0</v>
      </c>
      <c r="BT14" s="134">
        <v>0</v>
      </c>
      <c r="BU14" s="134">
        <f t="shared" si="30"/>
        <v>127259</v>
      </c>
      <c r="BV14" s="134">
        <v>9000</v>
      </c>
      <c r="BW14" s="134">
        <v>118259</v>
      </c>
      <c r="BX14" s="134">
        <v>0</v>
      </c>
      <c r="BY14" s="134">
        <v>0</v>
      </c>
      <c r="BZ14" s="134">
        <f t="shared" si="31"/>
        <v>0</v>
      </c>
      <c r="CA14" s="134">
        <v>0</v>
      </c>
      <c r="CB14" s="134">
        <v>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850</v>
      </c>
      <c r="CH14" s="134">
        <f t="shared" si="32"/>
        <v>134427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133577</v>
      </c>
      <c r="CR14" s="134">
        <f t="shared" si="41"/>
        <v>6318</v>
      </c>
      <c r="CS14" s="134">
        <f t="shared" si="42"/>
        <v>6318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127259</v>
      </c>
      <c r="CX14" s="134">
        <f t="shared" si="47"/>
        <v>9000</v>
      </c>
      <c r="CY14" s="134">
        <f t="shared" si="48"/>
        <v>118259</v>
      </c>
      <c r="CZ14" s="134">
        <f t="shared" si="49"/>
        <v>0</v>
      </c>
      <c r="DA14" s="134">
        <f t="shared" si="50"/>
        <v>0</v>
      </c>
      <c r="DB14" s="134">
        <f t="shared" si="51"/>
        <v>0</v>
      </c>
      <c r="DC14" s="134">
        <f t="shared" si="52"/>
        <v>0</v>
      </c>
      <c r="DD14" s="134">
        <f t="shared" si="53"/>
        <v>0</v>
      </c>
      <c r="DE14" s="134">
        <f t="shared" si="54"/>
        <v>0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850</v>
      </c>
      <c r="DJ14" s="134">
        <f t="shared" si="58"/>
        <v>134427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SUM(D8:D33)</f>
        <v>11239153</v>
      </c>
      <c r="E7" s="123">
        <f t="shared" si="0"/>
        <v>4802428</v>
      </c>
      <c r="F7" s="123">
        <f t="shared" si="0"/>
        <v>482850</v>
      </c>
      <c r="G7" s="123">
        <f t="shared" si="0"/>
        <v>33554</v>
      </c>
      <c r="H7" s="123">
        <f t="shared" si="0"/>
        <v>1022700</v>
      </c>
      <c r="I7" s="123">
        <f t="shared" si="0"/>
        <v>2125891</v>
      </c>
      <c r="J7" s="123">
        <f t="shared" si="0"/>
        <v>1982301</v>
      </c>
      <c r="K7" s="123">
        <f t="shared" si="0"/>
        <v>1137433</v>
      </c>
      <c r="L7" s="123">
        <f t="shared" si="0"/>
        <v>6436725</v>
      </c>
      <c r="M7" s="123">
        <f t="shared" si="0"/>
        <v>1651956</v>
      </c>
      <c r="N7" s="123">
        <f t="shared" si="0"/>
        <v>282235</v>
      </c>
      <c r="O7" s="123">
        <f t="shared" si="0"/>
        <v>6034</v>
      </c>
      <c r="P7" s="123">
        <f t="shared" si="0"/>
        <v>0</v>
      </c>
      <c r="Q7" s="123">
        <f t="shared" si="0"/>
        <v>0</v>
      </c>
      <c r="R7" s="123">
        <f t="shared" si="0"/>
        <v>214749</v>
      </c>
      <c r="S7" s="123">
        <f t="shared" si="0"/>
        <v>340600</v>
      </c>
      <c r="T7" s="123">
        <f t="shared" si="0"/>
        <v>61452</v>
      </c>
      <c r="U7" s="123">
        <f t="shared" si="0"/>
        <v>1369721</v>
      </c>
      <c r="V7" s="123">
        <f t="shared" si="0"/>
        <v>12891109</v>
      </c>
      <c r="W7" s="123">
        <f t="shared" si="0"/>
        <v>5084663</v>
      </c>
      <c r="X7" s="123">
        <f t="shared" si="0"/>
        <v>488884</v>
      </c>
      <c r="Y7" s="123">
        <f t="shared" si="0"/>
        <v>33554</v>
      </c>
      <c r="Z7" s="123">
        <f t="shared" si="0"/>
        <v>1022700</v>
      </c>
      <c r="AA7" s="123">
        <f t="shared" si="0"/>
        <v>2340640</v>
      </c>
      <c r="AB7" s="123">
        <f t="shared" si="0"/>
        <v>2322901</v>
      </c>
      <c r="AC7" s="123">
        <f t="shared" si="0"/>
        <v>1198885</v>
      </c>
      <c r="AD7" s="123">
        <f t="shared" si="0"/>
        <v>7806446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33">SUM(E8,+L8)</f>
        <v>2764145</v>
      </c>
      <c r="E8" s="127">
        <f aca="true" t="shared" si="2" ref="E8:E33">+SUM(F8:I8,K8)</f>
        <v>1042070</v>
      </c>
      <c r="F8" s="127">
        <v>0</v>
      </c>
      <c r="G8" s="127">
        <v>0</v>
      </c>
      <c r="H8" s="127">
        <v>21800</v>
      </c>
      <c r="I8" s="127">
        <v>661839</v>
      </c>
      <c r="J8" s="128">
        <v>0</v>
      </c>
      <c r="K8" s="127">
        <v>358431</v>
      </c>
      <c r="L8" s="127">
        <v>1722075</v>
      </c>
      <c r="M8" s="127">
        <f aca="true" t="shared" si="3" ref="M8:M33">SUM(N8,+U8)</f>
        <v>186042</v>
      </c>
      <c r="N8" s="127">
        <f aca="true" t="shared" si="4" ref="N8:N33">+SUM(O8:R8,T8)</f>
        <v>86636</v>
      </c>
      <c r="O8" s="127">
        <v>0</v>
      </c>
      <c r="P8" s="127">
        <v>0</v>
      </c>
      <c r="Q8" s="127">
        <v>0</v>
      </c>
      <c r="R8" s="127">
        <v>86563</v>
      </c>
      <c r="S8" s="128">
        <v>0</v>
      </c>
      <c r="T8" s="127">
        <v>73</v>
      </c>
      <c r="U8" s="127">
        <v>99406</v>
      </c>
      <c r="V8" s="127">
        <f aca="true" t="shared" si="5" ref="V8:V33">+SUM(D8,M8)</f>
        <v>2950187</v>
      </c>
      <c r="W8" s="127">
        <f aca="true" t="shared" si="6" ref="W8:W33">+SUM(E8,N8)</f>
        <v>1128706</v>
      </c>
      <c r="X8" s="127">
        <f aca="true" t="shared" si="7" ref="X8:X33">+SUM(F8,O8)</f>
        <v>0</v>
      </c>
      <c r="Y8" s="127">
        <f aca="true" t="shared" si="8" ref="Y8:Y33">+SUM(G8,P8)</f>
        <v>0</v>
      </c>
      <c r="Z8" s="127">
        <f aca="true" t="shared" si="9" ref="Z8:Z33">+SUM(H8,Q8)</f>
        <v>21800</v>
      </c>
      <c r="AA8" s="127">
        <f aca="true" t="shared" si="10" ref="AA8:AA33">+SUM(I8,R8)</f>
        <v>748402</v>
      </c>
      <c r="AB8" s="128">
        <v>0</v>
      </c>
      <c r="AC8" s="127">
        <f aca="true" t="shared" si="11" ref="AC8:AC33">+SUM(K8,T8)</f>
        <v>358504</v>
      </c>
      <c r="AD8" s="127">
        <f aca="true" t="shared" si="12" ref="AD8:AD33">+SUM(L8,U8)</f>
        <v>1821481</v>
      </c>
    </row>
    <row r="9" spans="1:30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1"/>
        <v>980169</v>
      </c>
      <c r="E9" s="127">
        <f t="shared" si="2"/>
        <v>174432</v>
      </c>
      <c r="F9" s="127">
        <v>0</v>
      </c>
      <c r="G9" s="127">
        <v>0</v>
      </c>
      <c r="H9" s="127">
        <v>0</v>
      </c>
      <c r="I9" s="127">
        <v>132327</v>
      </c>
      <c r="J9" s="128">
        <v>0</v>
      </c>
      <c r="K9" s="127">
        <v>42105</v>
      </c>
      <c r="L9" s="127">
        <v>805737</v>
      </c>
      <c r="M9" s="127">
        <f t="shared" si="3"/>
        <v>190727</v>
      </c>
      <c r="N9" s="127">
        <f t="shared" si="4"/>
        <v>24409</v>
      </c>
      <c r="O9" s="127">
        <v>0</v>
      </c>
      <c r="P9" s="127">
        <v>0</v>
      </c>
      <c r="Q9" s="127">
        <v>0</v>
      </c>
      <c r="R9" s="127">
        <v>24409</v>
      </c>
      <c r="S9" s="128">
        <v>0</v>
      </c>
      <c r="T9" s="127">
        <v>0</v>
      </c>
      <c r="U9" s="127">
        <v>166318</v>
      </c>
      <c r="V9" s="127">
        <f t="shared" si="5"/>
        <v>1170896</v>
      </c>
      <c r="W9" s="127">
        <f t="shared" si="6"/>
        <v>198841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156736</v>
      </c>
      <c r="AB9" s="128">
        <v>0</v>
      </c>
      <c r="AC9" s="127">
        <f t="shared" si="11"/>
        <v>42105</v>
      </c>
      <c r="AD9" s="127">
        <f t="shared" si="12"/>
        <v>972055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1920943</v>
      </c>
      <c r="E10" s="127">
        <f t="shared" si="2"/>
        <v>1222636</v>
      </c>
      <c r="F10" s="127">
        <v>101132</v>
      </c>
      <c r="G10" s="127">
        <v>33554</v>
      </c>
      <c r="H10" s="127">
        <v>0</v>
      </c>
      <c r="I10" s="127">
        <v>717018</v>
      </c>
      <c r="J10" s="128">
        <v>0</v>
      </c>
      <c r="K10" s="127">
        <v>370932</v>
      </c>
      <c r="L10" s="127">
        <v>698307</v>
      </c>
      <c r="M10" s="127">
        <f t="shared" si="3"/>
        <v>254700</v>
      </c>
      <c r="N10" s="127">
        <f t="shared" si="4"/>
        <v>48664</v>
      </c>
      <c r="O10" s="127">
        <v>0</v>
      </c>
      <c r="P10" s="127">
        <v>0</v>
      </c>
      <c r="Q10" s="127">
        <v>0</v>
      </c>
      <c r="R10" s="127">
        <v>44741</v>
      </c>
      <c r="S10" s="128">
        <v>0</v>
      </c>
      <c r="T10" s="127">
        <v>3923</v>
      </c>
      <c r="U10" s="127">
        <v>206036</v>
      </c>
      <c r="V10" s="127">
        <f t="shared" si="5"/>
        <v>2175643</v>
      </c>
      <c r="W10" s="127">
        <f t="shared" si="6"/>
        <v>1271300</v>
      </c>
      <c r="X10" s="127">
        <f t="shared" si="7"/>
        <v>101132</v>
      </c>
      <c r="Y10" s="127">
        <f t="shared" si="8"/>
        <v>33554</v>
      </c>
      <c r="Z10" s="127">
        <f t="shared" si="9"/>
        <v>0</v>
      </c>
      <c r="AA10" s="127">
        <f t="shared" si="10"/>
        <v>761759</v>
      </c>
      <c r="AB10" s="128">
        <v>0</v>
      </c>
      <c r="AC10" s="127">
        <f t="shared" si="11"/>
        <v>374855</v>
      </c>
      <c r="AD10" s="127">
        <f t="shared" si="12"/>
        <v>904343</v>
      </c>
    </row>
    <row r="11" spans="1:30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1"/>
        <v>770620</v>
      </c>
      <c r="E11" s="127">
        <f t="shared" si="2"/>
        <v>99180</v>
      </c>
      <c r="F11" s="127">
        <v>0</v>
      </c>
      <c r="G11" s="127">
        <v>0</v>
      </c>
      <c r="H11" s="127">
        <v>0</v>
      </c>
      <c r="I11" s="127">
        <v>0</v>
      </c>
      <c r="J11" s="128">
        <v>0</v>
      </c>
      <c r="K11" s="127">
        <v>99180</v>
      </c>
      <c r="L11" s="127">
        <v>671440</v>
      </c>
      <c r="M11" s="127">
        <f t="shared" si="3"/>
        <v>138318</v>
      </c>
      <c r="N11" s="127">
        <f t="shared" si="4"/>
        <v>11901</v>
      </c>
      <c r="O11" s="127">
        <v>0</v>
      </c>
      <c r="P11" s="127">
        <v>0</v>
      </c>
      <c r="Q11" s="127">
        <v>0</v>
      </c>
      <c r="R11" s="127">
        <v>43</v>
      </c>
      <c r="S11" s="128">
        <v>0</v>
      </c>
      <c r="T11" s="127">
        <v>11858</v>
      </c>
      <c r="U11" s="127">
        <v>126417</v>
      </c>
      <c r="V11" s="127">
        <f t="shared" si="5"/>
        <v>908938</v>
      </c>
      <c r="W11" s="127">
        <f t="shared" si="6"/>
        <v>111081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43</v>
      </c>
      <c r="AB11" s="128">
        <v>0</v>
      </c>
      <c r="AC11" s="127">
        <f t="shared" si="11"/>
        <v>111038</v>
      </c>
      <c r="AD11" s="127">
        <f t="shared" si="12"/>
        <v>797857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1"/>
        <v>1944359</v>
      </c>
      <c r="E12" s="134">
        <f t="shared" si="2"/>
        <v>1454932</v>
      </c>
      <c r="F12" s="134">
        <v>376052</v>
      </c>
      <c r="G12" s="134">
        <v>0</v>
      </c>
      <c r="H12" s="134">
        <v>921600</v>
      </c>
      <c r="I12" s="134">
        <v>93017</v>
      </c>
      <c r="J12" s="135">
        <v>0</v>
      </c>
      <c r="K12" s="134">
        <v>64263</v>
      </c>
      <c r="L12" s="134">
        <v>489427</v>
      </c>
      <c r="M12" s="134">
        <f t="shared" si="3"/>
        <v>161105</v>
      </c>
      <c r="N12" s="134">
        <f t="shared" si="4"/>
        <v>26</v>
      </c>
      <c r="O12" s="134">
        <v>0</v>
      </c>
      <c r="P12" s="134">
        <v>0</v>
      </c>
      <c r="Q12" s="134">
        <v>0</v>
      </c>
      <c r="R12" s="134">
        <v>26</v>
      </c>
      <c r="S12" s="135">
        <v>0</v>
      </c>
      <c r="T12" s="134">
        <v>0</v>
      </c>
      <c r="U12" s="134">
        <v>161079</v>
      </c>
      <c r="V12" s="134">
        <f t="shared" si="5"/>
        <v>2105464</v>
      </c>
      <c r="W12" s="134">
        <f t="shared" si="6"/>
        <v>1454958</v>
      </c>
      <c r="X12" s="134">
        <f t="shared" si="7"/>
        <v>376052</v>
      </c>
      <c r="Y12" s="134">
        <f t="shared" si="8"/>
        <v>0</v>
      </c>
      <c r="Z12" s="134">
        <f t="shared" si="9"/>
        <v>921600</v>
      </c>
      <c r="AA12" s="134">
        <f t="shared" si="10"/>
        <v>93043</v>
      </c>
      <c r="AB12" s="135">
        <v>0</v>
      </c>
      <c r="AC12" s="134">
        <f t="shared" si="11"/>
        <v>64263</v>
      </c>
      <c r="AD12" s="134">
        <f t="shared" si="12"/>
        <v>650506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1"/>
        <v>485316</v>
      </c>
      <c r="E13" s="134">
        <f t="shared" si="2"/>
        <v>129316</v>
      </c>
      <c r="F13" s="134">
        <v>0</v>
      </c>
      <c r="G13" s="134">
        <v>0</v>
      </c>
      <c r="H13" s="134">
        <v>0</v>
      </c>
      <c r="I13" s="134">
        <v>114055</v>
      </c>
      <c r="J13" s="135">
        <v>0</v>
      </c>
      <c r="K13" s="134">
        <v>15261</v>
      </c>
      <c r="L13" s="134">
        <v>356000</v>
      </c>
      <c r="M13" s="134">
        <f t="shared" si="3"/>
        <v>79716</v>
      </c>
      <c r="N13" s="134">
        <f t="shared" si="4"/>
        <v>0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4">
        <v>0</v>
      </c>
      <c r="U13" s="134">
        <v>79716</v>
      </c>
      <c r="V13" s="134">
        <f t="shared" si="5"/>
        <v>565032</v>
      </c>
      <c r="W13" s="134">
        <f t="shared" si="6"/>
        <v>129316</v>
      </c>
      <c r="X13" s="134">
        <f t="shared" si="7"/>
        <v>0</v>
      </c>
      <c r="Y13" s="134">
        <f t="shared" si="8"/>
        <v>0</v>
      </c>
      <c r="Z13" s="134">
        <f t="shared" si="9"/>
        <v>0</v>
      </c>
      <c r="AA13" s="134">
        <f t="shared" si="10"/>
        <v>114055</v>
      </c>
      <c r="AB13" s="135">
        <v>0</v>
      </c>
      <c r="AC13" s="134">
        <f t="shared" si="11"/>
        <v>15261</v>
      </c>
      <c r="AD13" s="134">
        <f t="shared" si="12"/>
        <v>435716</v>
      </c>
    </row>
    <row r="14" spans="1:30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1"/>
        <v>304900</v>
      </c>
      <c r="E14" s="134">
        <f t="shared" si="2"/>
        <v>50929</v>
      </c>
      <c r="F14" s="134">
        <v>0</v>
      </c>
      <c r="G14" s="134">
        <v>0</v>
      </c>
      <c r="H14" s="134">
        <v>0</v>
      </c>
      <c r="I14" s="134">
        <v>29933</v>
      </c>
      <c r="J14" s="135">
        <v>0</v>
      </c>
      <c r="K14" s="134">
        <v>20996</v>
      </c>
      <c r="L14" s="134">
        <v>253971</v>
      </c>
      <c r="M14" s="134">
        <f t="shared" si="3"/>
        <v>106804</v>
      </c>
      <c r="N14" s="134">
        <f t="shared" si="4"/>
        <v>12945</v>
      </c>
      <c r="O14" s="134">
        <v>0</v>
      </c>
      <c r="P14" s="134">
        <v>0</v>
      </c>
      <c r="Q14" s="134">
        <v>0</v>
      </c>
      <c r="R14" s="134">
        <v>12945</v>
      </c>
      <c r="S14" s="135">
        <v>0</v>
      </c>
      <c r="T14" s="134">
        <v>0</v>
      </c>
      <c r="U14" s="134">
        <v>93859</v>
      </c>
      <c r="V14" s="134">
        <f t="shared" si="5"/>
        <v>411704</v>
      </c>
      <c r="W14" s="134">
        <f t="shared" si="6"/>
        <v>63874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42878</v>
      </c>
      <c r="AB14" s="135">
        <v>0</v>
      </c>
      <c r="AC14" s="134">
        <f t="shared" si="11"/>
        <v>20996</v>
      </c>
      <c r="AD14" s="134">
        <f t="shared" si="12"/>
        <v>347830</v>
      </c>
    </row>
    <row r="15" spans="1:30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1"/>
        <v>378955</v>
      </c>
      <c r="E15" s="134">
        <f t="shared" si="2"/>
        <v>0</v>
      </c>
      <c r="F15" s="134">
        <v>0</v>
      </c>
      <c r="G15" s="134">
        <v>0</v>
      </c>
      <c r="H15" s="134">
        <v>0</v>
      </c>
      <c r="I15" s="134">
        <v>0</v>
      </c>
      <c r="J15" s="135">
        <v>0</v>
      </c>
      <c r="K15" s="134">
        <v>0</v>
      </c>
      <c r="L15" s="134">
        <v>378955</v>
      </c>
      <c r="M15" s="134">
        <f t="shared" si="3"/>
        <v>65607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65607</v>
      </c>
      <c r="V15" s="134">
        <f t="shared" si="5"/>
        <v>444562</v>
      </c>
      <c r="W15" s="134">
        <f t="shared" si="6"/>
        <v>0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0</v>
      </c>
      <c r="AB15" s="135">
        <v>0</v>
      </c>
      <c r="AC15" s="134">
        <f t="shared" si="11"/>
        <v>0</v>
      </c>
      <c r="AD15" s="134">
        <f t="shared" si="12"/>
        <v>444562</v>
      </c>
    </row>
    <row r="16" spans="1:30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1"/>
        <v>153006</v>
      </c>
      <c r="E16" s="134">
        <f t="shared" si="2"/>
        <v>80664</v>
      </c>
      <c r="F16" s="134">
        <v>0</v>
      </c>
      <c r="G16" s="134">
        <v>0</v>
      </c>
      <c r="H16" s="134">
        <v>41300</v>
      </c>
      <c r="I16" s="134">
        <v>39118</v>
      </c>
      <c r="J16" s="135">
        <v>0</v>
      </c>
      <c r="K16" s="134">
        <v>246</v>
      </c>
      <c r="L16" s="134">
        <v>72342</v>
      </c>
      <c r="M16" s="134">
        <f t="shared" si="3"/>
        <v>22507</v>
      </c>
      <c r="N16" s="134">
        <f t="shared" si="4"/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0</v>
      </c>
      <c r="U16" s="134">
        <v>22507</v>
      </c>
      <c r="V16" s="134">
        <f t="shared" si="5"/>
        <v>175513</v>
      </c>
      <c r="W16" s="134">
        <f t="shared" si="6"/>
        <v>80664</v>
      </c>
      <c r="X16" s="134">
        <f t="shared" si="7"/>
        <v>0</v>
      </c>
      <c r="Y16" s="134">
        <f t="shared" si="8"/>
        <v>0</v>
      </c>
      <c r="Z16" s="134">
        <f t="shared" si="9"/>
        <v>41300</v>
      </c>
      <c r="AA16" s="134">
        <f t="shared" si="10"/>
        <v>39118</v>
      </c>
      <c r="AB16" s="135">
        <v>0</v>
      </c>
      <c r="AC16" s="134">
        <f t="shared" si="11"/>
        <v>246</v>
      </c>
      <c r="AD16" s="134">
        <f t="shared" si="12"/>
        <v>94849</v>
      </c>
    </row>
    <row r="17" spans="1:30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1"/>
        <v>83932</v>
      </c>
      <c r="E17" s="134">
        <f t="shared" si="2"/>
        <v>0</v>
      </c>
      <c r="F17" s="134">
        <v>0</v>
      </c>
      <c r="G17" s="134">
        <v>0</v>
      </c>
      <c r="H17" s="134">
        <v>0</v>
      </c>
      <c r="I17" s="134">
        <v>0</v>
      </c>
      <c r="J17" s="135">
        <v>0</v>
      </c>
      <c r="K17" s="134">
        <v>0</v>
      </c>
      <c r="L17" s="134">
        <v>83932</v>
      </c>
      <c r="M17" s="134">
        <f t="shared" si="3"/>
        <v>10981</v>
      </c>
      <c r="N17" s="134">
        <f t="shared" si="4"/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10981</v>
      </c>
      <c r="V17" s="134">
        <f t="shared" si="5"/>
        <v>94913</v>
      </c>
      <c r="W17" s="134">
        <f t="shared" si="6"/>
        <v>0</v>
      </c>
      <c r="X17" s="134">
        <f t="shared" si="7"/>
        <v>0</v>
      </c>
      <c r="Y17" s="134">
        <f t="shared" si="8"/>
        <v>0</v>
      </c>
      <c r="Z17" s="134">
        <f t="shared" si="9"/>
        <v>0</v>
      </c>
      <c r="AA17" s="134">
        <f t="shared" si="10"/>
        <v>0</v>
      </c>
      <c r="AB17" s="135">
        <v>0</v>
      </c>
      <c r="AC17" s="134">
        <f t="shared" si="11"/>
        <v>0</v>
      </c>
      <c r="AD17" s="134">
        <f t="shared" si="12"/>
        <v>94913</v>
      </c>
    </row>
    <row r="18" spans="1:30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1"/>
        <v>87644</v>
      </c>
      <c r="E18" s="134">
        <f t="shared" si="2"/>
        <v>0</v>
      </c>
      <c r="F18" s="134">
        <v>0</v>
      </c>
      <c r="G18" s="134">
        <v>0</v>
      </c>
      <c r="H18" s="134">
        <v>0</v>
      </c>
      <c r="I18" s="134">
        <v>0</v>
      </c>
      <c r="J18" s="135">
        <v>0</v>
      </c>
      <c r="K18" s="134">
        <v>0</v>
      </c>
      <c r="L18" s="134">
        <v>87644</v>
      </c>
      <c r="M18" s="134">
        <f t="shared" si="3"/>
        <v>33894</v>
      </c>
      <c r="N18" s="134">
        <f t="shared" si="4"/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0</v>
      </c>
      <c r="U18" s="134">
        <v>33894</v>
      </c>
      <c r="V18" s="134">
        <f t="shared" si="5"/>
        <v>121538</v>
      </c>
      <c r="W18" s="134">
        <f t="shared" si="6"/>
        <v>0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0</v>
      </c>
      <c r="AB18" s="135">
        <v>0</v>
      </c>
      <c r="AC18" s="134">
        <f t="shared" si="11"/>
        <v>0</v>
      </c>
      <c r="AD18" s="134">
        <f t="shared" si="12"/>
        <v>121538</v>
      </c>
    </row>
    <row r="19" spans="1:30" s="129" customFormat="1" ht="12" customHeight="1">
      <c r="A19" s="125" t="s">
        <v>336</v>
      </c>
      <c r="B19" s="126" t="s">
        <v>360</v>
      </c>
      <c r="C19" s="125" t="s">
        <v>334</v>
      </c>
      <c r="D19" s="134">
        <f t="shared" si="1"/>
        <v>83731</v>
      </c>
      <c r="E19" s="134">
        <f t="shared" si="2"/>
        <v>0</v>
      </c>
      <c r="F19" s="134">
        <v>0</v>
      </c>
      <c r="G19" s="134">
        <v>0</v>
      </c>
      <c r="H19" s="134">
        <v>0</v>
      </c>
      <c r="I19" s="134">
        <v>0</v>
      </c>
      <c r="J19" s="135">
        <v>0</v>
      </c>
      <c r="K19" s="134">
        <v>0</v>
      </c>
      <c r="L19" s="134">
        <v>83731</v>
      </c>
      <c r="M19" s="134">
        <f t="shared" si="3"/>
        <v>32831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32831</v>
      </c>
      <c r="V19" s="134">
        <f t="shared" si="5"/>
        <v>116562</v>
      </c>
      <c r="W19" s="134">
        <f t="shared" si="6"/>
        <v>0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0</v>
      </c>
      <c r="AB19" s="135">
        <v>0</v>
      </c>
      <c r="AC19" s="134">
        <f t="shared" si="11"/>
        <v>0</v>
      </c>
      <c r="AD19" s="134">
        <f t="shared" si="12"/>
        <v>116562</v>
      </c>
    </row>
    <row r="20" spans="1:30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1"/>
        <v>167888</v>
      </c>
      <c r="E20" s="134">
        <f t="shared" si="2"/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4">
        <v>0</v>
      </c>
      <c r="L20" s="134">
        <v>167888</v>
      </c>
      <c r="M20" s="134">
        <f t="shared" si="3"/>
        <v>55520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55520</v>
      </c>
      <c r="V20" s="134">
        <f t="shared" si="5"/>
        <v>223408</v>
      </c>
      <c r="W20" s="134">
        <f t="shared" si="6"/>
        <v>0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0</v>
      </c>
      <c r="AB20" s="135">
        <v>0</v>
      </c>
      <c r="AC20" s="134">
        <f t="shared" si="11"/>
        <v>0</v>
      </c>
      <c r="AD20" s="134">
        <f t="shared" si="12"/>
        <v>223408</v>
      </c>
    </row>
    <row r="21" spans="1:30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1"/>
        <v>137248</v>
      </c>
      <c r="E21" s="134">
        <f t="shared" si="2"/>
        <v>17032</v>
      </c>
      <c r="F21" s="134">
        <v>0</v>
      </c>
      <c r="G21" s="134">
        <v>0</v>
      </c>
      <c r="H21" s="134">
        <v>0</v>
      </c>
      <c r="I21" s="134">
        <v>16932</v>
      </c>
      <c r="J21" s="135">
        <v>0</v>
      </c>
      <c r="K21" s="134">
        <v>100</v>
      </c>
      <c r="L21" s="134">
        <v>120216</v>
      </c>
      <c r="M21" s="134">
        <f t="shared" si="3"/>
        <v>53774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53774</v>
      </c>
      <c r="V21" s="134">
        <f t="shared" si="5"/>
        <v>191022</v>
      </c>
      <c r="W21" s="134">
        <f t="shared" si="6"/>
        <v>17032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16932</v>
      </c>
      <c r="AB21" s="135">
        <v>0</v>
      </c>
      <c r="AC21" s="134">
        <f t="shared" si="11"/>
        <v>100</v>
      </c>
      <c r="AD21" s="134">
        <f t="shared" si="12"/>
        <v>173990</v>
      </c>
    </row>
    <row r="22" spans="1:30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1"/>
        <v>97514</v>
      </c>
      <c r="E22" s="134">
        <f t="shared" si="2"/>
        <v>97514</v>
      </c>
      <c r="F22" s="134">
        <v>0</v>
      </c>
      <c r="G22" s="134">
        <v>0</v>
      </c>
      <c r="H22" s="134">
        <v>0</v>
      </c>
      <c r="I22" s="134">
        <v>12705</v>
      </c>
      <c r="J22" s="135">
        <v>0</v>
      </c>
      <c r="K22" s="134">
        <v>84809</v>
      </c>
      <c r="L22" s="134">
        <v>0</v>
      </c>
      <c r="M22" s="134">
        <f t="shared" si="3"/>
        <v>35929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35929</v>
      </c>
      <c r="V22" s="134">
        <f t="shared" si="5"/>
        <v>133443</v>
      </c>
      <c r="W22" s="134">
        <f t="shared" si="6"/>
        <v>97514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12705</v>
      </c>
      <c r="AB22" s="135">
        <v>0</v>
      </c>
      <c r="AC22" s="134">
        <f t="shared" si="11"/>
        <v>84809</v>
      </c>
      <c r="AD22" s="134">
        <f t="shared" si="12"/>
        <v>35929</v>
      </c>
    </row>
    <row r="23" spans="1:30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1"/>
        <v>83034</v>
      </c>
      <c r="E23" s="134">
        <f t="shared" si="2"/>
        <v>31240</v>
      </c>
      <c r="F23" s="134">
        <v>0</v>
      </c>
      <c r="G23" s="134">
        <v>0</v>
      </c>
      <c r="H23" s="134">
        <v>7800</v>
      </c>
      <c r="I23" s="134">
        <v>11286</v>
      </c>
      <c r="J23" s="135">
        <v>0</v>
      </c>
      <c r="K23" s="134">
        <v>12154</v>
      </c>
      <c r="L23" s="134">
        <v>51794</v>
      </c>
      <c r="M23" s="134">
        <f t="shared" si="3"/>
        <v>143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143</v>
      </c>
      <c r="V23" s="134">
        <f t="shared" si="5"/>
        <v>83177</v>
      </c>
      <c r="W23" s="134">
        <f t="shared" si="6"/>
        <v>31240</v>
      </c>
      <c r="X23" s="134">
        <f t="shared" si="7"/>
        <v>0</v>
      </c>
      <c r="Y23" s="134">
        <f t="shared" si="8"/>
        <v>0</v>
      </c>
      <c r="Z23" s="134">
        <f t="shared" si="9"/>
        <v>7800</v>
      </c>
      <c r="AA23" s="134">
        <f t="shared" si="10"/>
        <v>11286</v>
      </c>
      <c r="AB23" s="135">
        <v>0</v>
      </c>
      <c r="AC23" s="134">
        <f t="shared" si="11"/>
        <v>12154</v>
      </c>
      <c r="AD23" s="134">
        <f t="shared" si="12"/>
        <v>51937</v>
      </c>
    </row>
    <row r="24" spans="1:30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1"/>
        <v>68816</v>
      </c>
      <c r="E24" s="134">
        <f t="shared" si="2"/>
        <v>18024</v>
      </c>
      <c r="F24" s="134">
        <v>0</v>
      </c>
      <c r="G24" s="134">
        <v>0</v>
      </c>
      <c r="H24" s="134">
        <v>0</v>
      </c>
      <c r="I24" s="134">
        <v>16525</v>
      </c>
      <c r="J24" s="135">
        <v>0</v>
      </c>
      <c r="K24" s="134">
        <v>1499</v>
      </c>
      <c r="L24" s="134">
        <v>50792</v>
      </c>
      <c r="M24" s="134">
        <f t="shared" si="3"/>
        <v>37309</v>
      </c>
      <c r="N24" s="134">
        <f t="shared" si="4"/>
        <v>6721</v>
      </c>
      <c r="O24" s="134">
        <v>0</v>
      </c>
      <c r="P24" s="134">
        <v>0</v>
      </c>
      <c r="Q24" s="134">
        <v>0</v>
      </c>
      <c r="R24" s="134">
        <v>6721</v>
      </c>
      <c r="S24" s="135">
        <v>0</v>
      </c>
      <c r="T24" s="134">
        <v>0</v>
      </c>
      <c r="U24" s="134">
        <v>30588</v>
      </c>
      <c r="V24" s="134">
        <f t="shared" si="5"/>
        <v>106125</v>
      </c>
      <c r="W24" s="134">
        <f t="shared" si="6"/>
        <v>24745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23246</v>
      </c>
      <c r="AB24" s="135">
        <v>0</v>
      </c>
      <c r="AC24" s="134">
        <f t="shared" si="11"/>
        <v>1499</v>
      </c>
      <c r="AD24" s="134">
        <f t="shared" si="12"/>
        <v>81380</v>
      </c>
    </row>
    <row r="25" spans="1:30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1"/>
        <v>36134</v>
      </c>
      <c r="E25" s="134">
        <f t="shared" si="2"/>
        <v>17718</v>
      </c>
      <c r="F25" s="134">
        <v>5666</v>
      </c>
      <c r="G25" s="134">
        <v>0</v>
      </c>
      <c r="H25" s="134">
        <v>8800</v>
      </c>
      <c r="I25" s="134">
        <v>3252</v>
      </c>
      <c r="J25" s="135">
        <v>0</v>
      </c>
      <c r="K25" s="134">
        <v>0</v>
      </c>
      <c r="L25" s="134">
        <v>18416</v>
      </c>
      <c r="M25" s="134">
        <f t="shared" si="3"/>
        <v>347</v>
      </c>
      <c r="N25" s="134">
        <f t="shared" si="4"/>
        <v>132</v>
      </c>
      <c r="O25" s="134">
        <v>0</v>
      </c>
      <c r="P25" s="134">
        <v>0</v>
      </c>
      <c r="Q25" s="134">
        <v>0</v>
      </c>
      <c r="R25" s="134">
        <v>132</v>
      </c>
      <c r="S25" s="135">
        <v>0</v>
      </c>
      <c r="T25" s="134">
        <v>0</v>
      </c>
      <c r="U25" s="134">
        <v>215</v>
      </c>
      <c r="V25" s="134">
        <f t="shared" si="5"/>
        <v>36481</v>
      </c>
      <c r="W25" s="134">
        <f t="shared" si="6"/>
        <v>17850</v>
      </c>
      <c r="X25" s="134">
        <f t="shared" si="7"/>
        <v>5666</v>
      </c>
      <c r="Y25" s="134">
        <f t="shared" si="8"/>
        <v>0</v>
      </c>
      <c r="Z25" s="134">
        <f t="shared" si="9"/>
        <v>8800</v>
      </c>
      <c r="AA25" s="134">
        <f t="shared" si="10"/>
        <v>3384</v>
      </c>
      <c r="AB25" s="135">
        <v>0</v>
      </c>
      <c r="AC25" s="134">
        <f t="shared" si="11"/>
        <v>0</v>
      </c>
      <c r="AD25" s="134">
        <f t="shared" si="12"/>
        <v>18631</v>
      </c>
    </row>
    <row r="26" spans="1:30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1"/>
        <v>346904</v>
      </c>
      <c r="E26" s="134">
        <f t="shared" si="2"/>
        <v>87022</v>
      </c>
      <c r="F26" s="134">
        <v>0</v>
      </c>
      <c r="G26" s="134">
        <v>0</v>
      </c>
      <c r="H26" s="134">
        <v>21400</v>
      </c>
      <c r="I26" s="134">
        <v>62853</v>
      </c>
      <c r="J26" s="135">
        <v>0</v>
      </c>
      <c r="K26" s="134">
        <v>2769</v>
      </c>
      <c r="L26" s="134">
        <v>259882</v>
      </c>
      <c r="M26" s="134">
        <f t="shared" si="3"/>
        <v>74229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74229</v>
      </c>
      <c r="V26" s="134">
        <f t="shared" si="5"/>
        <v>421133</v>
      </c>
      <c r="W26" s="134">
        <f t="shared" si="6"/>
        <v>87022</v>
      </c>
      <c r="X26" s="134">
        <f t="shared" si="7"/>
        <v>0</v>
      </c>
      <c r="Y26" s="134">
        <f t="shared" si="8"/>
        <v>0</v>
      </c>
      <c r="Z26" s="134">
        <f t="shared" si="9"/>
        <v>21400</v>
      </c>
      <c r="AA26" s="134">
        <f t="shared" si="10"/>
        <v>62853</v>
      </c>
      <c r="AB26" s="135">
        <v>0</v>
      </c>
      <c r="AC26" s="134">
        <f t="shared" si="11"/>
        <v>2769</v>
      </c>
      <c r="AD26" s="134">
        <f t="shared" si="12"/>
        <v>334111</v>
      </c>
    </row>
    <row r="27" spans="1:30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1"/>
        <v>0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0</v>
      </c>
      <c r="M27" s="134">
        <f t="shared" si="3"/>
        <v>11147</v>
      </c>
      <c r="N27" s="134">
        <f t="shared" si="4"/>
        <v>11147</v>
      </c>
      <c r="O27" s="134">
        <v>6034</v>
      </c>
      <c r="P27" s="134">
        <v>0</v>
      </c>
      <c r="Q27" s="134">
        <v>0</v>
      </c>
      <c r="R27" s="134">
        <v>5113</v>
      </c>
      <c r="S27" s="135">
        <v>89703</v>
      </c>
      <c r="T27" s="134">
        <v>0</v>
      </c>
      <c r="U27" s="134">
        <v>0</v>
      </c>
      <c r="V27" s="134">
        <f t="shared" si="5"/>
        <v>11147</v>
      </c>
      <c r="W27" s="134">
        <f t="shared" si="6"/>
        <v>11147</v>
      </c>
      <c r="X27" s="134">
        <f t="shared" si="7"/>
        <v>6034</v>
      </c>
      <c r="Y27" s="134">
        <f t="shared" si="8"/>
        <v>0</v>
      </c>
      <c r="Z27" s="134">
        <f t="shared" si="9"/>
        <v>0</v>
      </c>
      <c r="AA27" s="134">
        <f t="shared" si="10"/>
        <v>5113</v>
      </c>
      <c r="AB27" s="135">
        <f aca="true" t="shared" si="13" ref="AB27:AB33">+SUM(J27,S27)</f>
        <v>89703</v>
      </c>
      <c r="AC27" s="134">
        <f t="shared" si="11"/>
        <v>0</v>
      </c>
      <c r="AD27" s="134">
        <f t="shared" si="12"/>
        <v>0</v>
      </c>
    </row>
    <row r="28" spans="1:30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1"/>
        <v>45267</v>
      </c>
      <c r="E28" s="134">
        <f t="shared" si="2"/>
        <v>41788</v>
      </c>
      <c r="F28" s="134">
        <v>0</v>
      </c>
      <c r="G28" s="134">
        <v>0</v>
      </c>
      <c r="H28" s="134">
        <v>0</v>
      </c>
      <c r="I28" s="134">
        <v>39444</v>
      </c>
      <c r="J28" s="135">
        <v>538724</v>
      </c>
      <c r="K28" s="134">
        <v>2344</v>
      </c>
      <c r="L28" s="134">
        <v>3479</v>
      </c>
      <c r="M28" s="134">
        <f t="shared" si="3"/>
        <v>0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0</v>
      </c>
      <c r="V28" s="134">
        <f t="shared" si="5"/>
        <v>45267</v>
      </c>
      <c r="W28" s="134">
        <f t="shared" si="6"/>
        <v>41788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39444</v>
      </c>
      <c r="AB28" s="135">
        <f t="shared" si="13"/>
        <v>538724</v>
      </c>
      <c r="AC28" s="134">
        <f t="shared" si="11"/>
        <v>2344</v>
      </c>
      <c r="AD28" s="134">
        <f t="shared" si="12"/>
        <v>3479</v>
      </c>
    </row>
    <row r="29" spans="1:30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1"/>
        <v>6761</v>
      </c>
      <c r="E29" s="134">
        <f t="shared" si="2"/>
        <v>6761</v>
      </c>
      <c r="F29" s="134">
        <v>0</v>
      </c>
      <c r="G29" s="134">
        <v>0</v>
      </c>
      <c r="H29" s="134">
        <v>0</v>
      </c>
      <c r="I29" s="134">
        <v>0</v>
      </c>
      <c r="J29" s="135">
        <v>57868</v>
      </c>
      <c r="K29" s="134">
        <v>6761</v>
      </c>
      <c r="L29" s="134">
        <v>0</v>
      </c>
      <c r="M29" s="134">
        <f t="shared" si="3"/>
        <v>0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0</v>
      </c>
      <c r="V29" s="134">
        <f t="shared" si="5"/>
        <v>6761</v>
      </c>
      <c r="W29" s="134">
        <f t="shared" si="6"/>
        <v>6761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0</v>
      </c>
      <c r="AB29" s="135">
        <f t="shared" si="13"/>
        <v>57868</v>
      </c>
      <c r="AC29" s="134">
        <f t="shared" si="11"/>
        <v>6761</v>
      </c>
      <c r="AD29" s="134">
        <f t="shared" si="12"/>
        <v>0</v>
      </c>
    </row>
    <row r="30" spans="1:30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1"/>
        <v>117596</v>
      </c>
      <c r="E30" s="134">
        <f t="shared" si="2"/>
        <v>100893</v>
      </c>
      <c r="F30" s="134">
        <v>0</v>
      </c>
      <c r="G30" s="134">
        <v>0</v>
      </c>
      <c r="H30" s="134">
        <v>0</v>
      </c>
      <c r="I30" s="134">
        <v>100723</v>
      </c>
      <c r="J30" s="135">
        <v>462887</v>
      </c>
      <c r="K30" s="134">
        <v>170</v>
      </c>
      <c r="L30" s="134">
        <v>16703</v>
      </c>
      <c r="M30" s="134">
        <f t="shared" si="3"/>
        <v>0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0</v>
      </c>
      <c r="V30" s="134">
        <f t="shared" si="5"/>
        <v>117596</v>
      </c>
      <c r="W30" s="134">
        <f t="shared" si="6"/>
        <v>100893</v>
      </c>
      <c r="X30" s="134">
        <f t="shared" si="7"/>
        <v>0</v>
      </c>
      <c r="Y30" s="134">
        <f t="shared" si="8"/>
        <v>0</v>
      </c>
      <c r="Z30" s="134">
        <f t="shared" si="9"/>
        <v>0</v>
      </c>
      <c r="AA30" s="134">
        <f t="shared" si="10"/>
        <v>100723</v>
      </c>
      <c r="AB30" s="135">
        <f t="shared" si="13"/>
        <v>462887</v>
      </c>
      <c r="AC30" s="134">
        <f t="shared" si="11"/>
        <v>170</v>
      </c>
      <c r="AD30" s="134">
        <f t="shared" si="12"/>
        <v>16703</v>
      </c>
    </row>
    <row r="31" spans="1:30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1"/>
        <v>79889</v>
      </c>
      <c r="E31" s="134">
        <f t="shared" si="2"/>
        <v>38999</v>
      </c>
      <c r="F31" s="134">
        <v>0</v>
      </c>
      <c r="G31" s="134">
        <v>0</v>
      </c>
      <c r="H31" s="134">
        <v>0</v>
      </c>
      <c r="I31" s="134">
        <v>8650</v>
      </c>
      <c r="J31" s="135">
        <v>339263</v>
      </c>
      <c r="K31" s="134">
        <v>30349</v>
      </c>
      <c r="L31" s="134">
        <v>40890</v>
      </c>
      <c r="M31" s="134">
        <f t="shared" si="3"/>
        <v>64994</v>
      </c>
      <c r="N31" s="134">
        <f t="shared" si="4"/>
        <v>44322</v>
      </c>
      <c r="O31" s="134">
        <v>0</v>
      </c>
      <c r="P31" s="134">
        <v>0</v>
      </c>
      <c r="Q31" s="134">
        <v>0</v>
      </c>
      <c r="R31" s="134">
        <v>9316</v>
      </c>
      <c r="S31" s="135">
        <v>133413</v>
      </c>
      <c r="T31" s="134">
        <v>35006</v>
      </c>
      <c r="U31" s="134">
        <v>20672</v>
      </c>
      <c r="V31" s="134">
        <f t="shared" si="5"/>
        <v>144883</v>
      </c>
      <c r="W31" s="134">
        <f t="shared" si="6"/>
        <v>83321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17966</v>
      </c>
      <c r="AB31" s="135">
        <f t="shared" si="13"/>
        <v>472676</v>
      </c>
      <c r="AC31" s="134">
        <f t="shared" si="11"/>
        <v>65355</v>
      </c>
      <c r="AD31" s="134">
        <f t="shared" si="12"/>
        <v>61562</v>
      </c>
    </row>
    <row r="32" spans="1:30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1"/>
        <v>94382</v>
      </c>
      <c r="E32" s="134">
        <f t="shared" si="2"/>
        <v>91278</v>
      </c>
      <c r="F32" s="134">
        <v>0</v>
      </c>
      <c r="G32" s="134">
        <v>0</v>
      </c>
      <c r="H32" s="134">
        <v>0</v>
      </c>
      <c r="I32" s="134">
        <v>66214</v>
      </c>
      <c r="J32" s="135">
        <v>583559</v>
      </c>
      <c r="K32" s="134">
        <v>25064</v>
      </c>
      <c r="L32" s="134">
        <v>3104</v>
      </c>
      <c r="M32" s="134">
        <f t="shared" si="3"/>
        <v>0</v>
      </c>
      <c r="N32" s="134">
        <f t="shared" si="4"/>
        <v>0</v>
      </c>
      <c r="O32" s="134">
        <v>0</v>
      </c>
      <c r="P32" s="134">
        <v>0</v>
      </c>
      <c r="Q32" s="134">
        <v>0</v>
      </c>
      <c r="R32" s="134">
        <v>0</v>
      </c>
      <c r="S32" s="135">
        <v>18389</v>
      </c>
      <c r="T32" s="134">
        <v>0</v>
      </c>
      <c r="U32" s="134">
        <v>0</v>
      </c>
      <c r="V32" s="134">
        <f t="shared" si="5"/>
        <v>94382</v>
      </c>
      <c r="W32" s="134">
        <f t="shared" si="6"/>
        <v>91278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66214</v>
      </c>
      <c r="AB32" s="135">
        <f t="shared" si="13"/>
        <v>601948</v>
      </c>
      <c r="AC32" s="134">
        <f t="shared" si="11"/>
        <v>25064</v>
      </c>
      <c r="AD32" s="134">
        <f t="shared" si="12"/>
        <v>3104</v>
      </c>
    </row>
    <row r="33" spans="1:30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1"/>
        <v>0</v>
      </c>
      <c r="E33" s="134">
        <f t="shared" si="2"/>
        <v>0</v>
      </c>
      <c r="F33" s="134">
        <v>0</v>
      </c>
      <c r="G33" s="134">
        <v>0</v>
      </c>
      <c r="H33" s="134">
        <v>0</v>
      </c>
      <c r="I33" s="134">
        <v>0</v>
      </c>
      <c r="J33" s="135">
        <v>0</v>
      </c>
      <c r="K33" s="134">
        <v>0</v>
      </c>
      <c r="L33" s="134">
        <v>0</v>
      </c>
      <c r="M33" s="134">
        <f t="shared" si="3"/>
        <v>35332</v>
      </c>
      <c r="N33" s="134">
        <f t="shared" si="4"/>
        <v>35332</v>
      </c>
      <c r="O33" s="134">
        <v>0</v>
      </c>
      <c r="P33" s="134">
        <v>0</v>
      </c>
      <c r="Q33" s="134">
        <v>0</v>
      </c>
      <c r="R33" s="134">
        <v>24740</v>
      </c>
      <c r="S33" s="135">
        <v>99095</v>
      </c>
      <c r="T33" s="134">
        <v>10592</v>
      </c>
      <c r="U33" s="134">
        <v>0</v>
      </c>
      <c r="V33" s="134">
        <f t="shared" si="5"/>
        <v>35332</v>
      </c>
      <c r="W33" s="134">
        <f t="shared" si="6"/>
        <v>35332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24740</v>
      </c>
      <c r="AB33" s="135">
        <f t="shared" si="13"/>
        <v>99095</v>
      </c>
      <c r="AC33" s="134">
        <f t="shared" si="11"/>
        <v>10592</v>
      </c>
      <c r="AD33" s="134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SUM(D8:D33)</f>
        <v>485348</v>
      </c>
      <c r="E7" s="123">
        <f t="shared" si="0"/>
        <v>469811</v>
      </c>
      <c r="F7" s="123">
        <f t="shared" si="0"/>
        <v>0</v>
      </c>
      <c r="G7" s="123">
        <f t="shared" si="0"/>
        <v>461860</v>
      </c>
      <c r="H7" s="123">
        <f t="shared" si="0"/>
        <v>7951</v>
      </c>
      <c r="I7" s="123">
        <f t="shared" si="0"/>
        <v>0</v>
      </c>
      <c r="J7" s="123">
        <f t="shared" si="0"/>
        <v>15537</v>
      </c>
      <c r="K7" s="123">
        <f t="shared" si="0"/>
        <v>241581</v>
      </c>
      <c r="L7" s="123">
        <f t="shared" si="0"/>
        <v>8867206</v>
      </c>
      <c r="M7" s="123">
        <f t="shared" si="0"/>
        <v>1666523</v>
      </c>
      <c r="N7" s="123">
        <f t="shared" si="0"/>
        <v>1261310</v>
      </c>
      <c r="O7" s="123">
        <f t="shared" si="0"/>
        <v>191163</v>
      </c>
      <c r="P7" s="123">
        <f t="shared" si="0"/>
        <v>196352</v>
      </c>
      <c r="Q7" s="123">
        <f t="shared" si="0"/>
        <v>17698</v>
      </c>
      <c r="R7" s="123">
        <f t="shared" si="0"/>
        <v>1247618</v>
      </c>
      <c r="S7" s="123">
        <f t="shared" si="0"/>
        <v>51585</v>
      </c>
      <c r="T7" s="123">
        <f t="shared" si="0"/>
        <v>1026493</v>
      </c>
      <c r="U7" s="123">
        <f t="shared" si="0"/>
        <v>169540</v>
      </c>
      <c r="V7" s="123">
        <f t="shared" si="0"/>
        <v>182106</v>
      </c>
      <c r="W7" s="123">
        <f t="shared" si="0"/>
        <v>5746961</v>
      </c>
      <c r="X7" s="123">
        <f t="shared" si="0"/>
        <v>2080960</v>
      </c>
      <c r="Y7" s="123">
        <f t="shared" si="0"/>
        <v>3374994</v>
      </c>
      <c r="Z7" s="123">
        <f t="shared" si="0"/>
        <v>244731</v>
      </c>
      <c r="AA7" s="123">
        <f t="shared" si="0"/>
        <v>46276</v>
      </c>
      <c r="AB7" s="123">
        <f t="shared" si="0"/>
        <v>1740720</v>
      </c>
      <c r="AC7" s="123">
        <f t="shared" si="0"/>
        <v>23998</v>
      </c>
      <c r="AD7" s="123">
        <f t="shared" si="0"/>
        <v>1886599</v>
      </c>
      <c r="AE7" s="123">
        <f t="shared" si="0"/>
        <v>11239153</v>
      </c>
      <c r="AF7" s="123">
        <f t="shared" si="0"/>
        <v>121749</v>
      </c>
      <c r="AG7" s="123">
        <f t="shared" si="0"/>
        <v>105159</v>
      </c>
      <c r="AH7" s="123">
        <f t="shared" si="0"/>
        <v>0</v>
      </c>
      <c r="AI7" s="123">
        <f t="shared" si="0"/>
        <v>94743</v>
      </c>
      <c r="AJ7" s="123">
        <f aca="true" t="shared" si="1" ref="AJ7:BO7">SUM(AJ8:AJ33)</f>
        <v>0</v>
      </c>
      <c r="AK7" s="123">
        <f t="shared" si="1"/>
        <v>10416</v>
      </c>
      <c r="AL7" s="123">
        <f t="shared" si="1"/>
        <v>16590</v>
      </c>
      <c r="AM7" s="123">
        <f t="shared" si="1"/>
        <v>10556</v>
      </c>
      <c r="AN7" s="123">
        <f t="shared" si="1"/>
        <v>1453741</v>
      </c>
      <c r="AO7" s="123">
        <f t="shared" si="1"/>
        <v>257559</v>
      </c>
      <c r="AP7" s="123">
        <f t="shared" si="1"/>
        <v>227039</v>
      </c>
      <c r="AQ7" s="123">
        <f t="shared" si="1"/>
        <v>0</v>
      </c>
      <c r="AR7" s="123">
        <f t="shared" si="1"/>
        <v>30520</v>
      </c>
      <c r="AS7" s="123">
        <f t="shared" si="1"/>
        <v>0</v>
      </c>
      <c r="AT7" s="123">
        <f t="shared" si="1"/>
        <v>626869</v>
      </c>
      <c r="AU7" s="123">
        <f t="shared" si="1"/>
        <v>79140</v>
      </c>
      <c r="AV7" s="123">
        <f t="shared" si="1"/>
        <v>547729</v>
      </c>
      <c r="AW7" s="123">
        <f t="shared" si="1"/>
        <v>0</v>
      </c>
      <c r="AX7" s="123">
        <f t="shared" si="1"/>
        <v>0</v>
      </c>
      <c r="AY7" s="123">
        <f t="shared" si="1"/>
        <v>568426</v>
      </c>
      <c r="AZ7" s="123">
        <f t="shared" si="1"/>
        <v>58905</v>
      </c>
      <c r="BA7" s="123">
        <f t="shared" si="1"/>
        <v>497481</v>
      </c>
      <c r="BB7" s="123">
        <f t="shared" si="1"/>
        <v>4358</v>
      </c>
      <c r="BC7" s="123">
        <f t="shared" si="1"/>
        <v>7682</v>
      </c>
      <c r="BD7" s="123">
        <f t="shared" si="1"/>
        <v>330044</v>
      </c>
      <c r="BE7" s="123">
        <f t="shared" si="1"/>
        <v>887</v>
      </c>
      <c r="BF7" s="123">
        <f t="shared" si="1"/>
        <v>76466</v>
      </c>
      <c r="BG7" s="123">
        <f t="shared" si="1"/>
        <v>1651956</v>
      </c>
      <c r="BH7" s="123">
        <f t="shared" si="1"/>
        <v>607097</v>
      </c>
      <c r="BI7" s="123">
        <f t="shared" si="1"/>
        <v>574970</v>
      </c>
      <c r="BJ7" s="123">
        <f t="shared" si="1"/>
        <v>0</v>
      </c>
      <c r="BK7" s="123">
        <f t="shared" si="1"/>
        <v>556603</v>
      </c>
      <c r="BL7" s="123">
        <f t="shared" si="1"/>
        <v>7951</v>
      </c>
      <c r="BM7" s="123">
        <f t="shared" si="1"/>
        <v>10416</v>
      </c>
      <c r="BN7" s="123">
        <f t="shared" si="1"/>
        <v>32127</v>
      </c>
      <c r="BO7" s="123">
        <f t="shared" si="1"/>
        <v>252137</v>
      </c>
      <c r="BP7" s="123">
        <f aca="true" t="shared" si="2" ref="BP7:CI7">SUM(BP8:BP33)</f>
        <v>10320947</v>
      </c>
      <c r="BQ7" s="123">
        <f t="shared" si="2"/>
        <v>1924082</v>
      </c>
      <c r="BR7" s="123">
        <f t="shared" si="2"/>
        <v>1488349</v>
      </c>
      <c r="BS7" s="123">
        <f t="shared" si="2"/>
        <v>191163</v>
      </c>
      <c r="BT7" s="123">
        <f t="shared" si="2"/>
        <v>226872</v>
      </c>
      <c r="BU7" s="123">
        <f t="shared" si="2"/>
        <v>17698</v>
      </c>
      <c r="BV7" s="123">
        <f t="shared" si="2"/>
        <v>1874487</v>
      </c>
      <c r="BW7" s="123">
        <f t="shared" si="2"/>
        <v>130725</v>
      </c>
      <c r="BX7" s="123">
        <f t="shared" si="2"/>
        <v>1574222</v>
      </c>
      <c r="BY7" s="123">
        <f t="shared" si="2"/>
        <v>169540</v>
      </c>
      <c r="BZ7" s="123">
        <f t="shared" si="2"/>
        <v>182106</v>
      </c>
      <c r="CA7" s="123">
        <f t="shared" si="2"/>
        <v>6315387</v>
      </c>
      <c r="CB7" s="123">
        <f t="shared" si="2"/>
        <v>2139865</v>
      </c>
      <c r="CC7" s="123">
        <f t="shared" si="2"/>
        <v>3872475</v>
      </c>
      <c r="CD7" s="123">
        <f t="shared" si="2"/>
        <v>249089</v>
      </c>
      <c r="CE7" s="123">
        <f t="shared" si="2"/>
        <v>53958</v>
      </c>
      <c r="CF7" s="123">
        <f t="shared" si="2"/>
        <v>2070764</v>
      </c>
      <c r="CG7" s="123">
        <f t="shared" si="2"/>
        <v>24885</v>
      </c>
      <c r="CH7" s="123">
        <f t="shared" si="2"/>
        <v>1963065</v>
      </c>
      <c r="CI7" s="123">
        <f t="shared" si="2"/>
        <v>12891109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33">+SUM(E8,J8)</f>
        <v>2071</v>
      </c>
      <c r="E8" s="127">
        <f aca="true" t="shared" si="4" ref="E8:E33">+SUM(F8:I8)</f>
        <v>2071</v>
      </c>
      <c r="F8" s="127">
        <v>0</v>
      </c>
      <c r="G8" s="127">
        <v>0</v>
      </c>
      <c r="H8" s="127">
        <v>2071</v>
      </c>
      <c r="I8" s="127">
        <v>0</v>
      </c>
      <c r="J8" s="127">
        <v>0</v>
      </c>
      <c r="K8" s="128">
        <v>0</v>
      </c>
      <c r="L8" s="127">
        <f aca="true" t="shared" si="5" ref="L8:L33">+SUM(M8,R8,V8,W8,AC8)</f>
        <v>2619552</v>
      </c>
      <c r="M8" s="127">
        <f aca="true" t="shared" si="6" ref="M8:M33">+SUM(N8:Q8)</f>
        <v>595170</v>
      </c>
      <c r="N8" s="127">
        <v>595170</v>
      </c>
      <c r="O8" s="127">
        <v>0</v>
      </c>
      <c r="P8" s="127">
        <v>0</v>
      </c>
      <c r="Q8" s="127">
        <v>0</v>
      </c>
      <c r="R8" s="127">
        <f aca="true" t="shared" si="7" ref="R8:R33">+SUM(S8:U8)</f>
        <v>181592</v>
      </c>
      <c r="S8" s="127">
        <v>2445</v>
      </c>
      <c r="T8" s="127">
        <v>123318</v>
      </c>
      <c r="U8" s="127">
        <v>55829</v>
      </c>
      <c r="V8" s="127">
        <v>24382</v>
      </c>
      <c r="W8" s="127">
        <f aca="true" t="shared" si="8" ref="W8:W33">+SUM(X8:AA8)</f>
        <v>1818408</v>
      </c>
      <c r="X8" s="127">
        <v>723628</v>
      </c>
      <c r="Y8" s="127">
        <v>1068190</v>
      </c>
      <c r="Z8" s="127">
        <v>15765</v>
      </c>
      <c r="AA8" s="127">
        <v>10825</v>
      </c>
      <c r="AB8" s="128">
        <v>0</v>
      </c>
      <c r="AC8" s="127">
        <v>0</v>
      </c>
      <c r="AD8" s="127">
        <v>142522</v>
      </c>
      <c r="AE8" s="127">
        <f aca="true" t="shared" si="9" ref="AE8:AE33">+SUM(D8,L8,AD8)</f>
        <v>2764145</v>
      </c>
      <c r="AF8" s="127">
        <f aca="true" t="shared" si="10" ref="AF8:AF33">+SUM(AG8,AL8)</f>
        <v>0</v>
      </c>
      <c r="AG8" s="127">
        <f aca="true" t="shared" si="11" ref="AG8:AG33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33">+SUM(AO8,AT8,AX8,AY8,BE8)</f>
        <v>184632</v>
      </c>
      <c r="AO8" s="127">
        <f aca="true" t="shared" si="13" ref="AO8:AO33">+SUM(AP8:AS8)</f>
        <v>17004</v>
      </c>
      <c r="AP8" s="127">
        <v>17004</v>
      </c>
      <c r="AQ8" s="127">
        <v>0</v>
      </c>
      <c r="AR8" s="127">
        <v>0</v>
      </c>
      <c r="AS8" s="127">
        <v>0</v>
      </c>
      <c r="AT8" s="127">
        <f aca="true" t="shared" si="14" ref="AT8:AT33">+SUM(AU8:AW8)</f>
        <v>78950</v>
      </c>
      <c r="AU8" s="127">
        <v>0</v>
      </c>
      <c r="AV8" s="127">
        <v>78950</v>
      </c>
      <c r="AW8" s="127">
        <v>0</v>
      </c>
      <c r="AX8" s="127">
        <v>0</v>
      </c>
      <c r="AY8" s="127">
        <f aca="true" t="shared" si="15" ref="AY8:AY33">+SUM(AZ8:BC8)</f>
        <v>88678</v>
      </c>
      <c r="AZ8" s="127">
        <v>43578</v>
      </c>
      <c r="BA8" s="127">
        <v>37660</v>
      </c>
      <c r="BB8" s="127">
        <v>0</v>
      </c>
      <c r="BC8" s="127">
        <v>7440</v>
      </c>
      <c r="BD8" s="128">
        <v>0</v>
      </c>
      <c r="BE8" s="127">
        <v>0</v>
      </c>
      <c r="BF8" s="127">
        <v>1410</v>
      </c>
      <c r="BG8" s="127">
        <f aca="true" t="shared" si="16" ref="BG8:BG33">+SUM(BF8,AN8,AF8)</f>
        <v>186042</v>
      </c>
      <c r="BH8" s="127">
        <f aca="true" t="shared" si="17" ref="BH8:BW23">SUM(D8,AF8)</f>
        <v>2071</v>
      </c>
      <c r="BI8" s="127">
        <f t="shared" si="17"/>
        <v>2071</v>
      </c>
      <c r="BJ8" s="127">
        <f t="shared" si="17"/>
        <v>0</v>
      </c>
      <c r="BK8" s="127">
        <f t="shared" si="17"/>
        <v>0</v>
      </c>
      <c r="BL8" s="127">
        <f t="shared" si="17"/>
        <v>2071</v>
      </c>
      <c r="BM8" s="127">
        <f t="shared" si="17"/>
        <v>0</v>
      </c>
      <c r="BN8" s="127">
        <f t="shared" si="17"/>
        <v>0</v>
      </c>
      <c r="BO8" s="128">
        <f t="shared" si="17"/>
        <v>0</v>
      </c>
      <c r="BP8" s="127">
        <f t="shared" si="17"/>
        <v>2804184</v>
      </c>
      <c r="BQ8" s="127">
        <f t="shared" si="17"/>
        <v>612174</v>
      </c>
      <c r="BR8" s="127">
        <f t="shared" si="17"/>
        <v>612174</v>
      </c>
      <c r="BS8" s="127">
        <f t="shared" si="17"/>
        <v>0</v>
      </c>
      <c r="BT8" s="127">
        <f t="shared" si="17"/>
        <v>0</v>
      </c>
      <c r="BU8" s="127">
        <f t="shared" si="17"/>
        <v>0</v>
      </c>
      <c r="BV8" s="127">
        <f t="shared" si="17"/>
        <v>260542</v>
      </c>
      <c r="BW8" s="127">
        <f t="shared" si="17"/>
        <v>2445</v>
      </c>
      <c r="BX8" s="127">
        <f aca="true" t="shared" si="18" ref="BX8:BX33">SUM(T8,AV8)</f>
        <v>202268</v>
      </c>
      <c r="BY8" s="127">
        <f aca="true" t="shared" si="19" ref="BY8:BY33">SUM(U8,AW8)</f>
        <v>55829</v>
      </c>
      <c r="BZ8" s="127">
        <f aca="true" t="shared" si="20" ref="BZ8:BZ33">SUM(V8,AX8)</f>
        <v>24382</v>
      </c>
      <c r="CA8" s="127">
        <f aca="true" t="shared" si="21" ref="CA8:CA33">SUM(W8,AY8)</f>
        <v>1907086</v>
      </c>
      <c r="CB8" s="127">
        <f aca="true" t="shared" si="22" ref="CB8:CB33">SUM(X8,AZ8)</f>
        <v>767206</v>
      </c>
      <c r="CC8" s="127">
        <f aca="true" t="shared" si="23" ref="CC8:CC33">SUM(Y8,BA8)</f>
        <v>1105850</v>
      </c>
      <c r="CD8" s="127">
        <f aca="true" t="shared" si="24" ref="CD8:CD33">SUM(Z8,BB8)</f>
        <v>15765</v>
      </c>
      <c r="CE8" s="127">
        <f aca="true" t="shared" si="25" ref="CE8:CE33">SUM(AA8,BC8)</f>
        <v>18265</v>
      </c>
      <c r="CF8" s="128">
        <f aca="true" t="shared" si="26" ref="CF8:CF26">SUM(AB8,BD8)</f>
        <v>0</v>
      </c>
      <c r="CG8" s="127">
        <f aca="true" t="shared" si="27" ref="CG8:CG33">SUM(AC8,BE8)</f>
        <v>0</v>
      </c>
      <c r="CH8" s="127">
        <f aca="true" t="shared" si="28" ref="CH8:CH33">SUM(AD8,BF8)</f>
        <v>143932</v>
      </c>
      <c r="CI8" s="127">
        <f aca="true" t="shared" si="29" ref="CI8:CI33">SUM(AE8,BG8)</f>
        <v>2950187</v>
      </c>
    </row>
    <row r="9" spans="1:87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3"/>
        <v>21966</v>
      </c>
      <c r="E9" s="127">
        <f t="shared" si="4"/>
        <v>21966</v>
      </c>
      <c r="F9" s="127">
        <v>0</v>
      </c>
      <c r="G9" s="127">
        <v>21966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516102</v>
      </c>
      <c r="M9" s="127">
        <f t="shared" si="6"/>
        <v>121368</v>
      </c>
      <c r="N9" s="127">
        <v>55591</v>
      </c>
      <c r="O9" s="127">
        <v>37547</v>
      </c>
      <c r="P9" s="127">
        <v>28230</v>
      </c>
      <c r="Q9" s="127">
        <v>0</v>
      </c>
      <c r="R9" s="127">
        <f t="shared" si="7"/>
        <v>35300</v>
      </c>
      <c r="S9" s="127">
        <v>3169</v>
      </c>
      <c r="T9" s="127">
        <v>28950</v>
      </c>
      <c r="U9" s="127">
        <v>3181</v>
      </c>
      <c r="V9" s="127">
        <v>0</v>
      </c>
      <c r="W9" s="127">
        <f t="shared" si="8"/>
        <v>359434</v>
      </c>
      <c r="X9" s="127">
        <v>239834</v>
      </c>
      <c r="Y9" s="127">
        <v>118948</v>
      </c>
      <c r="Z9" s="127">
        <v>0</v>
      </c>
      <c r="AA9" s="127">
        <v>652</v>
      </c>
      <c r="AB9" s="128">
        <v>421738</v>
      </c>
      <c r="AC9" s="127">
        <v>0</v>
      </c>
      <c r="AD9" s="127">
        <v>20363</v>
      </c>
      <c r="AE9" s="127">
        <f t="shared" si="9"/>
        <v>558431</v>
      </c>
      <c r="AF9" s="127">
        <f t="shared" si="10"/>
        <v>69868</v>
      </c>
      <c r="AG9" s="127">
        <f t="shared" si="11"/>
        <v>69868</v>
      </c>
      <c r="AH9" s="127">
        <v>0</v>
      </c>
      <c r="AI9" s="127">
        <v>69868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102470</v>
      </c>
      <c r="AO9" s="127">
        <f t="shared" si="13"/>
        <v>27628</v>
      </c>
      <c r="AP9" s="127">
        <v>8848</v>
      </c>
      <c r="AQ9" s="127">
        <v>0</v>
      </c>
      <c r="AR9" s="127">
        <v>18780</v>
      </c>
      <c r="AS9" s="127">
        <v>0</v>
      </c>
      <c r="AT9" s="127">
        <f t="shared" si="14"/>
        <v>74842</v>
      </c>
      <c r="AU9" s="127">
        <v>0</v>
      </c>
      <c r="AV9" s="127">
        <v>74842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18389</v>
      </c>
      <c r="BE9" s="127">
        <v>0</v>
      </c>
      <c r="BF9" s="127">
        <v>0</v>
      </c>
      <c r="BG9" s="127">
        <f t="shared" si="16"/>
        <v>172338</v>
      </c>
      <c r="BH9" s="127">
        <f t="shared" si="17"/>
        <v>91834</v>
      </c>
      <c r="BI9" s="127">
        <f t="shared" si="17"/>
        <v>91834</v>
      </c>
      <c r="BJ9" s="127">
        <f t="shared" si="17"/>
        <v>0</v>
      </c>
      <c r="BK9" s="127">
        <f t="shared" si="17"/>
        <v>91834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0</v>
      </c>
      <c r="BP9" s="127">
        <f t="shared" si="17"/>
        <v>618572</v>
      </c>
      <c r="BQ9" s="127">
        <f t="shared" si="17"/>
        <v>148996</v>
      </c>
      <c r="BR9" s="127">
        <f t="shared" si="17"/>
        <v>64439</v>
      </c>
      <c r="BS9" s="127">
        <f t="shared" si="17"/>
        <v>37547</v>
      </c>
      <c r="BT9" s="127">
        <f t="shared" si="17"/>
        <v>47010</v>
      </c>
      <c r="BU9" s="127">
        <f t="shared" si="17"/>
        <v>0</v>
      </c>
      <c r="BV9" s="127">
        <f t="shared" si="17"/>
        <v>110142</v>
      </c>
      <c r="BW9" s="127">
        <f t="shared" si="17"/>
        <v>3169</v>
      </c>
      <c r="BX9" s="127">
        <f t="shared" si="18"/>
        <v>103792</v>
      </c>
      <c r="BY9" s="127">
        <f t="shared" si="19"/>
        <v>3181</v>
      </c>
      <c r="BZ9" s="127">
        <f t="shared" si="20"/>
        <v>0</v>
      </c>
      <c r="CA9" s="127">
        <f t="shared" si="21"/>
        <v>359434</v>
      </c>
      <c r="CB9" s="127">
        <f t="shared" si="22"/>
        <v>239834</v>
      </c>
      <c r="CC9" s="127">
        <f t="shared" si="23"/>
        <v>118948</v>
      </c>
      <c r="CD9" s="127">
        <f t="shared" si="24"/>
        <v>0</v>
      </c>
      <c r="CE9" s="127">
        <f t="shared" si="25"/>
        <v>652</v>
      </c>
      <c r="CF9" s="128">
        <f t="shared" si="26"/>
        <v>440127</v>
      </c>
      <c r="CG9" s="127">
        <f t="shared" si="27"/>
        <v>0</v>
      </c>
      <c r="CH9" s="127">
        <f t="shared" si="28"/>
        <v>20363</v>
      </c>
      <c r="CI9" s="127">
        <f t="shared" si="29"/>
        <v>730769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33075</v>
      </c>
      <c r="E10" s="127">
        <f t="shared" si="4"/>
        <v>33075</v>
      </c>
      <c r="F10" s="127">
        <v>0</v>
      </c>
      <c r="G10" s="127">
        <v>33075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1727700</v>
      </c>
      <c r="M10" s="127">
        <f t="shared" si="6"/>
        <v>213957</v>
      </c>
      <c r="N10" s="127">
        <v>213957</v>
      </c>
      <c r="O10" s="127">
        <v>0</v>
      </c>
      <c r="P10" s="127">
        <v>0</v>
      </c>
      <c r="Q10" s="127">
        <v>0</v>
      </c>
      <c r="R10" s="127">
        <f t="shared" si="7"/>
        <v>412800</v>
      </c>
      <c r="S10" s="127">
        <v>0</v>
      </c>
      <c r="T10" s="127">
        <v>386592</v>
      </c>
      <c r="U10" s="127">
        <v>26208</v>
      </c>
      <c r="V10" s="127">
        <v>0</v>
      </c>
      <c r="W10" s="127">
        <f t="shared" si="8"/>
        <v>1100943</v>
      </c>
      <c r="X10" s="127">
        <v>504624</v>
      </c>
      <c r="Y10" s="127">
        <v>499910</v>
      </c>
      <c r="Z10" s="127">
        <v>68063</v>
      </c>
      <c r="AA10" s="127">
        <v>28346</v>
      </c>
      <c r="AB10" s="128">
        <v>0</v>
      </c>
      <c r="AC10" s="127">
        <v>0</v>
      </c>
      <c r="AD10" s="127">
        <v>160168</v>
      </c>
      <c r="AE10" s="127">
        <f t="shared" si="9"/>
        <v>1920943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249489</v>
      </c>
      <c r="AO10" s="127">
        <f t="shared" si="13"/>
        <v>2470</v>
      </c>
      <c r="AP10" s="127">
        <v>2470</v>
      </c>
      <c r="AQ10" s="127">
        <v>0</v>
      </c>
      <c r="AR10" s="127">
        <v>0</v>
      </c>
      <c r="AS10" s="127">
        <v>0</v>
      </c>
      <c r="AT10" s="127">
        <f t="shared" si="14"/>
        <v>7199</v>
      </c>
      <c r="AU10" s="127">
        <v>0</v>
      </c>
      <c r="AV10" s="127">
        <v>7199</v>
      </c>
      <c r="AW10" s="127">
        <v>0</v>
      </c>
      <c r="AX10" s="127">
        <v>0</v>
      </c>
      <c r="AY10" s="127">
        <f t="shared" si="15"/>
        <v>239820</v>
      </c>
      <c r="AZ10" s="127">
        <v>0</v>
      </c>
      <c r="BA10" s="127">
        <v>239820</v>
      </c>
      <c r="BB10" s="127">
        <v>0</v>
      </c>
      <c r="BC10" s="127">
        <v>0</v>
      </c>
      <c r="BD10" s="128">
        <v>0</v>
      </c>
      <c r="BE10" s="127">
        <v>0</v>
      </c>
      <c r="BF10" s="127">
        <v>5211</v>
      </c>
      <c r="BG10" s="127">
        <f t="shared" si="16"/>
        <v>254700</v>
      </c>
      <c r="BH10" s="127">
        <f t="shared" si="17"/>
        <v>33075</v>
      </c>
      <c r="BI10" s="127">
        <f t="shared" si="17"/>
        <v>33075</v>
      </c>
      <c r="BJ10" s="127">
        <f t="shared" si="17"/>
        <v>0</v>
      </c>
      <c r="BK10" s="127">
        <f t="shared" si="17"/>
        <v>33075</v>
      </c>
      <c r="BL10" s="127">
        <f t="shared" si="17"/>
        <v>0</v>
      </c>
      <c r="BM10" s="127">
        <f t="shared" si="17"/>
        <v>0</v>
      </c>
      <c r="BN10" s="127">
        <f t="shared" si="17"/>
        <v>0</v>
      </c>
      <c r="BO10" s="128">
        <f t="shared" si="17"/>
        <v>0</v>
      </c>
      <c r="BP10" s="127">
        <f t="shared" si="17"/>
        <v>1977189</v>
      </c>
      <c r="BQ10" s="127">
        <f t="shared" si="17"/>
        <v>216427</v>
      </c>
      <c r="BR10" s="127">
        <f t="shared" si="17"/>
        <v>216427</v>
      </c>
      <c r="BS10" s="127">
        <f t="shared" si="17"/>
        <v>0</v>
      </c>
      <c r="BT10" s="127">
        <f t="shared" si="17"/>
        <v>0</v>
      </c>
      <c r="BU10" s="127">
        <f t="shared" si="17"/>
        <v>0</v>
      </c>
      <c r="BV10" s="127">
        <f t="shared" si="17"/>
        <v>419999</v>
      </c>
      <c r="BW10" s="127">
        <f t="shared" si="17"/>
        <v>0</v>
      </c>
      <c r="BX10" s="127">
        <f t="shared" si="18"/>
        <v>393791</v>
      </c>
      <c r="BY10" s="127">
        <f t="shared" si="19"/>
        <v>26208</v>
      </c>
      <c r="BZ10" s="127">
        <f t="shared" si="20"/>
        <v>0</v>
      </c>
      <c r="CA10" s="127">
        <f t="shared" si="21"/>
        <v>1340763</v>
      </c>
      <c r="CB10" s="127">
        <f t="shared" si="22"/>
        <v>504624</v>
      </c>
      <c r="CC10" s="127">
        <f t="shared" si="23"/>
        <v>739730</v>
      </c>
      <c r="CD10" s="127">
        <f t="shared" si="24"/>
        <v>68063</v>
      </c>
      <c r="CE10" s="127">
        <f t="shared" si="25"/>
        <v>28346</v>
      </c>
      <c r="CF10" s="128">
        <f t="shared" si="26"/>
        <v>0</v>
      </c>
      <c r="CG10" s="127">
        <f t="shared" si="27"/>
        <v>0</v>
      </c>
      <c r="CH10" s="127">
        <f t="shared" si="28"/>
        <v>165379</v>
      </c>
      <c r="CI10" s="127">
        <f t="shared" si="29"/>
        <v>2175643</v>
      </c>
    </row>
    <row r="11" spans="1:87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188897</v>
      </c>
      <c r="L11" s="127">
        <f t="shared" si="5"/>
        <v>337639</v>
      </c>
      <c r="M11" s="127">
        <f t="shared" si="6"/>
        <v>98764</v>
      </c>
      <c r="N11" s="127">
        <v>34230</v>
      </c>
      <c r="O11" s="127">
        <v>59933</v>
      </c>
      <c r="P11" s="127">
        <v>0</v>
      </c>
      <c r="Q11" s="127">
        <v>4601</v>
      </c>
      <c r="R11" s="127">
        <f t="shared" si="7"/>
        <v>6243</v>
      </c>
      <c r="S11" s="127">
        <v>3408</v>
      </c>
      <c r="T11" s="127">
        <v>2835</v>
      </c>
      <c r="U11" s="127">
        <v>0</v>
      </c>
      <c r="V11" s="127">
        <v>139818</v>
      </c>
      <c r="W11" s="127">
        <f t="shared" si="8"/>
        <v>92814</v>
      </c>
      <c r="X11" s="127">
        <v>72534</v>
      </c>
      <c r="Y11" s="127">
        <v>20280</v>
      </c>
      <c r="Z11" s="127">
        <v>0</v>
      </c>
      <c r="AA11" s="127">
        <v>0</v>
      </c>
      <c r="AB11" s="128">
        <v>241226</v>
      </c>
      <c r="AC11" s="127">
        <v>0</v>
      </c>
      <c r="AD11" s="127">
        <v>2858</v>
      </c>
      <c r="AE11" s="127">
        <f t="shared" si="9"/>
        <v>340497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138260</v>
      </c>
      <c r="AO11" s="127">
        <f t="shared" si="13"/>
        <v>55786</v>
      </c>
      <c r="AP11" s="127">
        <v>55786</v>
      </c>
      <c r="AQ11" s="127">
        <v>0</v>
      </c>
      <c r="AR11" s="127">
        <v>0</v>
      </c>
      <c r="AS11" s="127">
        <v>0</v>
      </c>
      <c r="AT11" s="127">
        <f t="shared" si="14"/>
        <v>70140</v>
      </c>
      <c r="AU11" s="127">
        <v>70140</v>
      </c>
      <c r="AV11" s="127">
        <v>0</v>
      </c>
      <c r="AW11" s="127">
        <v>0</v>
      </c>
      <c r="AX11" s="127">
        <v>0</v>
      </c>
      <c r="AY11" s="127">
        <f t="shared" si="15"/>
        <v>12334</v>
      </c>
      <c r="AZ11" s="127">
        <v>12334</v>
      </c>
      <c r="BA11" s="127">
        <v>0</v>
      </c>
      <c r="BB11" s="127">
        <v>0</v>
      </c>
      <c r="BC11" s="127">
        <v>0</v>
      </c>
      <c r="BD11" s="128">
        <v>0</v>
      </c>
      <c r="BE11" s="127">
        <v>0</v>
      </c>
      <c r="BF11" s="127">
        <v>58</v>
      </c>
      <c r="BG11" s="127">
        <f t="shared" si="16"/>
        <v>138318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188897</v>
      </c>
      <c r="BP11" s="127">
        <f t="shared" si="17"/>
        <v>475899</v>
      </c>
      <c r="BQ11" s="127">
        <f t="shared" si="17"/>
        <v>154550</v>
      </c>
      <c r="BR11" s="127">
        <f t="shared" si="17"/>
        <v>90016</v>
      </c>
      <c r="BS11" s="127">
        <f t="shared" si="17"/>
        <v>59933</v>
      </c>
      <c r="BT11" s="127">
        <f t="shared" si="17"/>
        <v>0</v>
      </c>
      <c r="BU11" s="127">
        <f t="shared" si="17"/>
        <v>4601</v>
      </c>
      <c r="BV11" s="127">
        <f t="shared" si="17"/>
        <v>76383</v>
      </c>
      <c r="BW11" s="127">
        <f t="shared" si="17"/>
        <v>73548</v>
      </c>
      <c r="BX11" s="127">
        <f t="shared" si="18"/>
        <v>2835</v>
      </c>
      <c r="BY11" s="127">
        <f t="shared" si="19"/>
        <v>0</v>
      </c>
      <c r="BZ11" s="127">
        <f t="shared" si="20"/>
        <v>139818</v>
      </c>
      <c r="CA11" s="127">
        <f t="shared" si="21"/>
        <v>105148</v>
      </c>
      <c r="CB11" s="127">
        <f t="shared" si="22"/>
        <v>84868</v>
      </c>
      <c r="CC11" s="127">
        <f t="shared" si="23"/>
        <v>20280</v>
      </c>
      <c r="CD11" s="127">
        <f t="shared" si="24"/>
        <v>0</v>
      </c>
      <c r="CE11" s="127">
        <f t="shared" si="25"/>
        <v>0</v>
      </c>
      <c r="CF11" s="128">
        <f t="shared" si="26"/>
        <v>241226</v>
      </c>
      <c r="CG11" s="127">
        <f t="shared" si="27"/>
        <v>0</v>
      </c>
      <c r="CH11" s="127">
        <f t="shared" si="28"/>
        <v>2916</v>
      </c>
      <c r="CI11" s="127">
        <f t="shared" si="29"/>
        <v>478815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595344</v>
      </c>
      <c r="M12" s="134">
        <f t="shared" si="6"/>
        <v>132649</v>
      </c>
      <c r="N12" s="134">
        <v>81430</v>
      </c>
      <c r="O12" s="134">
        <v>41863</v>
      </c>
      <c r="P12" s="134">
        <v>9356</v>
      </c>
      <c r="Q12" s="134">
        <v>0</v>
      </c>
      <c r="R12" s="134">
        <f t="shared" si="7"/>
        <v>160290</v>
      </c>
      <c r="S12" s="134">
        <v>8703</v>
      </c>
      <c r="T12" s="134">
        <v>98418</v>
      </c>
      <c r="U12" s="134">
        <v>53169</v>
      </c>
      <c r="V12" s="134">
        <v>5474</v>
      </c>
      <c r="W12" s="134">
        <f t="shared" si="8"/>
        <v>296931</v>
      </c>
      <c r="X12" s="134">
        <v>71742</v>
      </c>
      <c r="Y12" s="134">
        <v>95341</v>
      </c>
      <c r="Z12" s="134">
        <v>129848</v>
      </c>
      <c r="AA12" s="134">
        <v>0</v>
      </c>
      <c r="AB12" s="135">
        <v>0</v>
      </c>
      <c r="AC12" s="134">
        <v>0</v>
      </c>
      <c r="AD12" s="134">
        <v>1349015</v>
      </c>
      <c r="AE12" s="134">
        <f t="shared" si="9"/>
        <v>1944359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161105</v>
      </c>
      <c r="AO12" s="134">
        <f t="shared" si="13"/>
        <v>55513</v>
      </c>
      <c r="AP12" s="134">
        <v>43773</v>
      </c>
      <c r="AQ12" s="134">
        <v>0</v>
      </c>
      <c r="AR12" s="134">
        <v>11740</v>
      </c>
      <c r="AS12" s="134">
        <v>0</v>
      </c>
      <c r="AT12" s="134">
        <f t="shared" si="14"/>
        <v>91021</v>
      </c>
      <c r="AU12" s="134">
        <v>0</v>
      </c>
      <c r="AV12" s="134">
        <v>91021</v>
      </c>
      <c r="AW12" s="134">
        <v>0</v>
      </c>
      <c r="AX12" s="134">
        <v>0</v>
      </c>
      <c r="AY12" s="134">
        <f t="shared" si="15"/>
        <v>14571</v>
      </c>
      <c r="AZ12" s="134">
        <v>0</v>
      </c>
      <c r="BA12" s="134">
        <v>14571</v>
      </c>
      <c r="BB12" s="134">
        <v>0</v>
      </c>
      <c r="BC12" s="134">
        <v>0</v>
      </c>
      <c r="BD12" s="135">
        <v>0</v>
      </c>
      <c r="BE12" s="134">
        <v>0</v>
      </c>
      <c r="BF12" s="134">
        <v>0</v>
      </c>
      <c r="BG12" s="134">
        <f t="shared" si="16"/>
        <v>161105</v>
      </c>
      <c r="BH12" s="134">
        <f t="shared" si="17"/>
        <v>0</v>
      </c>
      <c r="BI12" s="134">
        <f t="shared" si="17"/>
        <v>0</v>
      </c>
      <c r="BJ12" s="134">
        <f t="shared" si="17"/>
        <v>0</v>
      </c>
      <c r="BK12" s="134">
        <f t="shared" si="17"/>
        <v>0</v>
      </c>
      <c r="BL12" s="134">
        <f t="shared" si="17"/>
        <v>0</v>
      </c>
      <c r="BM12" s="134">
        <f t="shared" si="17"/>
        <v>0</v>
      </c>
      <c r="BN12" s="134">
        <f t="shared" si="17"/>
        <v>0</v>
      </c>
      <c r="BO12" s="135">
        <f t="shared" si="17"/>
        <v>0</v>
      </c>
      <c r="BP12" s="134">
        <f t="shared" si="17"/>
        <v>756449</v>
      </c>
      <c r="BQ12" s="134">
        <f t="shared" si="17"/>
        <v>188162</v>
      </c>
      <c r="BR12" s="134">
        <f t="shared" si="17"/>
        <v>125203</v>
      </c>
      <c r="BS12" s="134">
        <f t="shared" si="17"/>
        <v>41863</v>
      </c>
      <c r="BT12" s="134">
        <f t="shared" si="17"/>
        <v>21096</v>
      </c>
      <c r="BU12" s="134">
        <f t="shared" si="17"/>
        <v>0</v>
      </c>
      <c r="BV12" s="134">
        <f t="shared" si="17"/>
        <v>251311</v>
      </c>
      <c r="BW12" s="134">
        <f t="shared" si="17"/>
        <v>8703</v>
      </c>
      <c r="BX12" s="134">
        <f t="shared" si="18"/>
        <v>189439</v>
      </c>
      <c r="BY12" s="134">
        <f t="shared" si="19"/>
        <v>53169</v>
      </c>
      <c r="BZ12" s="134">
        <f t="shared" si="20"/>
        <v>5474</v>
      </c>
      <c r="CA12" s="134">
        <f t="shared" si="21"/>
        <v>311502</v>
      </c>
      <c r="CB12" s="134">
        <f t="shared" si="22"/>
        <v>71742</v>
      </c>
      <c r="CC12" s="134">
        <f t="shared" si="23"/>
        <v>109912</v>
      </c>
      <c r="CD12" s="134">
        <f t="shared" si="24"/>
        <v>129848</v>
      </c>
      <c r="CE12" s="134">
        <f t="shared" si="25"/>
        <v>0</v>
      </c>
      <c r="CF12" s="135">
        <f t="shared" si="26"/>
        <v>0</v>
      </c>
      <c r="CG12" s="134">
        <f t="shared" si="27"/>
        <v>0</v>
      </c>
      <c r="CH12" s="134">
        <f t="shared" si="28"/>
        <v>1349015</v>
      </c>
      <c r="CI12" s="134">
        <f t="shared" si="29"/>
        <v>2105464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485316</v>
      </c>
      <c r="M13" s="134">
        <f t="shared" si="6"/>
        <v>22223</v>
      </c>
      <c r="N13" s="134">
        <v>22223</v>
      </c>
      <c r="O13" s="134">
        <v>0</v>
      </c>
      <c r="P13" s="134">
        <v>0</v>
      </c>
      <c r="Q13" s="134">
        <v>0</v>
      </c>
      <c r="R13" s="134">
        <f t="shared" si="7"/>
        <v>25946</v>
      </c>
      <c r="S13" s="134">
        <v>8370</v>
      </c>
      <c r="T13" s="134">
        <v>9175</v>
      </c>
      <c r="U13" s="134">
        <v>8401</v>
      </c>
      <c r="V13" s="134">
        <v>0</v>
      </c>
      <c r="W13" s="134">
        <f t="shared" si="8"/>
        <v>437147</v>
      </c>
      <c r="X13" s="134">
        <v>119513</v>
      </c>
      <c r="Y13" s="134">
        <v>316349</v>
      </c>
      <c r="Z13" s="134">
        <v>1285</v>
      </c>
      <c r="AA13" s="134">
        <v>0</v>
      </c>
      <c r="AB13" s="135">
        <v>0</v>
      </c>
      <c r="AC13" s="134">
        <v>0</v>
      </c>
      <c r="AD13" s="134">
        <v>0</v>
      </c>
      <c r="AE13" s="134">
        <f t="shared" si="9"/>
        <v>485316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79716</v>
      </c>
      <c r="AO13" s="134">
        <f t="shared" si="13"/>
        <v>4598</v>
      </c>
      <c r="AP13" s="134">
        <v>4598</v>
      </c>
      <c r="AQ13" s="134">
        <v>0</v>
      </c>
      <c r="AR13" s="134">
        <v>0</v>
      </c>
      <c r="AS13" s="134">
        <v>0</v>
      </c>
      <c r="AT13" s="134">
        <f t="shared" si="14"/>
        <v>33313</v>
      </c>
      <c r="AU13" s="134">
        <v>0</v>
      </c>
      <c r="AV13" s="134">
        <v>33313</v>
      </c>
      <c r="AW13" s="134">
        <v>0</v>
      </c>
      <c r="AX13" s="134">
        <v>0</v>
      </c>
      <c r="AY13" s="134">
        <f t="shared" si="15"/>
        <v>41805</v>
      </c>
      <c r="AZ13" s="134">
        <v>0</v>
      </c>
      <c r="BA13" s="134">
        <v>41805</v>
      </c>
      <c r="BB13" s="134">
        <v>0</v>
      </c>
      <c r="BC13" s="134">
        <v>0</v>
      </c>
      <c r="BD13" s="135">
        <v>0</v>
      </c>
      <c r="BE13" s="134">
        <v>0</v>
      </c>
      <c r="BF13" s="134">
        <v>0</v>
      </c>
      <c r="BG13" s="134">
        <f t="shared" si="16"/>
        <v>79716</v>
      </c>
      <c r="BH13" s="134">
        <f t="shared" si="17"/>
        <v>0</v>
      </c>
      <c r="BI13" s="134">
        <f t="shared" si="17"/>
        <v>0</v>
      </c>
      <c r="BJ13" s="134">
        <f t="shared" si="17"/>
        <v>0</v>
      </c>
      <c r="BK13" s="134">
        <f t="shared" si="17"/>
        <v>0</v>
      </c>
      <c r="BL13" s="134">
        <f t="shared" si="17"/>
        <v>0</v>
      </c>
      <c r="BM13" s="134">
        <f t="shared" si="17"/>
        <v>0</v>
      </c>
      <c r="BN13" s="134">
        <f t="shared" si="17"/>
        <v>0</v>
      </c>
      <c r="BO13" s="135">
        <f t="shared" si="17"/>
        <v>0</v>
      </c>
      <c r="BP13" s="134">
        <f t="shared" si="17"/>
        <v>565032</v>
      </c>
      <c r="BQ13" s="134">
        <f t="shared" si="17"/>
        <v>26821</v>
      </c>
      <c r="BR13" s="134">
        <f t="shared" si="17"/>
        <v>26821</v>
      </c>
      <c r="BS13" s="134">
        <f t="shared" si="17"/>
        <v>0</v>
      </c>
      <c r="BT13" s="134">
        <f t="shared" si="17"/>
        <v>0</v>
      </c>
      <c r="BU13" s="134">
        <f t="shared" si="17"/>
        <v>0</v>
      </c>
      <c r="BV13" s="134">
        <f t="shared" si="17"/>
        <v>59259</v>
      </c>
      <c r="BW13" s="134">
        <f t="shared" si="17"/>
        <v>8370</v>
      </c>
      <c r="BX13" s="134">
        <f t="shared" si="18"/>
        <v>42488</v>
      </c>
      <c r="BY13" s="134">
        <f t="shared" si="19"/>
        <v>8401</v>
      </c>
      <c r="BZ13" s="134">
        <f t="shared" si="20"/>
        <v>0</v>
      </c>
      <c r="CA13" s="134">
        <f t="shared" si="21"/>
        <v>478952</v>
      </c>
      <c r="CB13" s="134">
        <f t="shared" si="22"/>
        <v>119513</v>
      </c>
      <c r="CC13" s="134">
        <f t="shared" si="23"/>
        <v>358154</v>
      </c>
      <c r="CD13" s="134">
        <f t="shared" si="24"/>
        <v>1285</v>
      </c>
      <c r="CE13" s="134">
        <f t="shared" si="25"/>
        <v>0</v>
      </c>
      <c r="CF13" s="135">
        <f t="shared" si="26"/>
        <v>0</v>
      </c>
      <c r="CG13" s="134">
        <f t="shared" si="27"/>
        <v>0</v>
      </c>
      <c r="CH13" s="134">
        <f t="shared" si="28"/>
        <v>0</v>
      </c>
      <c r="CI13" s="134">
        <f t="shared" si="29"/>
        <v>565032</v>
      </c>
    </row>
    <row r="14" spans="1:87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3"/>
        <v>13147</v>
      </c>
      <c r="E14" s="134">
        <f t="shared" si="4"/>
        <v>13147</v>
      </c>
      <c r="F14" s="134">
        <v>0</v>
      </c>
      <c r="G14" s="134">
        <v>13147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129932</v>
      </c>
      <c r="M14" s="134">
        <f t="shared" si="6"/>
        <v>24723</v>
      </c>
      <c r="N14" s="134">
        <v>14717</v>
      </c>
      <c r="O14" s="134">
        <v>0</v>
      </c>
      <c r="P14" s="134">
        <v>5003</v>
      </c>
      <c r="Q14" s="134">
        <v>5003</v>
      </c>
      <c r="R14" s="134">
        <f t="shared" si="7"/>
        <v>25778</v>
      </c>
      <c r="S14" s="134">
        <v>0</v>
      </c>
      <c r="T14" s="134">
        <v>25082</v>
      </c>
      <c r="U14" s="134">
        <v>696</v>
      </c>
      <c r="V14" s="134">
        <v>0</v>
      </c>
      <c r="W14" s="134">
        <f t="shared" si="8"/>
        <v>79431</v>
      </c>
      <c r="X14" s="134">
        <v>57341</v>
      </c>
      <c r="Y14" s="134">
        <v>16568</v>
      </c>
      <c r="Z14" s="134">
        <v>5522</v>
      </c>
      <c r="AA14" s="134">
        <v>0</v>
      </c>
      <c r="AB14" s="135">
        <v>161821</v>
      </c>
      <c r="AC14" s="134">
        <v>0</v>
      </c>
      <c r="AD14" s="134">
        <v>0</v>
      </c>
      <c r="AE14" s="134">
        <f t="shared" si="9"/>
        <v>143079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95636</v>
      </c>
      <c r="AO14" s="134">
        <f t="shared" si="13"/>
        <v>14594</v>
      </c>
      <c r="AP14" s="134">
        <v>14594</v>
      </c>
      <c r="AQ14" s="134">
        <v>0</v>
      </c>
      <c r="AR14" s="134">
        <v>0</v>
      </c>
      <c r="AS14" s="134">
        <v>0</v>
      </c>
      <c r="AT14" s="134">
        <f t="shared" si="14"/>
        <v>41634</v>
      </c>
      <c r="AU14" s="134">
        <v>0</v>
      </c>
      <c r="AV14" s="134">
        <v>41634</v>
      </c>
      <c r="AW14" s="134">
        <v>0</v>
      </c>
      <c r="AX14" s="134">
        <v>0</v>
      </c>
      <c r="AY14" s="134">
        <f t="shared" si="15"/>
        <v>39408</v>
      </c>
      <c r="AZ14" s="134">
        <v>0</v>
      </c>
      <c r="BA14" s="134">
        <v>39408</v>
      </c>
      <c r="BB14" s="134">
        <v>0</v>
      </c>
      <c r="BC14" s="134">
        <v>0</v>
      </c>
      <c r="BD14" s="135">
        <v>11168</v>
      </c>
      <c r="BE14" s="134">
        <v>0</v>
      </c>
      <c r="BF14" s="134">
        <v>0</v>
      </c>
      <c r="BG14" s="134">
        <f t="shared" si="16"/>
        <v>95636</v>
      </c>
      <c r="BH14" s="134">
        <f t="shared" si="17"/>
        <v>13147</v>
      </c>
      <c r="BI14" s="134">
        <f t="shared" si="17"/>
        <v>13147</v>
      </c>
      <c r="BJ14" s="134">
        <f t="shared" si="17"/>
        <v>0</v>
      </c>
      <c r="BK14" s="134">
        <f t="shared" si="17"/>
        <v>13147</v>
      </c>
      <c r="BL14" s="134">
        <f t="shared" si="17"/>
        <v>0</v>
      </c>
      <c r="BM14" s="134">
        <f t="shared" si="17"/>
        <v>0</v>
      </c>
      <c r="BN14" s="134">
        <f t="shared" si="17"/>
        <v>0</v>
      </c>
      <c r="BO14" s="135">
        <f t="shared" si="17"/>
        <v>0</v>
      </c>
      <c r="BP14" s="134">
        <f t="shared" si="17"/>
        <v>225568</v>
      </c>
      <c r="BQ14" s="134">
        <f t="shared" si="17"/>
        <v>39317</v>
      </c>
      <c r="BR14" s="134">
        <f t="shared" si="17"/>
        <v>29311</v>
      </c>
      <c r="BS14" s="134">
        <f t="shared" si="17"/>
        <v>0</v>
      </c>
      <c r="BT14" s="134">
        <f t="shared" si="17"/>
        <v>5003</v>
      </c>
      <c r="BU14" s="134">
        <f t="shared" si="17"/>
        <v>5003</v>
      </c>
      <c r="BV14" s="134">
        <f t="shared" si="17"/>
        <v>67412</v>
      </c>
      <c r="BW14" s="134">
        <f t="shared" si="17"/>
        <v>0</v>
      </c>
      <c r="BX14" s="134">
        <f t="shared" si="18"/>
        <v>66716</v>
      </c>
      <c r="BY14" s="134">
        <f t="shared" si="19"/>
        <v>696</v>
      </c>
      <c r="BZ14" s="134">
        <f t="shared" si="20"/>
        <v>0</v>
      </c>
      <c r="CA14" s="134">
        <f t="shared" si="21"/>
        <v>118839</v>
      </c>
      <c r="CB14" s="134">
        <f t="shared" si="22"/>
        <v>57341</v>
      </c>
      <c r="CC14" s="134">
        <f t="shared" si="23"/>
        <v>55976</v>
      </c>
      <c r="CD14" s="134">
        <f t="shared" si="24"/>
        <v>5522</v>
      </c>
      <c r="CE14" s="134">
        <f t="shared" si="25"/>
        <v>0</v>
      </c>
      <c r="CF14" s="135">
        <f t="shared" si="26"/>
        <v>172989</v>
      </c>
      <c r="CG14" s="134">
        <f t="shared" si="27"/>
        <v>0</v>
      </c>
      <c r="CH14" s="134">
        <f t="shared" si="28"/>
        <v>0</v>
      </c>
      <c r="CI14" s="134">
        <f t="shared" si="29"/>
        <v>238715</v>
      </c>
    </row>
    <row r="15" spans="1:87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0</v>
      </c>
      <c r="L15" s="134">
        <f t="shared" si="5"/>
        <v>0</v>
      </c>
      <c r="M15" s="134">
        <f t="shared" si="6"/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f t="shared" si="7"/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f t="shared" si="8"/>
        <v>0</v>
      </c>
      <c r="X15" s="134">
        <v>0</v>
      </c>
      <c r="Y15" s="134">
        <v>0</v>
      </c>
      <c r="Z15" s="134">
        <v>0</v>
      </c>
      <c r="AA15" s="134">
        <v>0</v>
      </c>
      <c r="AB15" s="135">
        <v>378955</v>
      </c>
      <c r="AC15" s="134">
        <v>0</v>
      </c>
      <c r="AD15" s="134">
        <v>0</v>
      </c>
      <c r="AE15" s="134">
        <f t="shared" si="9"/>
        <v>0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65607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7"/>
        <v>0</v>
      </c>
      <c r="BJ15" s="134">
        <f t="shared" si="17"/>
        <v>0</v>
      </c>
      <c r="BK15" s="134">
        <f t="shared" si="17"/>
        <v>0</v>
      </c>
      <c r="BL15" s="134">
        <f t="shared" si="17"/>
        <v>0</v>
      </c>
      <c r="BM15" s="134">
        <f t="shared" si="17"/>
        <v>0</v>
      </c>
      <c r="BN15" s="134">
        <f t="shared" si="17"/>
        <v>0</v>
      </c>
      <c r="BO15" s="135">
        <f t="shared" si="17"/>
        <v>0</v>
      </c>
      <c r="BP15" s="134">
        <f t="shared" si="17"/>
        <v>0</v>
      </c>
      <c r="BQ15" s="134">
        <f t="shared" si="17"/>
        <v>0</v>
      </c>
      <c r="BR15" s="134">
        <f t="shared" si="17"/>
        <v>0</v>
      </c>
      <c r="BS15" s="134">
        <f t="shared" si="17"/>
        <v>0</v>
      </c>
      <c r="BT15" s="134">
        <f t="shared" si="17"/>
        <v>0</v>
      </c>
      <c r="BU15" s="134">
        <f t="shared" si="17"/>
        <v>0</v>
      </c>
      <c r="BV15" s="134">
        <f t="shared" si="17"/>
        <v>0</v>
      </c>
      <c r="BW15" s="134">
        <f t="shared" si="17"/>
        <v>0</v>
      </c>
      <c r="BX15" s="134">
        <f t="shared" si="18"/>
        <v>0</v>
      </c>
      <c r="BY15" s="134">
        <f t="shared" si="19"/>
        <v>0</v>
      </c>
      <c r="BZ15" s="134">
        <f t="shared" si="20"/>
        <v>0</v>
      </c>
      <c r="CA15" s="134">
        <f t="shared" si="21"/>
        <v>0</v>
      </c>
      <c r="CB15" s="134">
        <f t="shared" si="22"/>
        <v>0</v>
      </c>
      <c r="CC15" s="134">
        <f t="shared" si="23"/>
        <v>0</v>
      </c>
      <c r="CD15" s="134">
        <f t="shared" si="24"/>
        <v>0</v>
      </c>
      <c r="CE15" s="134">
        <f t="shared" si="25"/>
        <v>0</v>
      </c>
      <c r="CF15" s="135">
        <f t="shared" si="26"/>
        <v>444562</v>
      </c>
      <c r="CG15" s="134">
        <f t="shared" si="27"/>
        <v>0</v>
      </c>
      <c r="CH15" s="134">
        <f t="shared" si="28"/>
        <v>0</v>
      </c>
      <c r="CI15" s="134">
        <f t="shared" si="29"/>
        <v>0</v>
      </c>
    </row>
    <row r="16" spans="1:87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3"/>
        <v>42714</v>
      </c>
      <c r="E16" s="134">
        <f t="shared" si="4"/>
        <v>42714</v>
      </c>
      <c r="F16" s="134">
        <v>0</v>
      </c>
      <c r="G16" s="134">
        <v>42714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99188</v>
      </c>
      <c r="M16" s="134">
        <f t="shared" si="6"/>
        <v>19372</v>
      </c>
      <c r="N16" s="134">
        <v>15623</v>
      </c>
      <c r="O16" s="134">
        <v>120</v>
      </c>
      <c r="P16" s="134">
        <v>3629</v>
      </c>
      <c r="Q16" s="134">
        <v>0</v>
      </c>
      <c r="R16" s="134">
        <f t="shared" si="7"/>
        <v>39619</v>
      </c>
      <c r="S16" s="134">
        <v>7323</v>
      </c>
      <c r="T16" s="134">
        <v>30696</v>
      </c>
      <c r="U16" s="134">
        <v>1600</v>
      </c>
      <c r="V16" s="134">
        <v>12432</v>
      </c>
      <c r="W16" s="134">
        <f t="shared" si="8"/>
        <v>27765</v>
      </c>
      <c r="X16" s="134">
        <v>15578</v>
      </c>
      <c r="Y16" s="134">
        <v>7061</v>
      </c>
      <c r="Z16" s="134">
        <v>5126</v>
      </c>
      <c r="AA16" s="134">
        <v>0</v>
      </c>
      <c r="AB16" s="135">
        <v>0</v>
      </c>
      <c r="AC16" s="134">
        <v>0</v>
      </c>
      <c r="AD16" s="134">
        <v>11104</v>
      </c>
      <c r="AE16" s="134">
        <f t="shared" si="9"/>
        <v>153006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0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22507</v>
      </c>
      <c r="BE16" s="134">
        <v>0</v>
      </c>
      <c r="BF16" s="134">
        <v>0</v>
      </c>
      <c r="BG16" s="134">
        <f t="shared" si="16"/>
        <v>0</v>
      </c>
      <c r="BH16" s="134">
        <f t="shared" si="17"/>
        <v>42714</v>
      </c>
      <c r="BI16" s="134">
        <f t="shared" si="17"/>
        <v>42714</v>
      </c>
      <c r="BJ16" s="134">
        <f t="shared" si="17"/>
        <v>0</v>
      </c>
      <c r="BK16" s="134">
        <f t="shared" si="17"/>
        <v>42714</v>
      </c>
      <c r="BL16" s="134">
        <f t="shared" si="17"/>
        <v>0</v>
      </c>
      <c r="BM16" s="134">
        <f t="shared" si="17"/>
        <v>0</v>
      </c>
      <c r="BN16" s="134">
        <f t="shared" si="17"/>
        <v>0</v>
      </c>
      <c r="BO16" s="135">
        <f t="shared" si="17"/>
        <v>0</v>
      </c>
      <c r="BP16" s="134">
        <f t="shared" si="17"/>
        <v>99188</v>
      </c>
      <c r="BQ16" s="134">
        <f t="shared" si="17"/>
        <v>19372</v>
      </c>
      <c r="BR16" s="134">
        <f t="shared" si="17"/>
        <v>15623</v>
      </c>
      <c r="BS16" s="134">
        <f t="shared" si="17"/>
        <v>120</v>
      </c>
      <c r="BT16" s="134">
        <f t="shared" si="17"/>
        <v>3629</v>
      </c>
      <c r="BU16" s="134">
        <f t="shared" si="17"/>
        <v>0</v>
      </c>
      <c r="BV16" s="134">
        <f t="shared" si="17"/>
        <v>39619</v>
      </c>
      <c r="BW16" s="134">
        <f t="shared" si="17"/>
        <v>7323</v>
      </c>
      <c r="BX16" s="134">
        <f t="shared" si="18"/>
        <v>30696</v>
      </c>
      <c r="BY16" s="134">
        <f t="shared" si="19"/>
        <v>1600</v>
      </c>
      <c r="BZ16" s="134">
        <f t="shared" si="20"/>
        <v>12432</v>
      </c>
      <c r="CA16" s="134">
        <f t="shared" si="21"/>
        <v>27765</v>
      </c>
      <c r="CB16" s="134">
        <f t="shared" si="22"/>
        <v>15578</v>
      </c>
      <c r="CC16" s="134">
        <f t="shared" si="23"/>
        <v>7061</v>
      </c>
      <c r="CD16" s="134">
        <f t="shared" si="24"/>
        <v>5126</v>
      </c>
      <c r="CE16" s="134">
        <f t="shared" si="25"/>
        <v>0</v>
      </c>
      <c r="CF16" s="135">
        <f t="shared" si="26"/>
        <v>22507</v>
      </c>
      <c r="CG16" s="134">
        <f t="shared" si="27"/>
        <v>0</v>
      </c>
      <c r="CH16" s="134">
        <f t="shared" si="28"/>
        <v>11104</v>
      </c>
      <c r="CI16" s="134">
        <f t="shared" si="29"/>
        <v>153006</v>
      </c>
    </row>
    <row r="17" spans="1:87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0</v>
      </c>
      <c r="L17" s="134">
        <f t="shared" si="5"/>
        <v>0</v>
      </c>
      <c r="M17" s="134">
        <f t="shared" si="6"/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f t="shared" si="7"/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f t="shared" si="8"/>
        <v>0</v>
      </c>
      <c r="X17" s="134">
        <v>0</v>
      </c>
      <c r="Y17" s="134">
        <v>0</v>
      </c>
      <c r="Z17" s="134">
        <v>0</v>
      </c>
      <c r="AA17" s="134">
        <v>0</v>
      </c>
      <c r="AB17" s="135">
        <v>83932</v>
      </c>
      <c r="AC17" s="134">
        <v>0</v>
      </c>
      <c r="AD17" s="134">
        <v>0</v>
      </c>
      <c r="AE17" s="134">
        <f t="shared" si="9"/>
        <v>0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0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10981</v>
      </c>
      <c r="BE17" s="134">
        <v>0</v>
      </c>
      <c r="BF17" s="134">
        <v>0</v>
      </c>
      <c r="BG17" s="134">
        <f t="shared" si="16"/>
        <v>0</v>
      </c>
      <c r="BH17" s="134">
        <f t="shared" si="17"/>
        <v>0</v>
      </c>
      <c r="BI17" s="134">
        <f t="shared" si="17"/>
        <v>0</v>
      </c>
      <c r="BJ17" s="134">
        <f t="shared" si="17"/>
        <v>0</v>
      </c>
      <c r="BK17" s="134">
        <f t="shared" si="17"/>
        <v>0</v>
      </c>
      <c r="BL17" s="134">
        <f t="shared" si="17"/>
        <v>0</v>
      </c>
      <c r="BM17" s="134">
        <f t="shared" si="17"/>
        <v>0</v>
      </c>
      <c r="BN17" s="134">
        <f t="shared" si="17"/>
        <v>0</v>
      </c>
      <c r="BO17" s="135">
        <f t="shared" si="17"/>
        <v>0</v>
      </c>
      <c r="BP17" s="134">
        <f t="shared" si="17"/>
        <v>0</v>
      </c>
      <c r="BQ17" s="134">
        <f t="shared" si="17"/>
        <v>0</v>
      </c>
      <c r="BR17" s="134">
        <f t="shared" si="17"/>
        <v>0</v>
      </c>
      <c r="BS17" s="134">
        <f t="shared" si="17"/>
        <v>0</v>
      </c>
      <c r="BT17" s="134">
        <f t="shared" si="17"/>
        <v>0</v>
      </c>
      <c r="BU17" s="134">
        <f t="shared" si="17"/>
        <v>0</v>
      </c>
      <c r="BV17" s="134">
        <f t="shared" si="17"/>
        <v>0</v>
      </c>
      <c r="BW17" s="134">
        <f t="shared" si="17"/>
        <v>0</v>
      </c>
      <c r="BX17" s="134">
        <f t="shared" si="18"/>
        <v>0</v>
      </c>
      <c r="BY17" s="134">
        <f t="shared" si="19"/>
        <v>0</v>
      </c>
      <c r="BZ17" s="134">
        <f t="shared" si="20"/>
        <v>0</v>
      </c>
      <c r="CA17" s="134">
        <f t="shared" si="21"/>
        <v>0</v>
      </c>
      <c r="CB17" s="134">
        <f t="shared" si="22"/>
        <v>0</v>
      </c>
      <c r="CC17" s="134">
        <f t="shared" si="23"/>
        <v>0</v>
      </c>
      <c r="CD17" s="134">
        <f t="shared" si="24"/>
        <v>0</v>
      </c>
      <c r="CE17" s="134">
        <f t="shared" si="25"/>
        <v>0</v>
      </c>
      <c r="CF17" s="135">
        <f t="shared" si="26"/>
        <v>94913</v>
      </c>
      <c r="CG17" s="134">
        <f t="shared" si="27"/>
        <v>0</v>
      </c>
      <c r="CH17" s="134">
        <f t="shared" si="28"/>
        <v>0</v>
      </c>
      <c r="CI17" s="134">
        <f t="shared" si="29"/>
        <v>0</v>
      </c>
    </row>
    <row r="18" spans="1:87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0</v>
      </c>
      <c r="M18" s="134">
        <f t="shared" si="6"/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f t="shared" si="7"/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f t="shared" si="8"/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87644</v>
      </c>
      <c r="AC18" s="134">
        <v>0</v>
      </c>
      <c r="AD18" s="134">
        <v>0</v>
      </c>
      <c r="AE18" s="134">
        <f t="shared" si="9"/>
        <v>0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0</v>
      </c>
      <c r="AO18" s="134">
        <f t="shared" si="13"/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33894</v>
      </c>
      <c r="BE18" s="134">
        <v>0</v>
      </c>
      <c r="BF18" s="134">
        <v>0</v>
      </c>
      <c r="BG18" s="134">
        <f t="shared" si="16"/>
        <v>0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0</v>
      </c>
      <c r="BP18" s="134">
        <f t="shared" si="17"/>
        <v>0</v>
      </c>
      <c r="BQ18" s="134">
        <f t="shared" si="17"/>
        <v>0</v>
      </c>
      <c r="BR18" s="134">
        <f t="shared" si="17"/>
        <v>0</v>
      </c>
      <c r="BS18" s="134">
        <f t="shared" si="17"/>
        <v>0</v>
      </c>
      <c r="BT18" s="134">
        <f t="shared" si="17"/>
        <v>0</v>
      </c>
      <c r="BU18" s="134">
        <f t="shared" si="17"/>
        <v>0</v>
      </c>
      <c r="BV18" s="134">
        <f t="shared" si="17"/>
        <v>0</v>
      </c>
      <c r="BW18" s="134">
        <f t="shared" si="17"/>
        <v>0</v>
      </c>
      <c r="BX18" s="134">
        <f t="shared" si="18"/>
        <v>0</v>
      </c>
      <c r="BY18" s="134">
        <f t="shared" si="19"/>
        <v>0</v>
      </c>
      <c r="BZ18" s="134">
        <f t="shared" si="20"/>
        <v>0</v>
      </c>
      <c r="CA18" s="134">
        <f t="shared" si="21"/>
        <v>0</v>
      </c>
      <c r="CB18" s="134">
        <f t="shared" si="22"/>
        <v>0</v>
      </c>
      <c r="CC18" s="134">
        <f t="shared" si="23"/>
        <v>0</v>
      </c>
      <c r="CD18" s="134">
        <f t="shared" si="24"/>
        <v>0</v>
      </c>
      <c r="CE18" s="134">
        <f t="shared" si="25"/>
        <v>0</v>
      </c>
      <c r="CF18" s="135">
        <f t="shared" si="26"/>
        <v>121538</v>
      </c>
      <c r="CG18" s="134">
        <f t="shared" si="27"/>
        <v>0</v>
      </c>
      <c r="CH18" s="134">
        <f t="shared" si="28"/>
        <v>0</v>
      </c>
      <c r="CI18" s="134">
        <f t="shared" si="29"/>
        <v>0</v>
      </c>
    </row>
    <row r="19" spans="1:87" s="129" customFormat="1" ht="12" customHeight="1">
      <c r="A19" s="125" t="s">
        <v>336</v>
      </c>
      <c r="B19" s="126" t="s">
        <v>360</v>
      </c>
      <c r="C19" s="125" t="s">
        <v>334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0</v>
      </c>
      <c r="M19" s="134">
        <f t="shared" si="6"/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f t="shared" si="7"/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f t="shared" si="8"/>
        <v>0</v>
      </c>
      <c r="X19" s="134">
        <v>0</v>
      </c>
      <c r="Y19" s="134">
        <v>0</v>
      </c>
      <c r="Z19" s="134">
        <v>0</v>
      </c>
      <c r="AA19" s="134">
        <v>0</v>
      </c>
      <c r="AB19" s="135">
        <v>83731</v>
      </c>
      <c r="AC19" s="134">
        <v>0</v>
      </c>
      <c r="AD19" s="134">
        <v>0</v>
      </c>
      <c r="AE19" s="134">
        <f t="shared" si="9"/>
        <v>0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0</v>
      </c>
      <c r="AO19" s="134">
        <f t="shared" si="13"/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32831</v>
      </c>
      <c r="BE19" s="134">
        <v>0</v>
      </c>
      <c r="BF19" s="134">
        <v>0</v>
      </c>
      <c r="BG19" s="134">
        <f t="shared" si="16"/>
        <v>0</v>
      </c>
      <c r="BH19" s="134">
        <f t="shared" si="17"/>
        <v>0</v>
      </c>
      <c r="BI19" s="134">
        <f t="shared" si="17"/>
        <v>0</v>
      </c>
      <c r="BJ19" s="134">
        <f t="shared" si="17"/>
        <v>0</v>
      </c>
      <c r="BK19" s="134">
        <f t="shared" si="17"/>
        <v>0</v>
      </c>
      <c r="BL19" s="134">
        <f t="shared" si="17"/>
        <v>0</v>
      </c>
      <c r="BM19" s="134">
        <f t="shared" si="17"/>
        <v>0</v>
      </c>
      <c r="BN19" s="134">
        <f t="shared" si="17"/>
        <v>0</v>
      </c>
      <c r="BO19" s="135">
        <f t="shared" si="17"/>
        <v>0</v>
      </c>
      <c r="BP19" s="134">
        <f t="shared" si="17"/>
        <v>0</v>
      </c>
      <c r="BQ19" s="134">
        <f t="shared" si="17"/>
        <v>0</v>
      </c>
      <c r="BR19" s="134">
        <f t="shared" si="17"/>
        <v>0</v>
      </c>
      <c r="BS19" s="134">
        <f t="shared" si="17"/>
        <v>0</v>
      </c>
      <c r="BT19" s="134">
        <f t="shared" si="17"/>
        <v>0</v>
      </c>
      <c r="BU19" s="134">
        <f t="shared" si="17"/>
        <v>0</v>
      </c>
      <c r="BV19" s="134">
        <f t="shared" si="17"/>
        <v>0</v>
      </c>
      <c r="BW19" s="134">
        <f t="shared" si="17"/>
        <v>0</v>
      </c>
      <c r="BX19" s="134">
        <f t="shared" si="18"/>
        <v>0</v>
      </c>
      <c r="BY19" s="134">
        <f t="shared" si="19"/>
        <v>0</v>
      </c>
      <c r="BZ19" s="134">
        <f t="shared" si="20"/>
        <v>0</v>
      </c>
      <c r="CA19" s="134">
        <f t="shared" si="21"/>
        <v>0</v>
      </c>
      <c r="CB19" s="134">
        <f t="shared" si="22"/>
        <v>0</v>
      </c>
      <c r="CC19" s="134">
        <f t="shared" si="23"/>
        <v>0</v>
      </c>
      <c r="CD19" s="134">
        <f t="shared" si="24"/>
        <v>0</v>
      </c>
      <c r="CE19" s="134">
        <f t="shared" si="25"/>
        <v>0</v>
      </c>
      <c r="CF19" s="135">
        <f t="shared" si="26"/>
        <v>116562</v>
      </c>
      <c r="CG19" s="134">
        <f t="shared" si="27"/>
        <v>0</v>
      </c>
      <c r="CH19" s="134">
        <f t="shared" si="28"/>
        <v>0</v>
      </c>
      <c r="CI19" s="134">
        <f t="shared" si="29"/>
        <v>0</v>
      </c>
    </row>
    <row r="20" spans="1:87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0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f t="shared" si="8"/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167888</v>
      </c>
      <c r="AC20" s="134">
        <v>0</v>
      </c>
      <c r="AD20" s="134">
        <v>0</v>
      </c>
      <c r="AE20" s="134">
        <f t="shared" si="9"/>
        <v>0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0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0</v>
      </c>
      <c r="AZ20" s="134">
        <v>0</v>
      </c>
      <c r="BA20" s="134">
        <v>0</v>
      </c>
      <c r="BB20" s="134">
        <v>0</v>
      </c>
      <c r="BC20" s="134">
        <v>0</v>
      </c>
      <c r="BD20" s="135">
        <v>55520</v>
      </c>
      <c r="BE20" s="134">
        <v>0</v>
      </c>
      <c r="BF20" s="134">
        <v>0</v>
      </c>
      <c r="BG20" s="134">
        <f t="shared" si="16"/>
        <v>0</v>
      </c>
      <c r="BH20" s="134">
        <f t="shared" si="17"/>
        <v>0</v>
      </c>
      <c r="BI20" s="134">
        <f t="shared" si="17"/>
        <v>0</v>
      </c>
      <c r="BJ20" s="134">
        <f t="shared" si="17"/>
        <v>0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0</v>
      </c>
      <c r="BP20" s="134">
        <f t="shared" si="17"/>
        <v>0</v>
      </c>
      <c r="BQ20" s="134">
        <f t="shared" si="17"/>
        <v>0</v>
      </c>
      <c r="BR20" s="134">
        <f t="shared" si="17"/>
        <v>0</v>
      </c>
      <c r="BS20" s="134">
        <f t="shared" si="17"/>
        <v>0</v>
      </c>
      <c r="BT20" s="134">
        <f t="shared" si="17"/>
        <v>0</v>
      </c>
      <c r="BU20" s="134">
        <f t="shared" si="17"/>
        <v>0</v>
      </c>
      <c r="BV20" s="134">
        <f t="shared" si="17"/>
        <v>0</v>
      </c>
      <c r="BW20" s="134">
        <f t="shared" si="17"/>
        <v>0</v>
      </c>
      <c r="BX20" s="134">
        <f t="shared" si="18"/>
        <v>0</v>
      </c>
      <c r="BY20" s="134">
        <f t="shared" si="19"/>
        <v>0</v>
      </c>
      <c r="BZ20" s="134">
        <f t="shared" si="20"/>
        <v>0</v>
      </c>
      <c r="CA20" s="134">
        <f t="shared" si="21"/>
        <v>0</v>
      </c>
      <c r="CB20" s="134">
        <f t="shared" si="22"/>
        <v>0</v>
      </c>
      <c r="CC20" s="134">
        <f t="shared" si="23"/>
        <v>0</v>
      </c>
      <c r="CD20" s="134">
        <f t="shared" si="24"/>
        <v>0</v>
      </c>
      <c r="CE20" s="134">
        <f t="shared" si="25"/>
        <v>0</v>
      </c>
      <c r="CF20" s="135">
        <f t="shared" si="26"/>
        <v>223408</v>
      </c>
      <c r="CG20" s="134">
        <f t="shared" si="27"/>
        <v>0</v>
      </c>
      <c r="CH20" s="134">
        <f t="shared" si="28"/>
        <v>0</v>
      </c>
      <c r="CI20" s="134">
        <f t="shared" si="29"/>
        <v>0</v>
      </c>
    </row>
    <row r="21" spans="1:87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27995</v>
      </c>
      <c r="L21" s="134">
        <f t="shared" si="5"/>
        <v>43702</v>
      </c>
      <c r="M21" s="134">
        <f t="shared" si="6"/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43702</v>
      </c>
      <c r="X21" s="134">
        <v>43702</v>
      </c>
      <c r="Y21" s="134">
        <v>0</v>
      </c>
      <c r="Z21" s="134">
        <v>0</v>
      </c>
      <c r="AA21" s="134">
        <v>0</v>
      </c>
      <c r="AB21" s="135">
        <v>65551</v>
      </c>
      <c r="AC21" s="134">
        <v>0</v>
      </c>
      <c r="AD21" s="134">
        <v>0</v>
      </c>
      <c r="AE21" s="134">
        <f t="shared" si="9"/>
        <v>43702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5726</v>
      </c>
      <c r="AN21" s="134">
        <f t="shared" si="12"/>
        <v>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48048</v>
      </c>
      <c r="BE21" s="134">
        <v>0</v>
      </c>
      <c r="BF21" s="134">
        <v>0</v>
      </c>
      <c r="BG21" s="134">
        <f t="shared" si="16"/>
        <v>0</v>
      </c>
      <c r="BH21" s="134">
        <f t="shared" si="17"/>
        <v>0</v>
      </c>
      <c r="BI21" s="134">
        <f t="shared" si="17"/>
        <v>0</v>
      </c>
      <c r="BJ21" s="134">
        <f t="shared" si="17"/>
        <v>0</v>
      </c>
      <c r="BK21" s="134">
        <f t="shared" si="17"/>
        <v>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33721</v>
      </c>
      <c r="BP21" s="134">
        <f t="shared" si="17"/>
        <v>43702</v>
      </c>
      <c r="BQ21" s="134">
        <f t="shared" si="17"/>
        <v>0</v>
      </c>
      <c r="BR21" s="134">
        <f t="shared" si="17"/>
        <v>0</v>
      </c>
      <c r="BS21" s="134">
        <f t="shared" si="17"/>
        <v>0</v>
      </c>
      <c r="BT21" s="134">
        <f t="shared" si="17"/>
        <v>0</v>
      </c>
      <c r="BU21" s="134">
        <f t="shared" si="17"/>
        <v>0</v>
      </c>
      <c r="BV21" s="134">
        <f t="shared" si="17"/>
        <v>0</v>
      </c>
      <c r="BW21" s="134">
        <f t="shared" si="17"/>
        <v>0</v>
      </c>
      <c r="BX21" s="134">
        <f t="shared" si="18"/>
        <v>0</v>
      </c>
      <c r="BY21" s="134">
        <f t="shared" si="19"/>
        <v>0</v>
      </c>
      <c r="BZ21" s="134">
        <f t="shared" si="20"/>
        <v>0</v>
      </c>
      <c r="CA21" s="134">
        <f t="shared" si="21"/>
        <v>43702</v>
      </c>
      <c r="CB21" s="134">
        <f t="shared" si="22"/>
        <v>43702</v>
      </c>
      <c r="CC21" s="134">
        <f t="shared" si="23"/>
        <v>0</v>
      </c>
      <c r="CD21" s="134">
        <f t="shared" si="24"/>
        <v>0</v>
      </c>
      <c r="CE21" s="134">
        <f t="shared" si="25"/>
        <v>0</v>
      </c>
      <c r="CF21" s="135">
        <f t="shared" si="26"/>
        <v>113599</v>
      </c>
      <c r="CG21" s="134">
        <f t="shared" si="27"/>
        <v>0</v>
      </c>
      <c r="CH21" s="134">
        <f t="shared" si="28"/>
        <v>0</v>
      </c>
      <c r="CI21" s="134">
        <f t="shared" si="29"/>
        <v>43702</v>
      </c>
    </row>
    <row r="22" spans="1:87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24689</v>
      </c>
      <c r="L22" s="134">
        <f t="shared" si="5"/>
        <v>24591</v>
      </c>
      <c r="M22" s="134">
        <f t="shared" si="6"/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f t="shared" si="7"/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f t="shared" si="8"/>
        <v>24591</v>
      </c>
      <c r="X22" s="134">
        <v>24591</v>
      </c>
      <c r="Y22" s="134">
        <v>0</v>
      </c>
      <c r="Z22" s="134">
        <v>0</v>
      </c>
      <c r="AA22" s="134">
        <v>0</v>
      </c>
      <c r="AB22" s="135">
        <v>48234</v>
      </c>
      <c r="AC22" s="134">
        <v>0</v>
      </c>
      <c r="AD22" s="134">
        <v>0</v>
      </c>
      <c r="AE22" s="134">
        <f t="shared" si="9"/>
        <v>24591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4830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31099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29519</v>
      </c>
      <c r="BP22" s="134">
        <f t="shared" si="17"/>
        <v>24591</v>
      </c>
      <c r="BQ22" s="134">
        <f t="shared" si="17"/>
        <v>0</v>
      </c>
      <c r="BR22" s="134">
        <f t="shared" si="17"/>
        <v>0</v>
      </c>
      <c r="BS22" s="134">
        <f t="shared" si="17"/>
        <v>0</v>
      </c>
      <c r="BT22" s="134">
        <f t="shared" si="17"/>
        <v>0</v>
      </c>
      <c r="BU22" s="134">
        <f t="shared" si="17"/>
        <v>0</v>
      </c>
      <c r="BV22" s="134">
        <f t="shared" si="17"/>
        <v>0</v>
      </c>
      <c r="BW22" s="134">
        <f t="shared" si="17"/>
        <v>0</v>
      </c>
      <c r="BX22" s="134">
        <f t="shared" si="18"/>
        <v>0</v>
      </c>
      <c r="BY22" s="134">
        <f t="shared" si="19"/>
        <v>0</v>
      </c>
      <c r="BZ22" s="134">
        <f t="shared" si="20"/>
        <v>0</v>
      </c>
      <c r="CA22" s="134">
        <f t="shared" si="21"/>
        <v>24591</v>
      </c>
      <c r="CB22" s="134">
        <f t="shared" si="22"/>
        <v>24591</v>
      </c>
      <c r="CC22" s="134">
        <f t="shared" si="23"/>
        <v>0</v>
      </c>
      <c r="CD22" s="134">
        <f t="shared" si="24"/>
        <v>0</v>
      </c>
      <c r="CE22" s="134">
        <f t="shared" si="25"/>
        <v>0</v>
      </c>
      <c r="CF22" s="135">
        <f t="shared" si="26"/>
        <v>79333</v>
      </c>
      <c r="CG22" s="134">
        <f t="shared" si="27"/>
        <v>0</v>
      </c>
      <c r="CH22" s="134">
        <f t="shared" si="28"/>
        <v>0</v>
      </c>
      <c r="CI22" s="134">
        <f t="shared" si="29"/>
        <v>24591</v>
      </c>
    </row>
    <row r="23" spans="1:87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3"/>
        <v>10407</v>
      </c>
      <c r="E23" s="134">
        <f t="shared" si="4"/>
        <v>10407</v>
      </c>
      <c r="F23" s="134">
        <v>0</v>
      </c>
      <c r="G23" s="134">
        <v>10407</v>
      </c>
      <c r="H23" s="134">
        <v>0</v>
      </c>
      <c r="I23" s="134">
        <v>0</v>
      </c>
      <c r="J23" s="134">
        <v>0</v>
      </c>
      <c r="K23" s="135">
        <v>0</v>
      </c>
      <c r="L23" s="134">
        <f t="shared" si="5"/>
        <v>72627</v>
      </c>
      <c r="M23" s="134">
        <f t="shared" si="6"/>
        <v>32894</v>
      </c>
      <c r="N23" s="134">
        <v>0</v>
      </c>
      <c r="O23" s="134">
        <v>11059</v>
      </c>
      <c r="P23" s="134">
        <v>13741</v>
      </c>
      <c r="Q23" s="134">
        <v>8094</v>
      </c>
      <c r="R23" s="134">
        <f t="shared" si="7"/>
        <v>13373</v>
      </c>
      <c r="S23" s="134">
        <v>1662</v>
      </c>
      <c r="T23" s="134">
        <v>10126</v>
      </c>
      <c r="U23" s="134">
        <v>1585</v>
      </c>
      <c r="V23" s="134">
        <v>0</v>
      </c>
      <c r="W23" s="134">
        <f t="shared" si="8"/>
        <v>26360</v>
      </c>
      <c r="X23" s="134">
        <v>0</v>
      </c>
      <c r="Y23" s="134">
        <v>22003</v>
      </c>
      <c r="Z23" s="134">
        <v>4357</v>
      </c>
      <c r="AA23" s="134">
        <v>0</v>
      </c>
      <c r="AB23" s="135">
        <v>0</v>
      </c>
      <c r="AC23" s="134">
        <v>0</v>
      </c>
      <c r="AD23" s="134">
        <v>0</v>
      </c>
      <c r="AE23" s="134">
        <f t="shared" si="9"/>
        <v>83034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143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143</v>
      </c>
      <c r="AU23" s="134">
        <v>0</v>
      </c>
      <c r="AV23" s="134">
        <v>143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0</v>
      </c>
      <c r="BE23" s="134">
        <v>0</v>
      </c>
      <c r="BF23" s="134">
        <v>0</v>
      </c>
      <c r="BG23" s="134">
        <f t="shared" si="16"/>
        <v>143</v>
      </c>
      <c r="BH23" s="134">
        <f t="shared" si="17"/>
        <v>10407</v>
      </c>
      <c r="BI23" s="134">
        <f t="shared" si="17"/>
        <v>10407</v>
      </c>
      <c r="BJ23" s="134">
        <f t="shared" si="17"/>
        <v>0</v>
      </c>
      <c r="BK23" s="134">
        <f t="shared" si="17"/>
        <v>10407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f t="shared" si="17"/>
        <v>0</v>
      </c>
      <c r="BP23" s="134">
        <f t="shared" si="17"/>
        <v>72770</v>
      </c>
      <c r="BQ23" s="134">
        <f t="shared" si="17"/>
        <v>32894</v>
      </c>
      <c r="BR23" s="134">
        <f t="shared" si="17"/>
        <v>0</v>
      </c>
      <c r="BS23" s="134">
        <f t="shared" si="17"/>
        <v>11059</v>
      </c>
      <c r="BT23" s="134">
        <f t="shared" si="17"/>
        <v>13741</v>
      </c>
      <c r="BU23" s="134">
        <f t="shared" si="17"/>
        <v>8094</v>
      </c>
      <c r="BV23" s="134">
        <f t="shared" si="17"/>
        <v>13516</v>
      </c>
      <c r="BW23" s="134">
        <f>SUM(S23,AU23)</f>
        <v>1662</v>
      </c>
      <c r="BX23" s="134">
        <f t="shared" si="18"/>
        <v>10269</v>
      </c>
      <c r="BY23" s="134">
        <f t="shared" si="19"/>
        <v>1585</v>
      </c>
      <c r="BZ23" s="134">
        <f t="shared" si="20"/>
        <v>0</v>
      </c>
      <c r="CA23" s="134">
        <f t="shared" si="21"/>
        <v>26360</v>
      </c>
      <c r="CB23" s="134">
        <f t="shared" si="22"/>
        <v>0</v>
      </c>
      <c r="CC23" s="134">
        <f t="shared" si="23"/>
        <v>22003</v>
      </c>
      <c r="CD23" s="134">
        <f t="shared" si="24"/>
        <v>4357</v>
      </c>
      <c r="CE23" s="134">
        <f t="shared" si="25"/>
        <v>0</v>
      </c>
      <c r="CF23" s="135">
        <f t="shared" si="26"/>
        <v>0</v>
      </c>
      <c r="CG23" s="134">
        <f t="shared" si="27"/>
        <v>0</v>
      </c>
      <c r="CH23" s="134">
        <f t="shared" si="28"/>
        <v>0</v>
      </c>
      <c r="CI23" s="134">
        <f t="shared" si="29"/>
        <v>83177</v>
      </c>
    </row>
    <row r="24" spans="1:87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3"/>
        <v>12014</v>
      </c>
      <c r="E24" s="134">
        <f t="shared" si="4"/>
        <v>12014</v>
      </c>
      <c r="F24" s="134">
        <v>0</v>
      </c>
      <c r="G24" s="134">
        <v>12014</v>
      </c>
      <c r="H24" s="134">
        <v>0</v>
      </c>
      <c r="I24" s="134">
        <v>0</v>
      </c>
      <c r="J24" s="134">
        <v>0</v>
      </c>
      <c r="K24" s="135">
        <v>0</v>
      </c>
      <c r="L24" s="134">
        <f t="shared" si="5"/>
        <v>56802</v>
      </c>
      <c r="M24" s="134">
        <f t="shared" si="6"/>
        <v>16062</v>
      </c>
      <c r="N24" s="134">
        <v>16062</v>
      </c>
      <c r="O24" s="134">
        <v>0</v>
      </c>
      <c r="P24" s="134">
        <v>0</v>
      </c>
      <c r="Q24" s="134">
        <v>0</v>
      </c>
      <c r="R24" s="134">
        <f t="shared" si="7"/>
        <v>11036</v>
      </c>
      <c r="S24" s="134">
        <v>1273</v>
      </c>
      <c r="T24" s="134">
        <v>9011</v>
      </c>
      <c r="U24" s="134">
        <v>752</v>
      </c>
      <c r="V24" s="134">
        <v>0</v>
      </c>
      <c r="W24" s="134">
        <f t="shared" si="8"/>
        <v>29704</v>
      </c>
      <c r="X24" s="134">
        <v>14431</v>
      </c>
      <c r="Y24" s="134">
        <v>13977</v>
      </c>
      <c r="Z24" s="134">
        <v>1296</v>
      </c>
      <c r="AA24" s="134">
        <v>0</v>
      </c>
      <c r="AB24" s="135">
        <v>0</v>
      </c>
      <c r="AC24" s="134">
        <v>0</v>
      </c>
      <c r="AD24" s="134">
        <v>0</v>
      </c>
      <c r="AE24" s="134">
        <f t="shared" si="9"/>
        <v>68816</v>
      </c>
      <c r="AF24" s="134">
        <f t="shared" si="10"/>
        <v>10416</v>
      </c>
      <c r="AG24" s="134">
        <f t="shared" si="11"/>
        <v>10416</v>
      </c>
      <c r="AH24" s="134">
        <v>0</v>
      </c>
      <c r="AI24" s="134">
        <v>0</v>
      </c>
      <c r="AJ24" s="134">
        <v>0</v>
      </c>
      <c r="AK24" s="134">
        <v>10416</v>
      </c>
      <c r="AL24" s="134">
        <v>0</v>
      </c>
      <c r="AM24" s="135">
        <v>0</v>
      </c>
      <c r="AN24" s="134">
        <f t="shared" si="12"/>
        <v>26842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13045</v>
      </c>
      <c r="AU24" s="134">
        <v>0</v>
      </c>
      <c r="AV24" s="134">
        <v>13045</v>
      </c>
      <c r="AW24" s="134">
        <v>0</v>
      </c>
      <c r="AX24" s="134">
        <v>0</v>
      </c>
      <c r="AY24" s="134">
        <f t="shared" si="15"/>
        <v>13797</v>
      </c>
      <c r="AZ24" s="134">
        <v>0</v>
      </c>
      <c r="BA24" s="134">
        <v>13797</v>
      </c>
      <c r="BB24" s="134">
        <v>0</v>
      </c>
      <c r="BC24" s="134">
        <v>0</v>
      </c>
      <c r="BD24" s="135">
        <v>0</v>
      </c>
      <c r="BE24" s="134">
        <v>0</v>
      </c>
      <c r="BF24" s="134">
        <v>51</v>
      </c>
      <c r="BG24" s="134">
        <f t="shared" si="16"/>
        <v>37309</v>
      </c>
      <c r="BH24" s="134">
        <f aca="true" t="shared" si="30" ref="BH24:BH33">SUM(D24,AF24)</f>
        <v>22430</v>
      </c>
      <c r="BI24" s="134">
        <f aca="true" t="shared" si="31" ref="BI24:BI33">SUM(E24,AG24)</f>
        <v>22430</v>
      </c>
      <c r="BJ24" s="134">
        <f aca="true" t="shared" si="32" ref="BJ24:BJ33">SUM(F24,AH24)</f>
        <v>0</v>
      </c>
      <c r="BK24" s="134">
        <f aca="true" t="shared" si="33" ref="BK24:BK33">SUM(G24,AI24)</f>
        <v>12014</v>
      </c>
      <c r="BL24" s="134">
        <f aca="true" t="shared" si="34" ref="BL24:BL33">SUM(H24,AJ24)</f>
        <v>0</v>
      </c>
      <c r="BM24" s="134">
        <f aca="true" t="shared" si="35" ref="BM24:BM33">SUM(I24,AK24)</f>
        <v>10416</v>
      </c>
      <c r="BN24" s="134">
        <f aca="true" t="shared" si="36" ref="BN24:BN33">SUM(J24,AL24)</f>
        <v>0</v>
      </c>
      <c r="BO24" s="135">
        <f>SUM(K24,AM24)</f>
        <v>0</v>
      </c>
      <c r="BP24" s="134">
        <f aca="true" t="shared" si="37" ref="BP24:BP33">SUM(L24,AN24)</f>
        <v>83644</v>
      </c>
      <c r="BQ24" s="134">
        <f aca="true" t="shared" si="38" ref="BQ24:BQ33">SUM(M24,AO24)</f>
        <v>16062</v>
      </c>
      <c r="BR24" s="134">
        <f aca="true" t="shared" si="39" ref="BR24:BR33">SUM(N24,AP24)</f>
        <v>16062</v>
      </c>
      <c r="BS24" s="134">
        <f aca="true" t="shared" si="40" ref="BS24:BS33">SUM(O24,AQ24)</f>
        <v>0</v>
      </c>
      <c r="BT24" s="134">
        <f aca="true" t="shared" si="41" ref="BT24:BT33">SUM(P24,AR24)</f>
        <v>0</v>
      </c>
      <c r="BU24" s="134">
        <f aca="true" t="shared" si="42" ref="BU24:BU33">SUM(Q24,AS24)</f>
        <v>0</v>
      </c>
      <c r="BV24" s="134">
        <f aca="true" t="shared" si="43" ref="BV24:BV33">SUM(R24,AT24)</f>
        <v>24081</v>
      </c>
      <c r="BW24" s="134">
        <f>SUM(S24,AU24)</f>
        <v>1273</v>
      </c>
      <c r="BX24" s="134">
        <f t="shared" si="18"/>
        <v>22056</v>
      </c>
      <c r="BY24" s="134">
        <f t="shared" si="19"/>
        <v>752</v>
      </c>
      <c r="BZ24" s="134">
        <f t="shared" si="20"/>
        <v>0</v>
      </c>
      <c r="CA24" s="134">
        <f t="shared" si="21"/>
        <v>43501</v>
      </c>
      <c r="CB24" s="134">
        <f t="shared" si="22"/>
        <v>14431</v>
      </c>
      <c r="CC24" s="134">
        <f t="shared" si="23"/>
        <v>27774</v>
      </c>
      <c r="CD24" s="134">
        <f t="shared" si="24"/>
        <v>1296</v>
      </c>
      <c r="CE24" s="134">
        <f t="shared" si="25"/>
        <v>0</v>
      </c>
      <c r="CF24" s="135">
        <f t="shared" si="26"/>
        <v>0</v>
      </c>
      <c r="CG24" s="134">
        <f t="shared" si="27"/>
        <v>0</v>
      </c>
      <c r="CH24" s="134">
        <f t="shared" si="28"/>
        <v>51</v>
      </c>
      <c r="CI24" s="134">
        <f t="shared" si="29"/>
        <v>106125</v>
      </c>
    </row>
    <row r="25" spans="1:87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3"/>
        <v>15537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15537</v>
      </c>
      <c r="K25" s="135">
        <v>0</v>
      </c>
      <c r="L25" s="134">
        <f t="shared" si="5"/>
        <v>20597</v>
      </c>
      <c r="M25" s="134">
        <f t="shared" si="6"/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f t="shared" si="7"/>
        <v>12044</v>
      </c>
      <c r="S25" s="134">
        <v>4332</v>
      </c>
      <c r="T25" s="134">
        <v>0</v>
      </c>
      <c r="U25" s="134">
        <v>7712</v>
      </c>
      <c r="V25" s="134">
        <v>0</v>
      </c>
      <c r="W25" s="134">
        <f t="shared" si="8"/>
        <v>8553</v>
      </c>
      <c r="X25" s="134">
        <v>0</v>
      </c>
      <c r="Y25" s="134">
        <v>4779</v>
      </c>
      <c r="Z25" s="134">
        <v>3078</v>
      </c>
      <c r="AA25" s="134">
        <v>696</v>
      </c>
      <c r="AB25" s="135">
        <v>0</v>
      </c>
      <c r="AC25" s="134">
        <v>0</v>
      </c>
      <c r="AD25" s="134">
        <v>0</v>
      </c>
      <c r="AE25" s="134">
        <f t="shared" si="9"/>
        <v>36134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347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347</v>
      </c>
      <c r="AZ25" s="134">
        <v>0</v>
      </c>
      <c r="BA25" s="134">
        <v>105</v>
      </c>
      <c r="BB25" s="134">
        <v>0</v>
      </c>
      <c r="BC25" s="134">
        <v>242</v>
      </c>
      <c r="BD25" s="135">
        <v>0</v>
      </c>
      <c r="BE25" s="134">
        <v>0</v>
      </c>
      <c r="BF25" s="134">
        <v>0</v>
      </c>
      <c r="BG25" s="134">
        <f t="shared" si="16"/>
        <v>347</v>
      </c>
      <c r="BH25" s="134">
        <f t="shared" si="30"/>
        <v>15537</v>
      </c>
      <c r="BI25" s="134">
        <f t="shared" si="31"/>
        <v>0</v>
      </c>
      <c r="BJ25" s="134">
        <f t="shared" si="32"/>
        <v>0</v>
      </c>
      <c r="BK25" s="134">
        <f t="shared" si="33"/>
        <v>0</v>
      </c>
      <c r="BL25" s="134">
        <f t="shared" si="34"/>
        <v>0</v>
      </c>
      <c r="BM25" s="134">
        <f t="shared" si="35"/>
        <v>0</v>
      </c>
      <c r="BN25" s="134">
        <f t="shared" si="36"/>
        <v>15537</v>
      </c>
      <c r="BO25" s="135">
        <f>SUM(K25,AM25)</f>
        <v>0</v>
      </c>
      <c r="BP25" s="134">
        <f t="shared" si="37"/>
        <v>20944</v>
      </c>
      <c r="BQ25" s="134">
        <f t="shared" si="38"/>
        <v>0</v>
      </c>
      <c r="BR25" s="134">
        <f t="shared" si="39"/>
        <v>0</v>
      </c>
      <c r="BS25" s="134">
        <f t="shared" si="40"/>
        <v>0</v>
      </c>
      <c r="BT25" s="134">
        <f t="shared" si="41"/>
        <v>0</v>
      </c>
      <c r="BU25" s="134">
        <f t="shared" si="42"/>
        <v>0</v>
      </c>
      <c r="BV25" s="134">
        <f t="shared" si="43"/>
        <v>12044</v>
      </c>
      <c r="BW25" s="134">
        <f>SUM(S25,AU25)</f>
        <v>4332</v>
      </c>
      <c r="BX25" s="134">
        <f t="shared" si="18"/>
        <v>0</v>
      </c>
      <c r="BY25" s="134">
        <f t="shared" si="19"/>
        <v>7712</v>
      </c>
      <c r="BZ25" s="134">
        <f t="shared" si="20"/>
        <v>0</v>
      </c>
      <c r="CA25" s="134">
        <f t="shared" si="21"/>
        <v>8900</v>
      </c>
      <c r="CB25" s="134">
        <f t="shared" si="22"/>
        <v>0</v>
      </c>
      <c r="CC25" s="134">
        <f t="shared" si="23"/>
        <v>4884</v>
      </c>
      <c r="CD25" s="134">
        <f t="shared" si="24"/>
        <v>3078</v>
      </c>
      <c r="CE25" s="134">
        <f t="shared" si="25"/>
        <v>938</v>
      </c>
      <c r="CF25" s="135">
        <f t="shared" si="26"/>
        <v>0</v>
      </c>
      <c r="CG25" s="134">
        <f t="shared" si="27"/>
        <v>0</v>
      </c>
      <c r="CH25" s="134">
        <f t="shared" si="28"/>
        <v>0</v>
      </c>
      <c r="CI25" s="134">
        <f t="shared" si="29"/>
        <v>36481</v>
      </c>
    </row>
    <row r="26" spans="1:87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3"/>
        <v>90005</v>
      </c>
      <c r="E26" s="134">
        <f t="shared" si="4"/>
        <v>90005</v>
      </c>
      <c r="F26" s="134">
        <v>0</v>
      </c>
      <c r="G26" s="134">
        <v>84125</v>
      </c>
      <c r="H26" s="134">
        <v>5880</v>
      </c>
      <c r="I26" s="134">
        <v>0</v>
      </c>
      <c r="J26" s="134">
        <v>0</v>
      </c>
      <c r="K26" s="135">
        <v>0</v>
      </c>
      <c r="L26" s="134">
        <f t="shared" si="5"/>
        <v>247933</v>
      </c>
      <c r="M26" s="134">
        <f t="shared" si="6"/>
        <v>130819</v>
      </c>
      <c r="N26" s="134">
        <v>57231</v>
      </c>
      <c r="O26" s="134">
        <v>40641</v>
      </c>
      <c r="P26" s="134">
        <v>32947</v>
      </c>
      <c r="Q26" s="134">
        <v>0</v>
      </c>
      <c r="R26" s="134">
        <f t="shared" si="7"/>
        <v>55169</v>
      </c>
      <c r="S26" s="134">
        <v>10355</v>
      </c>
      <c r="T26" s="134">
        <v>44217</v>
      </c>
      <c r="U26" s="134">
        <v>597</v>
      </c>
      <c r="V26" s="134">
        <v>0</v>
      </c>
      <c r="W26" s="134">
        <f t="shared" si="8"/>
        <v>61945</v>
      </c>
      <c r="X26" s="134">
        <v>14742</v>
      </c>
      <c r="Y26" s="134">
        <v>43439</v>
      </c>
      <c r="Z26" s="134">
        <v>3764</v>
      </c>
      <c r="AA26" s="134">
        <v>0</v>
      </c>
      <c r="AB26" s="135">
        <v>0</v>
      </c>
      <c r="AC26" s="134">
        <v>0</v>
      </c>
      <c r="AD26" s="134">
        <v>8966</v>
      </c>
      <c r="AE26" s="134">
        <f t="shared" si="9"/>
        <v>346904</v>
      </c>
      <c r="AF26" s="134">
        <f t="shared" si="10"/>
        <v>24875</v>
      </c>
      <c r="AG26" s="134">
        <f t="shared" si="11"/>
        <v>24875</v>
      </c>
      <c r="AH26" s="134">
        <v>0</v>
      </c>
      <c r="AI26" s="134">
        <v>24875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49354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25532</v>
      </c>
      <c r="AU26" s="134">
        <v>0</v>
      </c>
      <c r="AV26" s="134">
        <v>25532</v>
      </c>
      <c r="AW26" s="134">
        <v>0</v>
      </c>
      <c r="AX26" s="134">
        <v>0</v>
      </c>
      <c r="AY26" s="134">
        <f t="shared" si="15"/>
        <v>23822</v>
      </c>
      <c r="AZ26" s="134">
        <v>0</v>
      </c>
      <c r="BA26" s="134">
        <v>23822</v>
      </c>
      <c r="BB26" s="134">
        <v>0</v>
      </c>
      <c r="BC26" s="134">
        <v>0</v>
      </c>
      <c r="BD26" s="135">
        <v>0</v>
      </c>
      <c r="BE26" s="134">
        <v>0</v>
      </c>
      <c r="BF26" s="134">
        <v>0</v>
      </c>
      <c r="BG26" s="134">
        <f t="shared" si="16"/>
        <v>74229</v>
      </c>
      <c r="BH26" s="134">
        <f t="shared" si="30"/>
        <v>114880</v>
      </c>
      <c r="BI26" s="134">
        <f t="shared" si="31"/>
        <v>114880</v>
      </c>
      <c r="BJ26" s="134">
        <f t="shared" si="32"/>
        <v>0</v>
      </c>
      <c r="BK26" s="134">
        <f t="shared" si="33"/>
        <v>109000</v>
      </c>
      <c r="BL26" s="134">
        <f t="shared" si="34"/>
        <v>5880</v>
      </c>
      <c r="BM26" s="134">
        <f t="shared" si="35"/>
        <v>0</v>
      </c>
      <c r="BN26" s="134">
        <f t="shared" si="36"/>
        <v>0</v>
      </c>
      <c r="BO26" s="135">
        <f>SUM(K26,AM26)</f>
        <v>0</v>
      </c>
      <c r="BP26" s="134">
        <f t="shared" si="37"/>
        <v>297287</v>
      </c>
      <c r="BQ26" s="134">
        <f t="shared" si="38"/>
        <v>130819</v>
      </c>
      <c r="BR26" s="134">
        <f t="shared" si="39"/>
        <v>57231</v>
      </c>
      <c r="BS26" s="134">
        <f t="shared" si="40"/>
        <v>40641</v>
      </c>
      <c r="BT26" s="134">
        <f t="shared" si="41"/>
        <v>32947</v>
      </c>
      <c r="BU26" s="134">
        <f t="shared" si="42"/>
        <v>0</v>
      </c>
      <c r="BV26" s="134">
        <f t="shared" si="43"/>
        <v>80701</v>
      </c>
      <c r="BW26" s="134">
        <f>SUM(S26,AU26)</f>
        <v>10355</v>
      </c>
      <c r="BX26" s="134">
        <f t="shared" si="18"/>
        <v>69749</v>
      </c>
      <c r="BY26" s="134">
        <f t="shared" si="19"/>
        <v>597</v>
      </c>
      <c r="BZ26" s="134">
        <f t="shared" si="20"/>
        <v>0</v>
      </c>
      <c r="CA26" s="134">
        <f t="shared" si="21"/>
        <v>85767</v>
      </c>
      <c r="CB26" s="134">
        <f t="shared" si="22"/>
        <v>14742</v>
      </c>
      <c r="CC26" s="134">
        <f t="shared" si="23"/>
        <v>67261</v>
      </c>
      <c r="CD26" s="134">
        <f t="shared" si="24"/>
        <v>3764</v>
      </c>
      <c r="CE26" s="134">
        <f t="shared" si="25"/>
        <v>0</v>
      </c>
      <c r="CF26" s="135">
        <f t="shared" si="26"/>
        <v>0</v>
      </c>
      <c r="CG26" s="134">
        <f t="shared" si="27"/>
        <v>0</v>
      </c>
      <c r="CH26" s="134">
        <f t="shared" si="28"/>
        <v>8966</v>
      </c>
      <c r="CI26" s="134">
        <f t="shared" si="29"/>
        <v>421133</v>
      </c>
    </row>
    <row r="27" spans="1:87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0</v>
      </c>
      <c r="M27" s="134">
        <f t="shared" si="6"/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0</v>
      </c>
      <c r="X27" s="134">
        <v>0</v>
      </c>
      <c r="Y27" s="134">
        <v>0</v>
      </c>
      <c r="Z27" s="134">
        <v>0</v>
      </c>
      <c r="AA27" s="134">
        <v>0</v>
      </c>
      <c r="AB27" s="135">
        <v>0</v>
      </c>
      <c r="AC27" s="134">
        <v>0</v>
      </c>
      <c r="AD27" s="134">
        <v>0</v>
      </c>
      <c r="AE27" s="134">
        <f t="shared" si="9"/>
        <v>0</v>
      </c>
      <c r="AF27" s="134">
        <f t="shared" si="10"/>
        <v>16590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16590</v>
      </c>
      <c r="AM27" s="135">
        <v>0</v>
      </c>
      <c r="AN27" s="134">
        <f t="shared" si="12"/>
        <v>84260</v>
      </c>
      <c r="AO27" s="134">
        <f t="shared" si="13"/>
        <v>47018</v>
      </c>
      <c r="AP27" s="134">
        <v>47018</v>
      </c>
      <c r="AQ27" s="134">
        <v>0</v>
      </c>
      <c r="AR27" s="134">
        <v>0</v>
      </c>
      <c r="AS27" s="134">
        <v>0</v>
      </c>
      <c r="AT27" s="134">
        <f t="shared" si="14"/>
        <v>32884</v>
      </c>
      <c r="AU27" s="134">
        <v>0</v>
      </c>
      <c r="AV27" s="134">
        <v>32884</v>
      </c>
      <c r="AW27" s="134">
        <v>0</v>
      </c>
      <c r="AX27" s="134">
        <v>0</v>
      </c>
      <c r="AY27" s="134">
        <f t="shared" si="15"/>
        <v>4358</v>
      </c>
      <c r="AZ27" s="134">
        <v>0</v>
      </c>
      <c r="BA27" s="134">
        <v>0</v>
      </c>
      <c r="BB27" s="134">
        <v>4358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100850</v>
      </c>
      <c r="BH27" s="134">
        <f t="shared" si="30"/>
        <v>16590</v>
      </c>
      <c r="BI27" s="134">
        <f t="shared" si="31"/>
        <v>0</v>
      </c>
      <c r="BJ27" s="134">
        <f t="shared" si="32"/>
        <v>0</v>
      </c>
      <c r="BK27" s="134">
        <f t="shared" si="33"/>
        <v>0</v>
      </c>
      <c r="BL27" s="134">
        <f t="shared" si="34"/>
        <v>0</v>
      </c>
      <c r="BM27" s="134">
        <f t="shared" si="35"/>
        <v>0</v>
      </c>
      <c r="BN27" s="134">
        <f t="shared" si="36"/>
        <v>16590</v>
      </c>
      <c r="BO27" s="135">
        <v>0</v>
      </c>
      <c r="BP27" s="134">
        <f t="shared" si="37"/>
        <v>84260</v>
      </c>
      <c r="BQ27" s="134">
        <f t="shared" si="38"/>
        <v>47018</v>
      </c>
      <c r="BR27" s="134">
        <f t="shared" si="39"/>
        <v>47018</v>
      </c>
      <c r="BS27" s="134">
        <f t="shared" si="40"/>
        <v>0</v>
      </c>
      <c r="BT27" s="134">
        <f t="shared" si="41"/>
        <v>0</v>
      </c>
      <c r="BU27" s="134">
        <f t="shared" si="42"/>
        <v>0</v>
      </c>
      <c r="BV27" s="134">
        <f t="shared" si="43"/>
        <v>32884</v>
      </c>
      <c r="BW27" s="134">
        <f aca="true" t="shared" si="44" ref="BW27:BW33">SUM(S27,AU27)</f>
        <v>0</v>
      </c>
      <c r="BX27" s="134">
        <f t="shared" si="18"/>
        <v>32884</v>
      </c>
      <c r="BY27" s="134">
        <f t="shared" si="19"/>
        <v>0</v>
      </c>
      <c r="BZ27" s="134">
        <f t="shared" si="20"/>
        <v>0</v>
      </c>
      <c r="CA27" s="134">
        <f t="shared" si="21"/>
        <v>4358</v>
      </c>
      <c r="CB27" s="134">
        <f t="shared" si="22"/>
        <v>0</v>
      </c>
      <c r="CC27" s="134">
        <f t="shared" si="23"/>
        <v>0</v>
      </c>
      <c r="CD27" s="134">
        <f t="shared" si="24"/>
        <v>4358</v>
      </c>
      <c r="CE27" s="134">
        <f t="shared" si="25"/>
        <v>0</v>
      </c>
      <c r="CF27" s="135">
        <v>0</v>
      </c>
      <c r="CG27" s="134">
        <f t="shared" si="27"/>
        <v>0</v>
      </c>
      <c r="CH27" s="134">
        <f t="shared" si="28"/>
        <v>0</v>
      </c>
      <c r="CI27" s="134">
        <f t="shared" si="29"/>
        <v>100850</v>
      </c>
    </row>
    <row r="28" spans="1:87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3"/>
        <v>240546</v>
      </c>
      <c r="E28" s="134">
        <f t="shared" si="4"/>
        <v>240546</v>
      </c>
      <c r="F28" s="134">
        <v>0</v>
      </c>
      <c r="G28" s="134">
        <v>240546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330395</v>
      </c>
      <c r="M28" s="134">
        <f t="shared" si="6"/>
        <v>8230</v>
      </c>
      <c r="N28" s="134">
        <v>8230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322165</v>
      </c>
      <c r="X28" s="134">
        <v>0</v>
      </c>
      <c r="Y28" s="134">
        <v>322165</v>
      </c>
      <c r="Z28" s="134">
        <v>0</v>
      </c>
      <c r="AA28" s="134">
        <v>0</v>
      </c>
      <c r="AB28" s="135">
        <v>0</v>
      </c>
      <c r="AC28" s="134">
        <v>0</v>
      </c>
      <c r="AD28" s="134">
        <v>13050</v>
      </c>
      <c r="AE28" s="134">
        <f t="shared" si="9"/>
        <v>583991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0</v>
      </c>
      <c r="BE28" s="134">
        <v>0</v>
      </c>
      <c r="BF28" s="134">
        <v>0</v>
      </c>
      <c r="BG28" s="134">
        <f t="shared" si="16"/>
        <v>0</v>
      </c>
      <c r="BH28" s="134">
        <f t="shared" si="30"/>
        <v>240546</v>
      </c>
      <c r="BI28" s="134">
        <f t="shared" si="31"/>
        <v>240546</v>
      </c>
      <c r="BJ28" s="134">
        <f t="shared" si="32"/>
        <v>0</v>
      </c>
      <c r="BK28" s="134">
        <f t="shared" si="33"/>
        <v>240546</v>
      </c>
      <c r="BL28" s="134">
        <f t="shared" si="34"/>
        <v>0</v>
      </c>
      <c r="BM28" s="134">
        <f t="shared" si="35"/>
        <v>0</v>
      </c>
      <c r="BN28" s="134">
        <f t="shared" si="36"/>
        <v>0</v>
      </c>
      <c r="BO28" s="135">
        <v>0</v>
      </c>
      <c r="BP28" s="134">
        <f t="shared" si="37"/>
        <v>330395</v>
      </c>
      <c r="BQ28" s="134">
        <f t="shared" si="38"/>
        <v>8230</v>
      </c>
      <c r="BR28" s="134">
        <f t="shared" si="39"/>
        <v>8230</v>
      </c>
      <c r="BS28" s="134">
        <f t="shared" si="40"/>
        <v>0</v>
      </c>
      <c r="BT28" s="134">
        <f t="shared" si="41"/>
        <v>0</v>
      </c>
      <c r="BU28" s="134">
        <f t="shared" si="42"/>
        <v>0</v>
      </c>
      <c r="BV28" s="134">
        <f t="shared" si="43"/>
        <v>0</v>
      </c>
      <c r="BW28" s="134">
        <f t="shared" si="44"/>
        <v>0</v>
      </c>
      <c r="BX28" s="134">
        <f t="shared" si="18"/>
        <v>0</v>
      </c>
      <c r="BY28" s="134">
        <f t="shared" si="19"/>
        <v>0</v>
      </c>
      <c r="BZ28" s="134">
        <f t="shared" si="20"/>
        <v>0</v>
      </c>
      <c r="CA28" s="134">
        <f t="shared" si="21"/>
        <v>322165</v>
      </c>
      <c r="CB28" s="134">
        <f t="shared" si="22"/>
        <v>0</v>
      </c>
      <c r="CC28" s="134">
        <f t="shared" si="23"/>
        <v>322165</v>
      </c>
      <c r="CD28" s="134">
        <f t="shared" si="24"/>
        <v>0</v>
      </c>
      <c r="CE28" s="134">
        <f t="shared" si="25"/>
        <v>0</v>
      </c>
      <c r="CF28" s="135">
        <v>0</v>
      </c>
      <c r="CG28" s="134">
        <f t="shared" si="27"/>
        <v>0</v>
      </c>
      <c r="CH28" s="134">
        <f t="shared" si="28"/>
        <v>13050</v>
      </c>
      <c r="CI28" s="134">
        <f t="shared" si="29"/>
        <v>583991</v>
      </c>
    </row>
    <row r="29" spans="1:87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3"/>
        <v>1036</v>
      </c>
      <c r="E29" s="134">
        <f t="shared" si="4"/>
        <v>1036</v>
      </c>
      <c r="F29" s="134">
        <v>0</v>
      </c>
      <c r="G29" s="134">
        <v>1036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60213</v>
      </c>
      <c r="M29" s="134">
        <f t="shared" si="6"/>
        <v>28976</v>
      </c>
      <c r="N29" s="134">
        <v>15160</v>
      </c>
      <c r="O29" s="134">
        <v>0</v>
      </c>
      <c r="P29" s="134">
        <v>13816</v>
      </c>
      <c r="Q29" s="134">
        <v>0</v>
      </c>
      <c r="R29" s="134">
        <f t="shared" si="7"/>
        <v>17547</v>
      </c>
      <c r="S29" s="134">
        <v>0</v>
      </c>
      <c r="T29" s="134">
        <v>17507</v>
      </c>
      <c r="U29" s="134">
        <v>40</v>
      </c>
      <c r="V29" s="134">
        <v>0</v>
      </c>
      <c r="W29" s="134">
        <f t="shared" si="8"/>
        <v>13690</v>
      </c>
      <c r="X29" s="134">
        <v>0</v>
      </c>
      <c r="Y29" s="134">
        <v>13690</v>
      </c>
      <c r="Z29" s="134">
        <v>0</v>
      </c>
      <c r="AA29" s="134">
        <v>0</v>
      </c>
      <c r="AB29" s="135">
        <v>0</v>
      </c>
      <c r="AC29" s="134">
        <v>0</v>
      </c>
      <c r="AD29" s="134">
        <v>3380</v>
      </c>
      <c r="AE29" s="134">
        <f t="shared" si="9"/>
        <v>64629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0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0</v>
      </c>
      <c r="BE29" s="134">
        <v>0</v>
      </c>
      <c r="BF29" s="134">
        <v>0</v>
      </c>
      <c r="BG29" s="134">
        <f t="shared" si="16"/>
        <v>0</v>
      </c>
      <c r="BH29" s="134">
        <f t="shared" si="30"/>
        <v>1036</v>
      </c>
      <c r="BI29" s="134">
        <f t="shared" si="31"/>
        <v>1036</v>
      </c>
      <c r="BJ29" s="134">
        <f t="shared" si="32"/>
        <v>0</v>
      </c>
      <c r="BK29" s="134">
        <f t="shared" si="33"/>
        <v>1036</v>
      </c>
      <c r="BL29" s="134">
        <f t="shared" si="34"/>
        <v>0</v>
      </c>
      <c r="BM29" s="134">
        <f t="shared" si="35"/>
        <v>0</v>
      </c>
      <c r="BN29" s="134">
        <f t="shared" si="36"/>
        <v>0</v>
      </c>
      <c r="BO29" s="135">
        <v>0</v>
      </c>
      <c r="BP29" s="134">
        <f t="shared" si="37"/>
        <v>60213</v>
      </c>
      <c r="BQ29" s="134">
        <f t="shared" si="38"/>
        <v>28976</v>
      </c>
      <c r="BR29" s="134">
        <f t="shared" si="39"/>
        <v>15160</v>
      </c>
      <c r="BS29" s="134">
        <f t="shared" si="40"/>
        <v>0</v>
      </c>
      <c r="BT29" s="134">
        <f t="shared" si="41"/>
        <v>13816</v>
      </c>
      <c r="BU29" s="134">
        <f t="shared" si="42"/>
        <v>0</v>
      </c>
      <c r="BV29" s="134">
        <f t="shared" si="43"/>
        <v>17547</v>
      </c>
      <c r="BW29" s="134">
        <f t="shared" si="44"/>
        <v>0</v>
      </c>
      <c r="BX29" s="134">
        <f t="shared" si="18"/>
        <v>17507</v>
      </c>
      <c r="BY29" s="134">
        <f t="shared" si="19"/>
        <v>40</v>
      </c>
      <c r="BZ29" s="134">
        <f t="shared" si="20"/>
        <v>0</v>
      </c>
      <c r="CA29" s="134">
        <f t="shared" si="21"/>
        <v>13690</v>
      </c>
      <c r="CB29" s="134">
        <f t="shared" si="22"/>
        <v>0</v>
      </c>
      <c r="CC29" s="134">
        <f t="shared" si="23"/>
        <v>13690</v>
      </c>
      <c r="CD29" s="134">
        <f t="shared" si="24"/>
        <v>0</v>
      </c>
      <c r="CE29" s="134">
        <f t="shared" si="25"/>
        <v>0</v>
      </c>
      <c r="CF29" s="135">
        <v>0</v>
      </c>
      <c r="CG29" s="134">
        <f t="shared" si="27"/>
        <v>0</v>
      </c>
      <c r="CH29" s="134">
        <f t="shared" si="28"/>
        <v>3380</v>
      </c>
      <c r="CI29" s="134">
        <f t="shared" si="29"/>
        <v>64629</v>
      </c>
    </row>
    <row r="30" spans="1:87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3"/>
        <v>2830</v>
      </c>
      <c r="E30" s="134">
        <f t="shared" si="4"/>
        <v>2830</v>
      </c>
      <c r="F30" s="134">
        <v>0</v>
      </c>
      <c r="G30" s="134">
        <v>2830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577651</v>
      </c>
      <c r="M30" s="134">
        <f t="shared" si="6"/>
        <v>118124</v>
      </c>
      <c r="N30" s="134">
        <v>28494</v>
      </c>
      <c r="O30" s="134">
        <v>0</v>
      </c>
      <c r="P30" s="134">
        <v>89630</v>
      </c>
      <c r="Q30" s="134">
        <v>0</v>
      </c>
      <c r="R30" s="134">
        <f t="shared" si="7"/>
        <v>196533</v>
      </c>
      <c r="S30" s="134">
        <v>545</v>
      </c>
      <c r="T30" s="134">
        <v>188140</v>
      </c>
      <c r="U30" s="134">
        <v>7848</v>
      </c>
      <c r="V30" s="134">
        <v>0</v>
      </c>
      <c r="W30" s="134">
        <f t="shared" si="8"/>
        <v>262994</v>
      </c>
      <c r="X30" s="134">
        <v>124634</v>
      </c>
      <c r="Y30" s="134">
        <v>128157</v>
      </c>
      <c r="Z30" s="134">
        <v>4446</v>
      </c>
      <c r="AA30" s="134">
        <v>5757</v>
      </c>
      <c r="AB30" s="135">
        <v>0</v>
      </c>
      <c r="AC30" s="134">
        <v>0</v>
      </c>
      <c r="AD30" s="134">
        <v>2</v>
      </c>
      <c r="AE30" s="134">
        <f t="shared" si="9"/>
        <v>580483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0</v>
      </c>
      <c r="AO30" s="134">
        <f t="shared" si="13"/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0</v>
      </c>
      <c r="BE30" s="134">
        <v>0</v>
      </c>
      <c r="BF30" s="134">
        <v>0</v>
      </c>
      <c r="BG30" s="134">
        <f t="shared" si="16"/>
        <v>0</v>
      </c>
      <c r="BH30" s="134">
        <f t="shared" si="30"/>
        <v>2830</v>
      </c>
      <c r="BI30" s="134">
        <f t="shared" si="31"/>
        <v>2830</v>
      </c>
      <c r="BJ30" s="134">
        <f t="shared" si="32"/>
        <v>0</v>
      </c>
      <c r="BK30" s="134">
        <f t="shared" si="33"/>
        <v>2830</v>
      </c>
      <c r="BL30" s="134">
        <f t="shared" si="34"/>
        <v>0</v>
      </c>
      <c r="BM30" s="134">
        <f t="shared" si="35"/>
        <v>0</v>
      </c>
      <c r="BN30" s="134">
        <f t="shared" si="36"/>
        <v>0</v>
      </c>
      <c r="BO30" s="135">
        <v>0</v>
      </c>
      <c r="BP30" s="134">
        <f t="shared" si="37"/>
        <v>577651</v>
      </c>
      <c r="BQ30" s="134">
        <f t="shared" si="38"/>
        <v>118124</v>
      </c>
      <c r="BR30" s="134">
        <f t="shared" si="39"/>
        <v>28494</v>
      </c>
      <c r="BS30" s="134">
        <f t="shared" si="40"/>
        <v>0</v>
      </c>
      <c r="BT30" s="134">
        <f t="shared" si="41"/>
        <v>89630</v>
      </c>
      <c r="BU30" s="134">
        <f t="shared" si="42"/>
        <v>0</v>
      </c>
      <c r="BV30" s="134">
        <f t="shared" si="43"/>
        <v>196533</v>
      </c>
      <c r="BW30" s="134">
        <f t="shared" si="44"/>
        <v>545</v>
      </c>
      <c r="BX30" s="134">
        <f t="shared" si="18"/>
        <v>188140</v>
      </c>
      <c r="BY30" s="134">
        <f t="shared" si="19"/>
        <v>7848</v>
      </c>
      <c r="BZ30" s="134">
        <f t="shared" si="20"/>
        <v>0</v>
      </c>
      <c r="CA30" s="134">
        <f t="shared" si="21"/>
        <v>262994</v>
      </c>
      <c r="CB30" s="134">
        <f t="shared" si="22"/>
        <v>124634</v>
      </c>
      <c r="CC30" s="134">
        <f t="shared" si="23"/>
        <v>128157</v>
      </c>
      <c r="CD30" s="134">
        <f t="shared" si="24"/>
        <v>4446</v>
      </c>
      <c r="CE30" s="134">
        <f t="shared" si="25"/>
        <v>5757</v>
      </c>
      <c r="CF30" s="135">
        <v>0</v>
      </c>
      <c r="CG30" s="134">
        <f t="shared" si="27"/>
        <v>0</v>
      </c>
      <c r="CH30" s="134">
        <f t="shared" si="28"/>
        <v>2</v>
      </c>
      <c r="CI30" s="134">
        <f t="shared" si="29"/>
        <v>580483</v>
      </c>
    </row>
    <row r="31" spans="1:87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0</v>
      </c>
      <c r="L31" s="134">
        <f t="shared" si="5"/>
        <v>290294</v>
      </c>
      <c r="M31" s="134">
        <f t="shared" si="6"/>
        <v>37318</v>
      </c>
      <c r="N31" s="134">
        <v>37318</v>
      </c>
      <c r="O31" s="134">
        <v>0</v>
      </c>
      <c r="P31" s="134">
        <v>0</v>
      </c>
      <c r="Q31" s="134">
        <v>0</v>
      </c>
      <c r="R31" s="134">
        <f t="shared" si="7"/>
        <v>52176</v>
      </c>
      <c r="S31" s="134">
        <v>0</v>
      </c>
      <c r="T31" s="134">
        <v>50254</v>
      </c>
      <c r="U31" s="134">
        <v>1922</v>
      </c>
      <c r="V31" s="134">
        <v>0</v>
      </c>
      <c r="W31" s="134">
        <f t="shared" si="8"/>
        <v>176802</v>
      </c>
      <c r="X31" s="134">
        <v>54066</v>
      </c>
      <c r="Y31" s="134">
        <v>120555</v>
      </c>
      <c r="Z31" s="134">
        <v>2181</v>
      </c>
      <c r="AA31" s="134">
        <v>0</v>
      </c>
      <c r="AB31" s="135">
        <v>0</v>
      </c>
      <c r="AC31" s="134">
        <v>23998</v>
      </c>
      <c r="AD31" s="134">
        <v>128858</v>
      </c>
      <c r="AE31" s="134">
        <f t="shared" si="9"/>
        <v>419152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129521</v>
      </c>
      <c r="AO31" s="134">
        <f t="shared" si="13"/>
        <v>8241</v>
      </c>
      <c r="AP31" s="134">
        <v>8241</v>
      </c>
      <c r="AQ31" s="134">
        <v>0</v>
      </c>
      <c r="AR31" s="134">
        <v>0</v>
      </c>
      <c r="AS31" s="134">
        <v>0</v>
      </c>
      <c r="AT31" s="134">
        <f t="shared" si="14"/>
        <v>30907</v>
      </c>
      <c r="AU31" s="134">
        <v>0</v>
      </c>
      <c r="AV31" s="134">
        <v>30907</v>
      </c>
      <c r="AW31" s="134">
        <v>0</v>
      </c>
      <c r="AX31" s="134">
        <v>0</v>
      </c>
      <c r="AY31" s="134">
        <f t="shared" si="15"/>
        <v>89486</v>
      </c>
      <c r="AZ31" s="134">
        <v>2993</v>
      </c>
      <c r="BA31" s="134">
        <v>86493</v>
      </c>
      <c r="BB31" s="134">
        <v>0</v>
      </c>
      <c r="BC31" s="134">
        <v>0</v>
      </c>
      <c r="BD31" s="135">
        <v>0</v>
      </c>
      <c r="BE31" s="134">
        <v>887</v>
      </c>
      <c r="BF31" s="134">
        <v>68886</v>
      </c>
      <c r="BG31" s="134">
        <f t="shared" si="16"/>
        <v>198407</v>
      </c>
      <c r="BH31" s="134">
        <f t="shared" si="30"/>
        <v>0</v>
      </c>
      <c r="BI31" s="134">
        <f t="shared" si="31"/>
        <v>0</v>
      </c>
      <c r="BJ31" s="134">
        <f t="shared" si="32"/>
        <v>0</v>
      </c>
      <c r="BK31" s="134">
        <f t="shared" si="33"/>
        <v>0</v>
      </c>
      <c r="BL31" s="134">
        <f t="shared" si="34"/>
        <v>0</v>
      </c>
      <c r="BM31" s="134">
        <f t="shared" si="35"/>
        <v>0</v>
      </c>
      <c r="BN31" s="134">
        <f t="shared" si="36"/>
        <v>0</v>
      </c>
      <c r="BO31" s="135">
        <v>0</v>
      </c>
      <c r="BP31" s="134">
        <f t="shared" si="37"/>
        <v>419815</v>
      </c>
      <c r="BQ31" s="134">
        <f t="shared" si="38"/>
        <v>45559</v>
      </c>
      <c r="BR31" s="134">
        <f t="shared" si="39"/>
        <v>45559</v>
      </c>
      <c r="BS31" s="134">
        <f t="shared" si="40"/>
        <v>0</v>
      </c>
      <c r="BT31" s="134">
        <f t="shared" si="41"/>
        <v>0</v>
      </c>
      <c r="BU31" s="134">
        <f t="shared" si="42"/>
        <v>0</v>
      </c>
      <c r="BV31" s="134">
        <f t="shared" si="43"/>
        <v>83083</v>
      </c>
      <c r="BW31" s="134">
        <f t="shared" si="44"/>
        <v>0</v>
      </c>
      <c r="BX31" s="134">
        <f t="shared" si="18"/>
        <v>81161</v>
      </c>
      <c r="BY31" s="134">
        <f t="shared" si="19"/>
        <v>1922</v>
      </c>
      <c r="BZ31" s="134">
        <f t="shared" si="20"/>
        <v>0</v>
      </c>
      <c r="CA31" s="134">
        <f t="shared" si="21"/>
        <v>266288</v>
      </c>
      <c r="CB31" s="134">
        <f t="shared" si="22"/>
        <v>57059</v>
      </c>
      <c r="CC31" s="134">
        <f t="shared" si="23"/>
        <v>207048</v>
      </c>
      <c r="CD31" s="134">
        <f t="shared" si="24"/>
        <v>2181</v>
      </c>
      <c r="CE31" s="134">
        <f t="shared" si="25"/>
        <v>0</v>
      </c>
      <c r="CF31" s="135">
        <v>0</v>
      </c>
      <c r="CG31" s="134">
        <f t="shared" si="27"/>
        <v>24885</v>
      </c>
      <c r="CH31" s="134">
        <f t="shared" si="28"/>
        <v>197744</v>
      </c>
      <c r="CI31" s="134">
        <f t="shared" si="29"/>
        <v>617559</v>
      </c>
    </row>
    <row r="32" spans="1:87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631628</v>
      </c>
      <c r="M32" s="134">
        <f t="shared" si="6"/>
        <v>65874</v>
      </c>
      <c r="N32" s="134">
        <v>65874</v>
      </c>
      <c r="O32" s="134">
        <v>0</v>
      </c>
      <c r="P32" s="134">
        <v>0</v>
      </c>
      <c r="Q32" s="134">
        <v>0</v>
      </c>
      <c r="R32" s="134">
        <f t="shared" si="7"/>
        <v>2172</v>
      </c>
      <c r="S32" s="134">
        <v>0</v>
      </c>
      <c r="T32" s="134">
        <v>2172</v>
      </c>
      <c r="U32" s="134">
        <v>0</v>
      </c>
      <c r="V32" s="134">
        <v>0</v>
      </c>
      <c r="W32" s="134">
        <f t="shared" si="8"/>
        <v>563582</v>
      </c>
      <c r="X32" s="134">
        <v>0</v>
      </c>
      <c r="Y32" s="134">
        <v>563582</v>
      </c>
      <c r="Z32" s="134">
        <v>0</v>
      </c>
      <c r="AA32" s="134">
        <v>0</v>
      </c>
      <c r="AB32" s="135">
        <v>0</v>
      </c>
      <c r="AC32" s="134">
        <v>0</v>
      </c>
      <c r="AD32" s="134">
        <v>46313</v>
      </c>
      <c r="AE32" s="134">
        <f t="shared" si="9"/>
        <v>677941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18389</v>
      </c>
      <c r="AO32" s="134">
        <f t="shared" si="13"/>
        <v>18389</v>
      </c>
      <c r="AP32" s="134">
        <v>18389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0</v>
      </c>
      <c r="BE32" s="134">
        <v>0</v>
      </c>
      <c r="BF32" s="134">
        <v>0</v>
      </c>
      <c r="BG32" s="134">
        <f t="shared" si="16"/>
        <v>18389</v>
      </c>
      <c r="BH32" s="134">
        <f t="shared" si="30"/>
        <v>0</v>
      </c>
      <c r="BI32" s="134">
        <f t="shared" si="31"/>
        <v>0</v>
      </c>
      <c r="BJ32" s="134">
        <f t="shared" si="32"/>
        <v>0</v>
      </c>
      <c r="BK32" s="134">
        <f t="shared" si="33"/>
        <v>0</v>
      </c>
      <c r="BL32" s="134">
        <f t="shared" si="34"/>
        <v>0</v>
      </c>
      <c r="BM32" s="134">
        <f t="shared" si="35"/>
        <v>0</v>
      </c>
      <c r="BN32" s="134">
        <f t="shared" si="36"/>
        <v>0</v>
      </c>
      <c r="BO32" s="135">
        <v>0</v>
      </c>
      <c r="BP32" s="134">
        <f t="shared" si="37"/>
        <v>650017</v>
      </c>
      <c r="BQ32" s="134">
        <f t="shared" si="38"/>
        <v>84263</v>
      </c>
      <c r="BR32" s="134">
        <f t="shared" si="39"/>
        <v>84263</v>
      </c>
      <c r="BS32" s="134">
        <f t="shared" si="40"/>
        <v>0</v>
      </c>
      <c r="BT32" s="134">
        <f t="shared" si="41"/>
        <v>0</v>
      </c>
      <c r="BU32" s="134">
        <f t="shared" si="42"/>
        <v>0</v>
      </c>
      <c r="BV32" s="134">
        <f t="shared" si="43"/>
        <v>2172</v>
      </c>
      <c r="BW32" s="134">
        <f t="shared" si="44"/>
        <v>0</v>
      </c>
      <c r="BX32" s="134">
        <f t="shared" si="18"/>
        <v>2172</v>
      </c>
      <c r="BY32" s="134">
        <f t="shared" si="19"/>
        <v>0</v>
      </c>
      <c r="BZ32" s="134">
        <f t="shared" si="20"/>
        <v>0</v>
      </c>
      <c r="CA32" s="134">
        <f t="shared" si="21"/>
        <v>563582</v>
      </c>
      <c r="CB32" s="134">
        <f t="shared" si="22"/>
        <v>0</v>
      </c>
      <c r="CC32" s="134">
        <f t="shared" si="23"/>
        <v>563582</v>
      </c>
      <c r="CD32" s="134">
        <f t="shared" si="24"/>
        <v>0</v>
      </c>
      <c r="CE32" s="134">
        <f t="shared" si="25"/>
        <v>0</v>
      </c>
      <c r="CF32" s="135">
        <v>0</v>
      </c>
      <c r="CG32" s="134">
        <f t="shared" si="27"/>
        <v>0</v>
      </c>
      <c r="CH32" s="134">
        <f t="shared" si="28"/>
        <v>46313</v>
      </c>
      <c r="CI32" s="134">
        <f t="shared" si="29"/>
        <v>696330</v>
      </c>
    </row>
    <row r="33" spans="1:87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0</v>
      </c>
      <c r="M33" s="134">
        <f t="shared" si="6"/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f t="shared" si="8"/>
        <v>0</v>
      </c>
      <c r="X33" s="134">
        <v>0</v>
      </c>
      <c r="Y33" s="134">
        <v>0</v>
      </c>
      <c r="Z33" s="134">
        <v>0</v>
      </c>
      <c r="AA33" s="134">
        <v>0</v>
      </c>
      <c r="AB33" s="135">
        <v>0</v>
      </c>
      <c r="AC33" s="134">
        <v>0</v>
      </c>
      <c r="AD33" s="134">
        <v>0</v>
      </c>
      <c r="AE33" s="134">
        <f t="shared" si="9"/>
        <v>0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133577</v>
      </c>
      <c r="AO33" s="134">
        <f t="shared" si="13"/>
        <v>6318</v>
      </c>
      <c r="AP33" s="134">
        <v>6318</v>
      </c>
      <c r="AQ33" s="134">
        <v>0</v>
      </c>
      <c r="AR33" s="134">
        <v>0</v>
      </c>
      <c r="AS33" s="134">
        <v>0</v>
      </c>
      <c r="AT33" s="134">
        <f t="shared" si="14"/>
        <v>127259</v>
      </c>
      <c r="AU33" s="134">
        <v>9000</v>
      </c>
      <c r="AV33" s="134">
        <v>118259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0</v>
      </c>
      <c r="BE33" s="134">
        <v>0</v>
      </c>
      <c r="BF33" s="134">
        <v>850</v>
      </c>
      <c r="BG33" s="134">
        <f t="shared" si="16"/>
        <v>134427</v>
      </c>
      <c r="BH33" s="134">
        <f t="shared" si="30"/>
        <v>0</v>
      </c>
      <c r="BI33" s="134">
        <f t="shared" si="31"/>
        <v>0</v>
      </c>
      <c r="BJ33" s="134">
        <f t="shared" si="32"/>
        <v>0</v>
      </c>
      <c r="BK33" s="134">
        <f t="shared" si="33"/>
        <v>0</v>
      </c>
      <c r="BL33" s="134">
        <f t="shared" si="34"/>
        <v>0</v>
      </c>
      <c r="BM33" s="134">
        <f t="shared" si="35"/>
        <v>0</v>
      </c>
      <c r="BN33" s="134">
        <f t="shared" si="36"/>
        <v>0</v>
      </c>
      <c r="BO33" s="135">
        <v>0</v>
      </c>
      <c r="BP33" s="134">
        <f t="shared" si="37"/>
        <v>133577</v>
      </c>
      <c r="BQ33" s="134">
        <f t="shared" si="38"/>
        <v>6318</v>
      </c>
      <c r="BR33" s="134">
        <f t="shared" si="39"/>
        <v>6318</v>
      </c>
      <c r="BS33" s="134">
        <f t="shared" si="40"/>
        <v>0</v>
      </c>
      <c r="BT33" s="134">
        <f t="shared" si="41"/>
        <v>0</v>
      </c>
      <c r="BU33" s="134">
        <f t="shared" si="42"/>
        <v>0</v>
      </c>
      <c r="BV33" s="134">
        <f t="shared" si="43"/>
        <v>127259</v>
      </c>
      <c r="BW33" s="134">
        <f t="shared" si="44"/>
        <v>9000</v>
      </c>
      <c r="BX33" s="134">
        <f t="shared" si="18"/>
        <v>118259</v>
      </c>
      <c r="BY33" s="134">
        <f t="shared" si="19"/>
        <v>0</v>
      </c>
      <c r="BZ33" s="134">
        <f t="shared" si="20"/>
        <v>0</v>
      </c>
      <c r="CA33" s="134">
        <f t="shared" si="21"/>
        <v>0</v>
      </c>
      <c r="CB33" s="134">
        <f t="shared" si="22"/>
        <v>0</v>
      </c>
      <c r="CC33" s="134">
        <f t="shared" si="23"/>
        <v>0</v>
      </c>
      <c r="CD33" s="134">
        <f t="shared" si="24"/>
        <v>0</v>
      </c>
      <c r="CE33" s="134">
        <f t="shared" si="25"/>
        <v>0</v>
      </c>
      <c r="CF33" s="135">
        <v>0</v>
      </c>
      <c r="CG33" s="134">
        <f t="shared" si="27"/>
        <v>0</v>
      </c>
      <c r="CH33" s="134">
        <f t="shared" si="28"/>
        <v>850</v>
      </c>
      <c r="CI33" s="134">
        <f t="shared" si="29"/>
        <v>134427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389</v>
      </c>
      <c r="B7" s="122">
        <v>32000</v>
      </c>
      <c r="C7" s="121" t="s">
        <v>333</v>
      </c>
      <c r="D7" s="123">
        <f aca="true" t="shared" si="0" ref="D7:I7">SUM(D8:D26)</f>
        <v>241581</v>
      </c>
      <c r="E7" s="123">
        <f t="shared" si="0"/>
        <v>1740720</v>
      </c>
      <c r="F7" s="123">
        <f t="shared" si="0"/>
        <v>1982301</v>
      </c>
      <c r="G7" s="123">
        <f t="shared" si="0"/>
        <v>10556</v>
      </c>
      <c r="H7" s="123">
        <f t="shared" si="0"/>
        <v>330044</v>
      </c>
      <c r="I7" s="123">
        <f t="shared" si="0"/>
        <v>340600</v>
      </c>
      <c r="J7" s="147">
        <f>COUNTIF(J8:J26,"&lt;&gt;")</f>
        <v>11</v>
      </c>
      <c r="K7" s="147">
        <f>COUNTIF(K8:K26,"&lt;&gt;")</f>
        <v>11</v>
      </c>
      <c r="L7" s="123">
        <f aca="true" t="shared" si="1" ref="L7:Q7">SUM(L8:L26)</f>
        <v>213107</v>
      </c>
      <c r="M7" s="123">
        <f t="shared" si="1"/>
        <v>1269913</v>
      </c>
      <c r="N7" s="123">
        <f t="shared" si="1"/>
        <v>1483020</v>
      </c>
      <c r="O7" s="123">
        <f t="shared" si="1"/>
        <v>5726</v>
      </c>
      <c r="P7" s="123">
        <f t="shared" si="1"/>
        <v>276796</v>
      </c>
      <c r="Q7" s="123">
        <f t="shared" si="1"/>
        <v>282522</v>
      </c>
      <c r="R7" s="147">
        <f>COUNTIF(R8:R26,"&lt;&gt;")</f>
        <v>5</v>
      </c>
      <c r="S7" s="147">
        <f>COUNTIF(S8:S26,"&lt;&gt;")</f>
        <v>5</v>
      </c>
      <c r="T7" s="123">
        <f aca="true" t="shared" si="2" ref="T7:Y7">SUM(T8:T26)</f>
        <v>27917</v>
      </c>
      <c r="U7" s="123">
        <f t="shared" si="2"/>
        <v>440276</v>
      </c>
      <c r="V7" s="123">
        <f t="shared" si="2"/>
        <v>468193</v>
      </c>
      <c r="W7" s="123">
        <f t="shared" si="2"/>
        <v>0</v>
      </c>
      <c r="X7" s="123">
        <f t="shared" si="2"/>
        <v>22149</v>
      </c>
      <c r="Y7" s="123">
        <f t="shared" si="2"/>
        <v>22149</v>
      </c>
      <c r="Z7" s="147">
        <f>COUNTIF(Z8:Z26,"&lt;&gt;")</f>
        <v>2</v>
      </c>
      <c r="AA7" s="147">
        <f>COUNTIF(AA8:AA26,"&lt;&gt;")</f>
        <v>2</v>
      </c>
      <c r="AB7" s="123">
        <f aca="true" t="shared" si="3" ref="AB7:AG7">SUM(AB8:AB26)</f>
        <v>557</v>
      </c>
      <c r="AC7" s="123">
        <f t="shared" si="3"/>
        <v>30531</v>
      </c>
      <c r="AD7" s="123">
        <f t="shared" si="3"/>
        <v>31088</v>
      </c>
      <c r="AE7" s="123">
        <f t="shared" si="3"/>
        <v>4830</v>
      </c>
      <c r="AF7" s="123">
        <f t="shared" si="3"/>
        <v>31099</v>
      </c>
      <c r="AG7" s="123">
        <f t="shared" si="3"/>
        <v>35929</v>
      </c>
      <c r="AH7" s="147">
        <f>COUNTIF(AH8:AH26,"&lt;&gt;")</f>
        <v>0</v>
      </c>
      <c r="AI7" s="147">
        <f>COUNTIF(AI8:AI26,"&lt;&gt;")</f>
        <v>0</v>
      </c>
      <c r="AJ7" s="123">
        <f aca="true" t="shared" si="4" ref="AJ7:AO7">SUM(AJ8:AJ26)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COUNTIF(AP8:AP26,"&lt;&gt;")</f>
        <v>0</v>
      </c>
      <c r="AQ7" s="147">
        <f>COUNTIF(AQ8:AQ26,"&lt;&gt;")</f>
        <v>0</v>
      </c>
      <c r="AR7" s="123">
        <f aca="true" t="shared" si="5" ref="AR7:AW7">SUM(AR8:AR26)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COUNTIF(AX8:AX26,"&lt;&gt;")</f>
        <v>0</v>
      </c>
      <c r="AY7" s="147">
        <f>COUNTIF(AY8:AY26,"&lt;&gt;")</f>
        <v>0</v>
      </c>
      <c r="AZ7" s="123">
        <f aca="true" t="shared" si="6" ref="AZ7:BE7">SUM(AZ8:AZ26)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389</v>
      </c>
      <c r="B8" s="126" t="s">
        <v>435</v>
      </c>
      <c r="C8" s="125" t="s">
        <v>390</v>
      </c>
      <c r="D8" s="127">
        <f aca="true" t="shared" si="7" ref="D8:D26">SUM(L8,T8,AB8,AJ8,AR8,AZ8)</f>
        <v>0</v>
      </c>
      <c r="E8" s="127">
        <f aca="true" t="shared" si="8" ref="E8:E26">SUM(M8,U8,AC8,AK8,AS8,BA8)</f>
        <v>0</v>
      </c>
      <c r="F8" s="127">
        <f aca="true" t="shared" si="9" ref="F8:F26">SUM(D8:E8)</f>
        <v>0</v>
      </c>
      <c r="G8" s="127">
        <f aca="true" t="shared" si="10" ref="G8:G26">SUM(O8,W8,AE8,AM8,AU8,BC8)</f>
        <v>0</v>
      </c>
      <c r="H8" s="127">
        <f aca="true" t="shared" si="11" ref="H8:H26">SUM(P8,X8,AF8,AN8,AV8,BD8)</f>
        <v>0</v>
      </c>
      <c r="I8" s="127">
        <f aca="true" t="shared" si="12" ref="I8:I26">SUM(G8:H8)</f>
        <v>0</v>
      </c>
      <c r="J8" s="130"/>
      <c r="K8" s="131"/>
      <c r="L8" s="127">
        <v>0</v>
      </c>
      <c r="M8" s="127">
        <v>0</v>
      </c>
      <c r="N8" s="127">
        <f aca="true" t="shared" si="13" ref="N8:N26">SUM(L8,+M8)</f>
        <v>0</v>
      </c>
      <c r="O8" s="127">
        <v>0</v>
      </c>
      <c r="P8" s="127">
        <v>0</v>
      </c>
      <c r="Q8" s="127">
        <f aca="true" t="shared" si="14" ref="Q8:Q26">SUM(O8,+P8)</f>
        <v>0</v>
      </c>
      <c r="R8" s="130"/>
      <c r="S8" s="131"/>
      <c r="T8" s="127">
        <v>0</v>
      </c>
      <c r="U8" s="127">
        <v>0</v>
      </c>
      <c r="V8" s="127">
        <f aca="true" t="shared" si="15" ref="V8:V26">+SUM(T8,U8)</f>
        <v>0</v>
      </c>
      <c r="W8" s="127">
        <v>0</v>
      </c>
      <c r="X8" s="127">
        <v>0</v>
      </c>
      <c r="Y8" s="127">
        <f aca="true" t="shared" si="16" ref="Y8:Y26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26">+SUM(AB8,AC8)</f>
        <v>0</v>
      </c>
      <c r="AE8" s="127">
        <v>0</v>
      </c>
      <c r="AF8" s="127">
        <v>0</v>
      </c>
      <c r="AG8" s="127">
        <f aca="true" t="shared" si="18" ref="AG8:AG26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26">SUM(AJ8,+AK8)</f>
        <v>0</v>
      </c>
      <c r="AM8" s="127">
        <v>0</v>
      </c>
      <c r="AN8" s="127">
        <v>0</v>
      </c>
      <c r="AO8" s="127">
        <f aca="true" t="shared" si="20" ref="AO8:AO26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26">SUM(AR8,+AS8)</f>
        <v>0</v>
      </c>
      <c r="AU8" s="127">
        <v>0</v>
      </c>
      <c r="AV8" s="127">
        <v>0</v>
      </c>
      <c r="AW8" s="127">
        <f aca="true" t="shared" si="22" ref="AW8:AW26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26">SUM(AZ8,BA8)</f>
        <v>0</v>
      </c>
      <c r="BC8" s="127">
        <v>0</v>
      </c>
      <c r="BD8" s="127">
        <v>0</v>
      </c>
      <c r="BE8" s="127">
        <f aca="true" t="shared" si="24" ref="BE8:BE26">SUM(BC8,+BD8)</f>
        <v>0</v>
      </c>
    </row>
    <row r="9" spans="1:57" s="129" customFormat="1" ht="12" customHeight="1">
      <c r="A9" s="125" t="s">
        <v>389</v>
      </c>
      <c r="B9" s="126" t="s">
        <v>391</v>
      </c>
      <c r="C9" s="125" t="s">
        <v>392</v>
      </c>
      <c r="D9" s="127">
        <f t="shared" si="7"/>
        <v>0</v>
      </c>
      <c r="E9" s="127">
        <f t="shared" si="8"/>
        <v>421738</v>
      </c>
      <c r="F9" s="127">
        <f t="shared" si="9"/>
        <v>421738</v>
      </c>
      <c r="G9" s="127">
        <f t="shared" si="10"/>
        <v>0</v>
      </c>
      <c r="H9" s="127">
        <f t="shared" si="11"/>
        <v>18389</v>
      </c>
      <c r="I9" s="127">
        <f t="shared" si="12"/>
        <v>18389</v>
      </c>
      <c r="J9" s="130" t="s">
        <v>393</v>
      </c>
      <c r="K9" s="131" t="s">
        <v>394</v>
      </c>
      <c r="L9" s="127">
        <v>0</v>
      </c>
      <c r="M9" s="127">
        <v>421738</v>
      </c>
      <c r="N9" s="127">
        <f t="shared" si="13"/>
        <v>421738</v>
      </c>
      <c r="O9" s="127">
        <v>0</v>
      </c>
      <c r="P9" s="127">
        <v>18389</v>
      </c>
      <c r="Q9" s="127">
        <f t="shared" si="14"/>
        <v>18389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389</v>
      </c>
      <c r="B10" s="126" t="s">
        <v>436</v>
      </c>
      <c r="C10" s="125" t="s">
        <v>395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389</v>
      </c>
      <c r="B11" s="126" t="s">
        <v>396</v>
      </c>
      <c r="C11" s="125" t="s">
        <v>397</v>
      </c>
      <c r="D11" s="127">
        <f t="shared" si="7"/>
        <v>188897</v>
      </c>
      <c r="E11" s="127">
        <f t="shared" si="8"/>
        <v>241226</v>
      </c>
      <c r="F11" s="127">
        <f t="shared" si="9"/>
        <v>430123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 t="s">
        <v>398</v>
      </c>
      <c r="K11" s="131" t="s">
        <v>399</v>
      </c>
      <c r="L11" s="127">
        <v>188897</v>
      </c>
      <c r="M11" s="127">
        <v>241226</v>
      </c>
      <c r="N11" s="127">
        <f t="shared" si="13"/>
        <v>430123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389</v>
      </c>
      <c r="B12" s="126" t="s">
        <v>437</v>
      </c>
      <c r="C12" s="125" t="s">
        <v>400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/>
      <c r="K12" s="125"/>
      <c r="L12" s="134">
        <v>0</v>
      </c>
      <c r="M12" s="134">
        <v>0</v>
      </c>
      <c r="N12" s="134">
        <f t="shared" si="13"/>
        <v>0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389</v>
      </c>
      <c r="B13" s="126" t="s">
        <v>438</v>
      </c>
      <c r="C13" s="125" t="s">
        <v>401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/>
      <c r="K13" s="125"/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389</v>
      </c>
      <c r="B14" s="126" t="s">
        <v>402</v>
      </c>
      <c r="C14" s="125" t="s">
        <v>403</v>
      </c>
      <c r="D14" s="134">
        <f t="shared" si="7"/>
        <v>0</v>
      </c>
      <c r="E14" s="134">
        <f t="shared" si="8"/>
        <v>161821</v>
      </c>
      <c r="F14" s="134">
        <f t="shared" si="9"/>
        <v>161821</v>
      </c>
      <c r="G14" s="134">
        <f t="shared" si="10"/>
        <v>0</v>
      </c>
      <c r="H14" s="134">
        <f t="shared" si="11"/>
        <v>11168</v>
      </c>
      <c r="I14" s="134">
        <f t="shared" si="12"/>
        <v>11168</v>
      </c>
      <c r="J14" s="126" t="s">
        <v>393</v>
      </c>
      <c r="K14" s="125" t="s">
        <v>394</v>
      </c>
      <c r="L14" s="134">
        <v>0</v>
      </c>
      <c r="M14" s="134">
        <v>161821</v>
      </c>
      <c r="N14" s="134">
        <f t="shared" si="13"/>
        <v>161821</v>
      </c>
      <c r="O14" s="134">
        <v>0</v>
      </c>
      <c r="P14" s="134">
        <v>0</v>
      </c>
      <c r="Q14" s="134">
        <f t="shared" si="14"/>
        <v>0</v>
      </c>
      <c r="R14" s="126" t="s">
        <v>404</v>
      </c>
      <c r="S14" s="125" t="s">
        <v>405</v>
      </c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11168</v>
      </c>
      <c r="Y14" s="134">
        <f t="shared" si="16"/>
        <v>11168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389</v>
      </c>
      <c r="B15" s="126" t="s">
        <v>406</v>
      </c>
      <c r="C15" s="125" t="s">
        <v>407</v>
      </c>
      <c r="D15" s="134">
        <f t="shared" si="7"/>
        <v>0</v>
      </c>
      <c r="E15" s="134">
        <f t="shared" si="8"/>
        <v>378955</v>
      </c>
      <c r="F15" s="134">
        <f t="shared" si="9"/>
        <v>378955</v>
      </c>
      <c r="G15" s="134">
        <f t="shared" si="10"/>
        <v>0</v>
      </c>
      <c r="H15" s="134">
        <f t="shared" si="11"/>
        <v>65607</v>
      </c>
      <c r="I15" s="134">
        <f t="shared" si="12"/>
        <v>65607</v>
      </c>
      <c r="J15" s="126" t="s">
        <v>408</v>
      </c>
      <c r="K15" s="125" t="s">
        <v>409</v>
      </c>
      <c r="L15" s="134">
        <v>0</v>
      </c>
      <c r="M15" s="134">
        <v>0</v>
      </c>
      <c r="N15" s="134">
        <f t="shared" si="13"/>
        <v>0</v>
      </c>
      <c r="O15" s="134">
        <v>0</v>
      </c>
      <c r="P15" s="134">
        <v>65607</v>
      </c>
      <c r="Q15" s="134">
        <f t="shared" si="14"/>
        <v>65607</v>
      </c>
      <c r="R15" s="126" t="s">
        <v>410</v>
      </c>
      <c r="S15" s="125" t="s">
        <v>411</v>
      </c>
      <c r="T15" s="134">
        <v>0</v>
      </c>
      <c r="U15" s="134">
        <v>378955</v>
      </c>
      <c r="V15" s="134">
        <f t="shared" si="15"/>
        <v>378955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389</v>
      </c>
      <c r="B16" s="126" t="s">
        <v>412</v>
      </c>
      <c r="C16" s="125" t="s">
        <v>413</v>
      </c>
      <c r="D16" s="134">
        <f t="shared" si="7"/>
        <v>0</v>
      </c>
      <c r="E16" s="134">
        <f t="shared" si="8"/>
        <v>0</v>
      </c>
      <c r="F16" s="134">
        <f t="shared" si="9"/>
        <v>0</v>
      </c>
      <c r="G16" s="134">
        <f t="shared" si="10"/>
        <v>0</v>
      </c>
      <c r="H16" s="134">
        <f t="shared" si="11"/>
        <v>22507</v>
      </c>
      <c r="I16" s="134">
        <f t="shared" si="12"/>
        <v>22507</v>
      </c>
      <c r="J16" s="126" t="s">
        <v>408</v>
      </c>
      <c r="K16" s="125" t="s">
        <v>409</v>
      </c>
      <c r="L16" s="134">
        <v>0</v>
      </c>
      <c r="M16" s="134">
        <v>0</v>
      </c>
      <c r="N16" s="134">
        <f t="shared" si="13"/>
        <v>0</v>
      </c>
      <c r="O16" s="134">
        <v>0</v>
      </c>
      <c r="P16" s="134">
        <v>22507</v>
      </c>
      <c r="Q16" s="134">
        <f t="shared" si="14"/>
        <v>22507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389</v>
      </c>
      <c r="B17" s="126" t="s">
        <v>414</v>
      </c>
      <c r="C17" s="125" t="s">
        <v>415</v>
      </c>
      <c r="D17" s="134">
        <f t="shared" si="7"/>
        <v>0</v>
      </c>
      <c r="E17" s="134">
        <f t="shared" si="8"/>
        <v>83932</v>
      </c>
      <c r="F17" s="134">
        <f t="shared" si="9"/>
        <v>83932</v>
      </c>
      <c r="G17" s="134">
        <f t="shared" si="10"/>
        <v>0</v>
      </c>
      <c r="H17" s="134">
        <f t="shared" si="11"/>
        <v>10981</v>
      </c>
      <c r="I17" s="134">
        <f t="shared" si="12"/>
        <v>10981</v>
      </c>
      <c r="J17" s="126" t="s">
        <v>410</v>
      </c>
      <c r="K17" s="125" t="s">
        <v>416</v>
      </c>
      <c r="L17" s="134">
        <v>0</v>
      </c>
      <c r="M17" s="134">
        <v>83932</v>
      </c>
      <c r="N17" s="134">
        <f t="shared" si="13"/>
        <v>83932</v>
      </c>
      <c r="O17" s="134">
        <v>0</v>
      </c>
      <c r="P17" s="134">
        <v>0</v>
      </c>
      <c r="Q17" s="134">
        <f t="shared" si="14"/>
        <v>0</v>
      </c>
      <c r="R17" s="126" t="s">
        <v>408</v>
      </c>
      <c r="S17" s="125" t="s">
        <v>409</v>
      </c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10981</v>
      </c>
      <c r="Y17" s="134">
        <f t="shared" si="16"/>
        <v>10981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389</v>
      </c>
      <c r="B18" s="126" t="s">
        <v>417</v>
      </c>
      <c r="C18" s="125" t="s">
        <v>418</v>
      </c>
      <c r="D18" s="134">
        <f t="shared" si="7"/>
        <v>0</v>
      </c>
      <c r="E18" s="134">
        <f t="shared" si="8"/>
        <v>87644</v>
      </c>
      <c r="F18" s="134">
        <f t="shared" si="9"/>
        <v>87644</v>
      </c>
      <c r="G18" s="134">
        <f t="shared" si="10"/>
        <v>0</v>
      </c>
      <c r="H18" s="134">
        <f t="shared" si="11"/>
        <v>33894</v>
      </c>
      <c r="I18" s="134">
        <f t="shared" si="12"/>
        <v>33894</v>
      </c>
      <c r="J18" s="126" t="s">
        <v>404</v>
      </c>
      <c r="K18" s="125" t="s">
        <v>405</v>
      </c>
      <c r="L18" s="134">
        <v>0</v>
      </c>
      <c r="M18" s="134">
        <v>87644</v>
      </c>
      <c r="N18" s="134">
        <f t="shared" si="13"/>
        <v>87644</v>
      </c>
      <c r="O18" s="134">
        <v>0</v>
      </c>
      <c r="P18" s="134">
        <v>33894</v>
      </c>
      <c r="Q18" s="134">
        <f t="shared" si="14"/>
        <v>33894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389</v>
      </c>
      <c r="B19" s="126" t="s">
        <v>419</v>
      </c>
      <c r="C19" s="125" t="s">
        <v>335</v>
      </c>
      <c r="D19" s="134">
        <f t="shared" si="7"/>
        <v>0</v>
      </c>
      <c r="E19" s="134">
        <f t="shared" si="8"/>
        <v>83731</v>
      </c>
      <c r="F19" s="134">
        <f t="shared" si="9"/>
        <v>83731</v>
      </c>
      <c r="G19" s="134">
        <f t="shared" si="10"/>
        <v>0</v>
      </c>
      <c r="H19" s="134">
        <f t="shared" si="11"/>
        <v>32831</v>
      </c>
      <c r="I19" s="134">
        <f t="shared" si="12"/>
        <v>32831</v>
      </c>
      <c r="J19" s="126" t="s">
        <v>404</v>
      </c>
      <c r="K19" s="125" t="s">
        <v>405</v>
      </c>
      <c r="L19" s="134">
        <v>0</v>
      </c>
      <c r="M19" s="134">
        <v>83731</v>
      </c>
      <c r="N19" s="134">
        <f t="shared" si="13"/>
        <v>83731</v>
      </c>
      <c r="O19" s="134">
        <v>0</v>
      </c>
      <c r="P19" s="134">
        <v>32831</v>
      </c>
      <c r="Q19" s="134">
        <f t="shared" si="14"/>
        <v>32831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389</v>
      </c>
      <c r="B20" s="126" t="s">
        <v>420</v>
      </c>
      <c r="C20" s="125" t="s">
        <v>421</v>
      </c>
      <c r="D20" s="134">
        <f t="shared" si="7"/>
        <v>0</v>
      </c>
      <c r="E20" s="134">
        <f t="shared" si="8"/>
        <v>167888</v>
      </c>
      <c r="F20" s="134">
        <f t="shared" si="9"/>
        <v>167888</v>
      </c>
      <c r="G20" s="134">
        <f t="shared" si="10"/>
        <v>0</v>
      </c>
      <c r="H20" s="134">
        <f t="shared" si="11"/>
        <v>55520</v>
      </c>
      <c r="I20" s="134">
        <f t="shared" si="12"/>
        <v>55520</v>
      </c>
      <c r="J20" s="126" t="s">
        <v>404</v>
      </c>
      <c r="K20" s="125" t="s">
        <v>405</v>
      </c>
      <c r="L20" s="134">
        <v>0</v>
      </c>
      <c r="M20" s="134">
        <v>167888</v>
      </c>
      <c r="N20" s="134">
        <f t="shared" si="13"/>
        <v>167888</v>
      </c>
      <c r="O20" s="134">
        <v>0</v>
      </c>
      <c r="P20" s="134">
        <v>55520</v>
      </c>
      <c r="Q20" s="134">
        <f t="shared" si="14"/>
        <v>55520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389</v>
      </c>
      <c r="B21" s="126" t="s">
        <v>422</v>
      </c>
      <c r="C21" s="125" t="s">
        <v>423</v>
      </c>
      <c r="D21" s="134">
        <f t="shared" si="7"/>
        <v>27995</v>
      </c>
      <c r="E21" s="134">
        <f t="shared" si="8"/>
        <v>65551</v>
      </c>
      <c r="F21" s="134">
        <f t="shared" si="9"/>
        <v>93546</v>
      </c>
      <c r="G21" s="134">
        <f t="shared" si="10"/>
        <v>5726</v>
      </c>
      <c r="H21" s="134">
        <f t="shared" si="11"/>
        <v>48048</v>
      </c>
      <c r="I21" s="134">
        <f t="shared" si="12"/>
        <v>53774</v>
      </c>
      <c r="J21" s="126" t="s">
        <v>424</v>
      </c>
      <c r="K21" s="125" t="s">
        <v>425</v>
      </c>
      <c r="L21" s="134">
        <v>0</v>
      </c>
      <c r="M21" s="134">
        <v>0</v>
      </c>
      <c r="N21" s="134">
        <f t="shared" si="13"/>
        <v>0</v>
      </c>
      <c r="O21" s="134">
        <v>5726</v>
      </c>
      <c r="P21" s="134">
        <v>48048</v>
      </c>
      <c r="Q21" s="134">
        <f t="shared" si="14"/>
        <v>53774</v>
      </c>
      <c r="R21" s="126" t="s">
        <v>398</v>
      </c>
      <c r="S21" s="125" t="s">
        <v>399</v>
      </c>
      <c r="T21" s="134">
        <v>27438</v>
      </c>
      <c r="U21" s="134">
        <v>35020</v>
      </c>
      <c r="V21" s="134">
        <f t="shared" si="15"/>
        <v>62458</v>
      </c>
      <c r="W21" s="134">
        <v>0</v>
      </c>
      <c r="X21" s="134">
        <v>0</v>
      </c>
      <c r="Y21" s="134">
        <f t="shared" si="16"/>
        <v>0</v>
      </c>
      <c r="Z21" s="126" t="s">
        <v>426</v>
      </c>
      <c r="AA21" s="125" t="s">
        <v>427</v>
      </c>
      <c r="AB21" s="134">
        <v>557</v>
      </c>
      <c r="AC21" s="134">
        <v>30531</v>
      </c>
      <c r="AD21" s="134">
        <f t="shared" si="17"/>
        <v>31088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389</v>
      </c>
      <c r="B22" s="126" t="s">
        <v>428</v>
      </c>
      <c r="C22" s="125" t="s">
        <v>429</v>
      </c>
      <c r="D22" s="134">
        <f t="shared" si="7"/>
        <v>24689</v>
      </c>
      <c r="E22" s="134">
        <f t="shared" si="8"/>
        <v>48234</v>
      </c>
      <c r="F22" s="134">
        <f t="shared" si="9"/>
        <v>72923</v>
      </c>
      <c r="G22" s="134">
        <f t="shared" si="10"/>
        <v>4830</v>
      </c>
      <c r="H22" s="134">
        <f t="shared" si="11"/>
        <v>31099</v>
      </c>
      <c r="I22" s="134">
        <f t="shared" si="12"/>
        <v>35929</v>
      </c>
      <c r="J22" s="126" t="s">
        <v>398</v>
      </c>
      <c r="K22" s="125" t="s">
        <v>430</v>
      </c>
      <c r="L22" s="134">
        <v>24210</v>
      </c>
      <c r="M22" s="134">
        <v>21933</v>
      </c>
      <c r="N22" s="134">
        <f t="shared" si="13"/>
        <v>46143</v>
      </c>
      <c r="O22" s="134">
        <v>0</v>
      </c>
      <c r="P22" s="134">
        <v>0</v>
      </c>
      <c r="Q22" s="134">
        <f t="shared" si="14"/>
        <v>0</v>
      </c>
      <c r="R22" s="126" t="s">
        <v>426</v>
      </c>
      <c r="S22" s="125" t="s">
        <v>427</v>
      </c>
      <c r="T22" s="134">
        <v>479</v>
      </c>
      <c r="U22" s="134">
        <v>26301</v>
      </c>
      <c r="V22" s="134">
        <f t="shared" si="15"/>
        <v>26780</v>
      </c>
      <c r="W22" s="134">
        <v>0</v>
      </c>
      <c r="X22" s="134">
        <v>0</v>
      </c>
      <c r="Y22" s="134">
        <f t="shared" si="16"/>
        <v>0</v>
      </c>
      <c r="Z22" s="126" t="s">
        <v>424</v>
      </c>
      <c r="AA22" s="125" t="s">
        <v>425</v>
      </c>
      <c r="AB22" s="134">
        <v>0</v>
      </c>
      <c r="AC22" s="134">
        <v>0</v>
      </c>
      <c r="AD22" s="134">
        <f t="shared" si="17"/>
        <v>0</v>
      </c>
      <c r="AE22" s="134">
        <v>4830</v>
      </c>
      <c r="AF22" s="134">
        <v>31099</v>
      </c>
      <c r="AG22" s="134">
        <f t="shared" si="18"/>
        <v>35929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389</v>
      </c>
      <c r="B23" s="126" t="s">
        <v>439</v>
      </c>
      <c r="C23" s="125" t="s">
        <v>431</v>
      </c>
      <c r="D23" s="134">
        <f t="shared" si="7"/>
        <v>0</v>
      </c>
      <c r="E23" s="134">
        <f t="shared" si="8"/>
        <v>0</v>
      </c>
      <c r="F23" s="134">
        <f t="shared" si="9"/>
        <v>0</v>
      </c>
      <c r="G23" s="134">
        <f t="shared" si="10"/>
        <v>0</v>
      </c>
      <c r="H23" s="134">
        <f t="shared" si="11"/>
        <v>0</v>
      </c>
      <c r="I23" s="134">
        <f t="shared" si="12"/>
        <v>0</v>
      </c>
      <c r="J23" s="126"/>
      <c r="K23" s="125"/>
      <c r="L23" s="134">
        <v>0</v>
      </c>
      <c r="M23" s="134">
        <v>0</v>
      </c>
      <c r="N23" s="134">
        <f t="shared" si="13"/>
        <v>0</v>
      </c>
      <c r="O23" s="134">
        <v>0</v>
      </c>
      <c r="P23" s="134">
        <v>0</v>
      </c>
      <c r="Q23" s="134">
        <f t="shared" si="14"/>
        <v>0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389</v>
      </c>
      <c r="B24" s="126" t="s">
        <v>440</v>
      </c>
      <c r="C24" s="125" t="s">
        <v>432</v>
      </c>
      <c r="D24" s="134">
        <f t="shared" si="7"/>
        <v>0</v>
      </c>
      <c r="E24" s="134">
        <f t="shared" si="8"/>
        <v>0</v>
      </c>
      <c r="F24" s="134">
        <f t="shared" si="9"/>
        <v>0</v>
      </c>
      <c r="G24" s="134">
        <f t="shared" si="10"/>
        <v>0</v>
      </c>
      <c r="H24" s="134">
        <f t="shared" si="11"/>
        <v>0</v>
      </c>
      <c r="I24" s="134">
        <f t="shared" si="12"/>
        <v>0</v>
      </c>
      <c r="J24" s="126"/>
      <c r="K24" s="125"/>
      <c r="L24" s="134">
        <v>0</v>
      </c>
      <c r="M24" s="134">
        <v>0</v>
      </c>
      <c r="N24" s="134">
        <f t="shared" si="13"/>
        <v>0</v>
      </c>
      <c r="O24" s="134">
        <v>0</v>
      </c>
      <c r="P24" s="134">
        <v>0</v>
      </c>
      <c r="Q24" s="134">
        <f t="shared" si="14"/>
        <v>0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389</v>
      </c>
      <c r="B25" s="126" t="s">
        <v>441</v>
      </c>
      <c r="C25" s="125" t="s">
        <v>433</v>
      </c>
      <c r="D25" s="134">
        <f t="shared" si="7"/>
        <v>0</v>
      </c>
      <c r="E25" s="134">
        <f t="shared" si="8"/>
        <v>0</v>
      </c>
      <c r="F25" s="134">
        <f t="shared" si="9"/>
        <v>0</v>
      </c>
      <c r="G25" s="134">
        <f t="shared" si="10"/>
        <v>0</v>
      </c>
      <c r="H25" s="134">
        <f t="shared" si="11"/>
        <v>0</v>
      </c>
      <c r="I25" s="134">
        <f t="shared" si="12"/>
        <v>0</v>
      </c>
      <c r="J25" s="126"/>
      <c r="K25" s="125"/>
      <c r="L25" s="134">
        <v>0</v>
      </c>
      <c r="M25" s="134">
        <v>0</v>
      </c>
      <c r="N25" s="134">
        <f t="shared" si="13"/>
        <v>0</v>
      </c>
      <c r="O25" s="134">
        <v>0</v>
      </c>
      <c r="P25" s="134">
        <v>0</v>
      </c>
      <c r="Q25" s="134">
        <f t="shared" si="14"/>
        <v>0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389</v>
      </c>
      <c r="B26" s="126" t="s">
        <v>442</v>
      </c>
      <c r="C26" s="125" t="s">
        <v>434</v>
      </c>
      <c r="D26" s="134">
        <f t="shared" si="7"/>
        <v>0</v>
      </c>
      <c r="E26" s="134">
        <f t="shared" si="8"/>
        <v>0</v>
      </c>
      <c r="F26" s="134">
        <f t="shared" si="9"/>
        <v>0</v>
      </c>
      <c r="G26" s="134">
        <f t="shared" si="10"/>
        <v>0</v>
      </c>
      <c r="H26" s="134">
        <f t="shared" si="11"/>
        <v>0</v>
      </c>
      <c r="I26" s="134">
        <f t="shared" si="12"/>
        <v>0</v>
      </c>
      <c r="J26" s="126"/>
      <c r="K26" s="125"/>
      <c r="L26" s="134">
        <v>0</v>
      </c>
      <c r="M26" s="134">
        <v>0</v>
      </c>
      <c r="N26" s="134">
        <f t="shared" si="13"/>
        <v>0</v>
      </c>
      <c r="O26" s="134">
        <v>0</v>
      </c>
      <c r="P26" s="134">
        <v>0</v>
      </c>
      <c r="Q26" s="134">
        <f t="shared" si="14"/>
        <v>0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389</v>
      </c>
      <c r="B7" s="122">
        <v>32000</v>
      </c>
      <c r="C7" s="121" t="s">
        <v>333</v>
      </c>
      <c r="D7" s="123">
        <f>SUM(D8:D14)</f>
        <v>1982301</v>
      </c>
      <c r="E7" s="123">
        <f>SUM(E8:E14)</f>
        <v>340600</v>
      </c>
      <c r="F7" s="147">
        <f>COUNTIF(F8:F14,"&lt;&gt;")</f>
        <v>7</v>
      </c>
      <c r="G7" s="147">
        <f>COUNTIF(G8:G14,"&lt;&gt;")</f>
        <v>7</v>
      </c>
      <c r="H7" s="123">
        <f>SUM(H8:H14)</f>
        <v>1345240</v>
      </c>
      <c r="I7" s="123">
        <f>SUM(I8:I14)</f>
        <v>171664</v>
      </c>
      <c r="J7" s="147">
        <f>COUNTIF(J8:J14,"&lt;&gt;")</f>
        <v>7</v>
      </c>
      <c r="K7" s="147">
        <f>COUNTIF(K8:K14,"&lt;&gt;")</f>
        <v>7</v>
      </c>
      <c r="L7" s="123">
        <f>SUM(L8:L14)</f>
        <v>423030</v>
      </c>
      <c r="M7" s="123">
        <f>SUM(M8:M14)</f>
        <v>91267</v>
      </c>
      <c r="N7" s="147">
        <f>COUNTIF(N8:N14,"&lt;&gt;")</f>
        <v>3</v>
      </c>
      <c r="O7" s="147">
        <f>COUNTIF(O8:O14,"&lt;&gt;")</f>
        <v>3</v>
      </c>
      <c r="P7" s="123">
        <f>SUM(P8:P14)</f>
        <v>214031</v>
      </c>
      <c r="Q7" s="123">
        <f>SUM(Q8:Q14)</f>
        <v>66501</v>
      </c>
      <c r="R7" s="147">
        <f>COUNTIF(R8:R14,"&lt;&gt;")</f>
        <v>1</v>
      </c>
      <c r="S7" s="147">
        <f>COUNTIF(S8:S14,"&lt;&gt;")</f>
        <v>1</v>
      </c>
      <c r="T7" s="123">
        <f>SUM(T8:T14)</f>
        <v>0</v>
      </c>
      <c r="U7" s="123">
        <f>SUM(U8:U14)</f>
        <v>11168</v>
      </c>
      <c r="V7" s="147">
        <f>COUNTIF(V8:V14,"&lt;&gt;")</f>
        <v>0</v>
      </c>
      <c r="W7" s="147">
        <f>COUNTIF(W8:W14,"&lt;&gt;")</f>
        <v>0</v>
      </c>
      <c r="X7" s="123">
        <f>SUM(X8:X14)</f>
        <v>0</v>
      </c>
      <c r="Y7" s="123">
        <f>SUM(Y8:Y14)</f>
        <v>0</v>
      </c>
      <c r="Z7" s="147">
        <f>COUNTIF(Z8:Z14,"&lt;&gt;")</f>
        <v>0</v>
      </c>
      <c r="AA7" s="147">
        <f>COUNTIF(AA8:AA14,"&lt;&gt;")</f>
        <v>0</v>
      </c>
      <c r="AB7" s="123">
        <f>SUM(AB8:AB14)</f>
        <v>0</v>
      </c>
      <c r="AC7" s="123">
        <f>SUM(AC8:AC14)</f>
        <v>0</v>
      </c>
      <c r="AD7" s="147">
        <f>COUNTIF(AD8:AD14,"&lt;&gt;")</f>
        <v>0</v>
      </c>
      <c r="AE7" s="147">
        <f>COUNTIF(AE8:AE14,"&lt;&gt;")</f>
        <v>0</v>
      </c>
      <c r="AF7" s="123">
        <f>SUM(AF8:AF14)</f>
        <v>0</v>
      </c>
      <c r="AG7" s="123">
        <f>SUM(AG8:AG14)</f>
        <v>0</v>
      </c>
      <c r="AH7" s="147">
        <f>COUNTIF(AH8:AH14,"&lt;&gt;")</f>
        <v>0</v>
      </c>
      <c r="AI7" s="147">
        <f>COUNTIF(AI8:AI14,"&lt;&gt;")</f>
        <v>0</v>
      </c>
      <c r="AJ7" s="123">
        <f>SUM(AJ8:AJ14)</f>
        <v>0</v>
      </c>
      <c r="AK7" s="123">
        <f>SUM(AK8:AK14)</f>
        <v>0</v>
      </c>
      <c r="AL7" s="147">
        <f>COUNTIF(AL8:AL14,"&lt;&gt;")</f>
        <v>0</v>
      </c>
      <c r="AM7" s="147">
        <f>COUNTIF(AM8:AM14,"&lt;&gt;")</f>
        <v>0</v>
      </c>
      <c r="AN7" s="123">
        <f>SUM(AN8:AN14)</f>
        <v>0</v>
      </c>
      <c r="AO7" s="123">
        <f>SUM(AO8:AO14)</f>
        <v>0</v>
      </c>
      <c r="AP7" s="147">
        <f>COUNTIF(AP8:AP14,"&lt;&gt;")</f>
        <v>0</v>
      </c>
      <c r="AQ7" s="147">
        <f>COUNTIF(AQ8:AQ14,"&lt;&gt;")</f>
        <v>0</v>
      </c>
      <c r="AR7" s="123">
        <f>SUM(AR8:AR14)</f>
        <v>0</v>
      </c>
      <c r="AS7" s="123">
        <f>SUM(AS8:AS14)</f>
        <v>0</v>
      </c>
      <c r="AT7" s="147">
        <f>COUNTIF(AT8:AT14,"&lt;&gt;")</f>
        <v>0</v>
      </c>
      <c r="AU7" s="147">
        <f>COUNTIF(AU8:AU14,"&lt;&gt;")</f>
        <v>0</v>
      </c>
      <c r="AV7" s="123">
        <f>SUM(AV8:AV14)</f>
        <v>0</v>
      </c>
      <c r="AW7" s="123">
        <f>SUM(AW8:AW14)</f>
        <v>0</v>
      </c>
      <c r="AX7" s="147">
        <f>COUNTIF(AX8:AX14,"&lt;&gt;")</f>
        <v>0</v>
      </c>
      <c r="AY7" s="147">
        <f>COUNTIF(AY8:AY14,"&lt;&gt;")</f>
        <v>0</v>
      </c>
      <c r="AZ7" s="123">
        <f>SUM(AZ8:AZ14)</f>
        <v>0</v>
      </c>
      <c r="BA7" s="123">
        <f>SUM(BA8:BA14)</f>
        <v>0</v>
      </c>
      <c r="BB7" s="147">
        <f>COUNTIF(BB8:BB14,"&lt;&gt;")</f>
        <v>0</v>
      </c>
      <c r="BC7" s="147">
        <f>COUNTIF(BC8:BC14,"&lt;&gt;")</f>
        <v>0</v>
      </c>
      <c r="BD7" s="123">
        <f>SUM(BD8:BD14)</f>
        <v>0</v>
      </c>
      <c r="BE7" s="123">
        <f>SUM(BE8:BE14)</f>
        <v>0</v>
      </c>
      <c r="BF7" s="147">
        <f>COUNTIF(BF8:BF14,"&lt;&gt;")</f>
        <v>0</v>
      </c>
      <c r="BG7" s="147">
        <f>COUNTIF(BG8:BG14,"&lt;&gt;")</f>
        <v>0</v>
      </c>
      <c r="BH7" s="123">
        <f>SUM(BH8:BH14)</f>
        <v>0</v>
      </c>
      <c r="BI7" s="123">
        <f>SUM(BI8:BI14)</f>
        <v>0</v>
      </c>
      <c r="BJ7" s="147">
        <f>COUNTIF(BJ8:BJ14,"&lt;&gt;")</f>
        <v>0</v>
      </c>
      <c r="BK7" s="147">
        <f>COUNTIF(BK8:BK14,"&lt;&gt;")</f>
        <v>0</v>
      </c>
      <c r="BL7" s="123">
        <f>SUM(BL8:BL14)</f>
        <v>0</v>
      </c>
      <c r="BM7" s="123">
        <f>SUM(BM8:BM14)</f>
        <v>0</v>
      </c>
      <c r="BN7" s="147">
        <f>COUNTIF(BN8:BN14,"&lt;&gt;")</f>
        <v>0</v>
      </c>
      <c r="BO7" s="147">
        <f>COUNTIF(BO8:BO14,"&lt;&gt;")</f>
        <v>0</v>
      </c>
      <c r="BP7" s="123">
        <f>SUM(BP8:BP14)</f>
        <v>0</v>
      </c>
      <c r="BQ7" s="123">
        <f>SUM(BQ8:BQ14)</f>
        <v>0</v>
      </c>
      <c r="BR7" s="147">
        <f>COUNTIF(BR8:BR14,"&lt;&gt;")</f>
        <v>0</v>
      </c>
      <c r="BS7" s="147">
        <f>COUNTIF(BS8:BS14,"&lt;&gt;")</f>
        <v>0</v>
      </c>
      <c r="BT7" s="123">
        <f>SUM(BT8:BT14)</f>
        <v>0</v>
      </c>
      <c r="BU7" s="123">
        <f>SUM(BU8:BU14)</f>
        <v>0</v>
      </c>
      <c r="BV7" s="147">
        <f>COUNTIF(BV8:BV14,"&lt;&gt;")</f>
        <v>0</v>
      </c>
      <c r="BW7" s="147">
        <f>COUNTIF(BW8:BW14,"&lt;&gt;")</f>
        <v>0</v>
      </c>
      <c r="BX7" s="123">
        <f>SUM(BX8:BX14)</f>
        <v>0</v>
      </c>
      <c r="BY7" s="123">
        <f>SUM(BY8:BY14)</f>
        <v>0</v>
      </c>
      <c r="BZ7" s="147">
        <f>COUNTIF(BZ8:BZ14,"&lt;&gt;")</f>
        <v>0</v>
      </c>
      <c r="CA7" s="147">
        <f>COUNTIF(CA8:CA14,"&lt;&gt;")</f>
        <v>0</v>
      </c>
      <c r="CB7" s="123">
        <f>SUM(CB8:CB14)</f>
        <v>0</v>
      </c>
      <c r="CC7" s="123">
        <f>SUM(CC8:CC14)</f>
        <v>0</v>
      </c>
      <c r="CD7" s="147">
        <f>COUNTIF(CD8:CD14,"&lt;&gt;")</f>
        <v>0</v>
      </c>
      <c r="CE7" s="147">
        <f>COUNTIF(CE8:CE14,"&lt;&gt;")</f>
        <v>0</v>
      </c>
      <c r="CF7" s="123">
        <f>SUM(CF8:CF14)</f>
        <v>0</v>
      </c>
      <c r="CG7" s="123">
        <f>SUM(CG8:CG14)</f>
        <v>0</v>
      </c>
      <c r="CH7" s="147">
        <f>COUNTIF(CH8:CH14,"&lt;&gt;")</f>
        <v>0</v>
      </c>
      <c r="CI7" s="147">
        <f>COUNTIF(CI8:CI14,"&lt;&gt;")</f>
        <v>0</v>
      </c>
      <c r="CJ7" s="123">
        <f>SUM(CJ8:CJ14)</f>
        <v>0</v>
      </c>
      <c r="CK7" s="123">
        <f>SUM(CK8:CK14)</f>
        <v>0</v>
      </c>
      <c r="CL7" s="147">
        <f>COUNTIF(CL8:CL14,"&lt;&gt;")</f>
        <v>0</v>
      </c>
      <c r="CM7" s="147">
        <f>COUNTIF(CM8:CM14,"&lt;&gt;")</f>
        <v>0</v>
      </c>
      <c r="CN7" s="123">
        <f>SUM(CN8:CN14)</f>
        <v>0</v>
      </c>
      <c r="CO7" s="123">
        <f>SUM(CO8:CO14)</f>
        <v>0</v>
      </c>
      <c r="CP7" s="147">
        <f>COUNTIF(CP8:CP14,"&lt;&gt;")</f>
        <v>0</v>
      </c>
      <c r="CQ7" s="147">
        <f>COUNTIF(CQ8:CQ14,"&lt;&gt;")</f>
        <v>0</v>
      </c>
      <c r="CR7" s="123">
        <f>SUM(CR8:CR14)</f>
        <v>0</v>
      </c>
      <c r="CS7" s="123">
        <f>SUM(CS8:CS14)</f>
        <v>0</v>
      </c>
      <c r="CT7" s="147">
        <f>COUNTIF(CT8:CT14,"&lt;&gt;")</f>
        <v>0</v>
      </c>
      <c r="CU7" s="147">
        <f>COUNTIF(CU8:CU14,"&lt;&gt;")</f>
        <v>0</v>
      </c>
      <c r="CV7" s="123">
        <f>SUM(CV8:CV14)</f>
        <v>0</v>
      </c>
      <c r="CW7" s="123">
        <f>SUM(CW8:CW14)</f>
        <v>0</v>
      </c>
      <c r="CX7" s="147">
        <f>COUNTIF(CX8:CX14,"&lt;&gt;")</f>
        <v>0</v>
      </c>
      <c r="CY7" s="147">
        <f>COUNTIF(CY8:CY14,"&lt;&gt;")</f>
        <v>0</v>
      </c>
      <c r="CZ7" s="123">
        <f>SUM(CZ8:CZ14)</f>
        <v>0</v>
      </c>
      <c r="DA7" s="123">
        <f>SUM(DA8:DA14)</f>
        <v>0</v>
      </c>
      <c r="DB7" s="147">
        <f>COUNTIF(DB8:DB14,"&lt;&gt;")</f>
        <v>0</v>
      </c>
      <c r="DC7" s="147">
        <f>COUNTIF(DC8:DC14,"&lt;&gt;")</f>
        <v>0</v>
      </c>
      <c r="DD7" s="123">
        <f>SUM(DD8:DD14)</f>
        <v>0</v>
      </c>
      <c r="DE7" s="123">
        <f>SUM(DE8:DE14)</f>
        <v>0</v>
      </c>
      <c r="DF7" s="147">
        <f>COUNTIF(DF8:DF14,"&lt;&gt;")</f>
        <v>0</v>
      </c>
      <c r="DG7" s="147">
        <f>COUNTIF(DG8:DG14,"&lt;&gt;")</f>
        <v>0</v>
      </c>
      <c r="DH7" s="123">
        <f>SUM(DH8:DH14)</f>
        <v>0</v>
      </c>
      <c r="DI7" s="123">
        <f>SUM(DI8:DI14)</f>
        <v>0</v>
      </c>
      <c r="DJ7" s="147">
        <f>COUNTIF(DJ8:DJ14,"&lt;&gt;")</f>
        <v>0</v>
      </c>
      <c r="DK7" s="147">
        <f>COUNTIF(DK8:DK14,"&lt;&gt;")</f>
        <v>0</v>
      </c>
      <c r="DL7" s="123">
        <f>SUM(DL8:DL14)</f>
        <v>0</v>
      </c>
      <c r="DM7" s="123">
        <f>SUM(DM8:DM14)</f>
        <v>0</v>
      </c>
      <c r="DN7" s="147">
        <f>COUNTIF(DN8:DN14,"&lt;&gt;")</f>
        <v>0</v>
      </c>
      <c r="DO7" s="147">
        <f>COUNTIF(DO8:DO14,"&lt;&gt;")</f>
        <v>0</v>
      </c>
      <c r="DP7" s="123">
        <f>SUM(DP8:DP14)</f>
        <v>0</v>
      </c>
      <c r="DQ7" s="123">
        <f>SUM(DQ8:DQ14)</f>
        <v>0</v>
      </c>
      <c r="DR7" s="147">
        <f>COUNTIF(DR8:DR14,"&lt;&gt;")</f>
        <v>0</v>
      </c>
      <c r="DS7" s="147">
        <f>COUNTIF(DS8:DS14,"&lt;&gt;")</f>
        <v>0</v>
      </c>
      <c r="DT7" s="123">
        <f>SUM(DT8:DT14)</f>
        <v>0</v>
      </c>
      <c r="DU7" s="123">
        <f>SUM(DU8:DU14)</f>
        <v>0</v>
      </c>
    </row>
    <row r="8" spans="1:125" s="129" customFormat="1" ht="12" customHeight="1">
      <c r="A8" s="125" t="s">
        <v>389</v>
      </c>
      <c r="B8" s="126" t="s">
        <v>424</v>
      </c>
      <c r="C8" s="125" t="s">
        <v>425</v>
      </c>
      <c r="D8" s="127">
        <f aca="true" t="shared" si="0" ref="D8:D14">SUM(H8,L8,P8,T8,X8,AB8,AF8,AJ8,AN8,AR8,AV8,AZ8,BD8,BH8,BL8,BP8,BT8,BX8,CB8,CF8,CJ8,CN8,CR8,CV8,CZ8,DD8,DH8,DL8,DP8,DT8)</f>
        <v>0</v>
      </c>
      <c r="E8" s="127">
        <f aca="true" t="shared" si="1" ref="E8:E14">SUM(I8,M8,Q8,U8,Y8,AC8,AG8,AK8,AO8,AS8,AW8,BA8,BE8,BI8,BM8,BQ8,BU8,BY8,CC8,CG8,CK8,CO8,CS8,CW8,DA8,DE8,DI8,DM8,DQ8,DU8)</f>
        <v>89703</v>
      </c>
      <c r="F8" s="132" t="s">
        <v>422</v>
      </c>
      <c r="G8" s="131" t="s">
        <v>423</v>
      </c>
      <c r="H8" s="127">
        <v>0</v>
      </c>
      <c r="I8" s="127">
        <v>53774</v>
      </c>
      <c r="J8" s="132" t="s">
        <v>428</v>
      </c>
      <c r="K8" s="131" t="s">
        <v>429</v>
      </c>
      <c r="L8" s="127">
        <v>0</v>
      </c>
      <c r="M8" s="127">
        <v>35929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389</v>
      </c>
      <c r="B9" s="126" t="s">
        <v>398</v>
      </c>
      <c r="C9" s="125" t="s">
        <v>399</v>
      </c>
      <c r="D9" s="127">
        <f t="shared" si="0"/>
        <v>538724</v>
      </c>
      <c r="E9" s="127">
        <f t="shared" si="1"/>
        <v>0</v>
      </c>
      <c r="F9" s="132" t="s">
        <v>396</v>
      </c>
      <c r="G9" s="131" t="s">
        <v>397</v>
      </c>
      <c r="H9" s="127">
        <v>430123</v>
      </c>
      <c r="I9" s="127">
        <v>0</v>
      </c>
      <c r="J9" s="132" t="s">
        <v>422</v>
      </c>
      <c r="K9" s="131" t="s">
        <v>423</v>
      </c>
      <c r="L9" s="127">
        <v>62458</v>
      </c>
      <c r="M9" s="127">
        <v>0</v>
      </c>
      <c r="N9" s="132" t="s">
        <v>428</v>
      </c>
      <c r="O9" s="131" t="s">
        <v>429</v>
      </c>
      <c r="P9" s="127">
        <v>46143</v>
      </c>
      <c r="Q9" s="127">
        <v>0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389</v>
      </c>
      <c r="B10" s="126" t="s">
        <v>426</v>
      </c>
      <c r="C10" s="125" t="s">
        <v>427</v>
      </c>
      <c r="D10" s="127">
        <f t="shared" si="0"/>
        <v>57868</v>
      </c>
      <c r="E10" s="127">
        <f t="shared" si="1"/>
        <v>0</v>
      </c>
      <c r="F10" s="132" t="s">
        <v>428</v>
      </c>
      <c r="G10" s="131" t="s">
        <v>429</v>
      </c>
      <c r="H10" s="127">
        <v>26780</v>
      </c>
      <c r="I10" s="127">
        <v>0</v>
      </c>
      <c r="J10" s="132" t="s">
        <v>422</v>
      </c>
      <c r="K10" s="131" t="s">
        <v>423</v>
      </c>
      <c r="L10" s="127">
        <v>31088</v>
      </c>
      <c r="M10" s="127">
        <v>0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389</v>
      </c>
      <c r="B11" s="126" t="s">
        <v>410</v>
      </c>
      <c r="C11" s="125" t="s">
        <v>411</v>
      </c>
      <c r="D11" s="127">
        <f t="shared" si="0"/>
        <v>462887</v>
      </c>
      <c r="E11" s="127">
        <f t="shared" si="1"/>
        <v>0</v>
      </c>
      <c r="F11" s="132" t="s">
        <v>406</v>
      </c>
      <c r="G11" s="131" t="s">
        <v>407</v>
      </c>
      <c r="H11" s="127">
        <v>378955</v>
      </c>
      <c r="I11" s="127">
        <v>0</v>
      </c>
      <c r="J11" s="132" t="s">
        <v>414</v>
      </c>
      <c r="K11" s="131" t="s">
        <v>415</v>
      </c>
      <c r="L11" s="127">
        <v>83932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389</v>
      </c>
      <c r="B12" s="126" t="s">
        <v>404</v>
      </c>
      <c r="C12" s="125" t="s">
        <v>405</v>
      </c>
      <c r="D12" s="134">
        <f t="shared" si="0"/>
        <v>339263</v>
      </c>
      <c r="E12" s="134">
        <f t="shared" si="1"/>
        <v>133413</v>
      </c>
      <c r="F12" s="126" t="s">
        <v>417</v>
      </c>
      <c r="G12" s="125" t="s">
        <v>418</v>
      </c>
      <c r="H12" s="134">
        <v>87644</v>
      </c>
      <c r="I12" s="134">
        <v>33894</v>
      </c>
      <c r="J12" s="126" t="s">
        <v>419</v>
      </c>
      <c r="K12" s="125" t="s">
        <v>335</v>
      </c>
      <c r="L12" s="134">
        <v>83731</v>
      </c>
      <c r="M12" s="134">
        <v>32831</v>
      </c>
      <c r="N12" s="126" t="s">
        <v>420</v>
      </c>
      <c r="O12" s="125" t="s">
        <v>421</v>
      </c>
      <c r="P12" s="134">
        <v>167888</v>
      </c>
      <c r="Q12" s="134">
        <v>55520</v>
      </c>
      <c r="R12" s="126" t="s">
        <v>402</v>
      </c>
      <c r="S12" s="125" t="s">
        <v>403</v>
      </c>
      <c r="T12" s="134">
        <v>0</v>
      </c>
      <c r="U12" s="134">
        <v>11168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389</v>
      </c>
      <c r="B13" s="126" t="s">
        <v>393</v>
      </c>
      <c r="C13" s="125" t="s">
        <v>394</v>
      </c>
      <c r="D13" s="134">
        <f t="shared" si="0"/>
        <v>583559</v>
      </c>
      <c r="E13" s="134">
        <f t="shared" si="1"/>
        <v>18389</v>
      </c>
      <c r="F13" s="126" t="s">
        <v>391</v>
      </c>
      <c r="G13" s="125" t="s">
        <v>392</v>
      </c>
      <c r="H13" s="134">
        <v>421738</v>
      </c>
      <c r="I13" s="134">
        <v>18389</v>
      </c>
      <c r="J13" s="126" t="s">
        <v>402</v>
      </c>
      <c r="K13" s="125" t="s">
        <v>403</v>
      </c>
      <c r="L13" s="134">
        <v>161821</v>
      </c>
      <c r="M13" s="134">
        <v>0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389</v>
      </c>
      <c r="B14" s="126" t="s">
        <v>408</v>
      </c>
      <c r="C14" s="125" t="s">
        <v>409</v>
      </c>
      <c r="D14" s="134">
        <f t="shared" si="0"/>
        <v>0</v>
      </c>
      <c r="E14" s="134">
        <f t="shared" si="1"/>
        <v>99095</v>
      </c>
      <c r="F14" s="126" t="s">
        <v>406</v>
      </c>
      <c r="G14" s="125" t="s">
        <v>407</v>
      </c>
      <c r="H14" s="134">
        <v>0</v>
      </c>
      <c r="I14" s="134">
        <v>65607</v>
      </c>
      <c r="J14" s="126" t="s">
        <v>412</v>
      </c>
      <c r="K14" s="125" t="s">
        <v>413</v>
      </c>
      <c r="L14" s="134">
        <v>0</v>
      </c>
      <c r="M14" s="134">
        <v>22507</v>
      </c>
      <c r="N14" s="126" t="s">
        <v>414</v>
      </c>
      <c r="O14" s="125" t="s">
        <v>415</v>
      </c>
      <c r="P14" s="134">
        <v>0</v>
      </c>
      <c r="Q14" s="134">
        <v>10981</v>
      </c>
      <c r="R14" s="126"/>
      <c r="S14" s="125"/>
      <c r="T14" s="134">
        <v>0</v>
      </c>
      <c r="U14" s="134">
        <v>0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443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32</v>
      </c>
      <c r="M2" s="3" t="str">
        <f>IF(L2&lt;&gt;"",VLOOKUP(L2,$AK$6:$AL$52,2,FALSE),"-")</f>
        <v>島根県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482850</v>
      </c>
      <c r="F7" s="18">
        <f aca="true" t="shared" si="2" ref="F7:F12">AF14</f>
        <v>6034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482850</v>
      </c>
      <c r="AG7" s="40"/>
      <c r="AH7" s="2" t="str">
        <f ca="1" t="shared" si="0"/>
        <v>32000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33554</v>
      </c>
      <c r="F8" s="18">
        <f t="shared" si="2"/>
        <v>0</v>
      </c>
      <c r="H8" s="191"/>
      <c r="I8" s="191"/>
      <c r="J8" s="195" t="s">
        <v>39</v>
      </c>
      <c r="K8" s="196"/>
      <c r="L8" s="18">
        <f t="shared" si="3"/>
        <v>461860</v>
      </c>
      <c r="M8" s="18">
        <f t="shared" si="4"/>
        <v>94743</v>
      </c>
      <c r="AC8" s="16" t="s">
        <v>38</v>
      </c>
      <c r="AD8" s="41" t="s">
        <v>59</v>
      </c>
      <c r="AE8" s="40" t="s">
        <v>61</v>
      </c>
      <c r="AF8" s="36">
        <f ca="1" t="shared" si="5"/>
        <v>33554</v>
      </c>
      <c r="AG8" s="40"/>
      <c r="AH8" s="2" t="str">
        <f ca="1" t="shared" si="0"/>
        <v>32201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1022700</v>
      </c>
      <c r="F9" s="18">
        <f t="shared" si="2"/>
        <v>0</v>
      </c>
      <c r="H9" s="191"/>
      <c r="I9" s="191"/>
      <c r="J9" s="181" t="s">
        <v>41</v>
      </c>
      <c r="K9" s="183"/>
      <c r="L9" s="18">
        <f t="shared" si="3"/>
        <v>7951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1022700</v>
      </c>
      <c r="AG9" s="40"/>
      <c r="AH9" s="2" t="str">
        <f ca="1" t="shared" si="0"/>
        <v>32202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2125891</v>
      </c>
      <c r="F10" s="18">
        <f t="shared" si="2"/>
        <v>214749</v>
      </c>
      <c r="H10" s="191"/>
      <c r="I10" s="192"/>
      <c r="J10" s="181" t="s">
        <v>43</v>
      </c>
      <c r="K10" s="183"/>
      <c r="L10" s="18">
        <f t="shared" si="3"/>
        <v>0</v>
      </c>
      <c r="M10" s="18">
        <f t="shared" si="4"/>
        <v>10416</v>
      </c>
      <c r="AC10" s="16" t="s">
        <v>42</v>
      </c>
      <c r="AD10" s="41" t="s">
        <v>59</v>
      </c>
      <c r="AE10" s="40" t="s">
        <v>63</v>
      </c>
      <c r="AF10" s="36">
        <f ca="1" t="shared" si="5"/>
        <v>2125891</v>
      </c>
      <c r="AG10" s="40"/>
      <c r="AH10" s="2" t="str">
        <f ca="1" t="shared" si="0"/>
        <v>32203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1982301</v>
      </c>
      <c r="F11" s="18">
        <f t="shared" si="2"/>
        <v>340600</v>
      </c>
      <c r="H11" s="191"/>
      <c r="I11" s="207" t="s">
        <v>44</v>
      </c>
      <c r="J11" s="207"/>
      <c r="K11" s="207"/>
      <c r="L11" s="18">
        <f t="shared" si="3"/>
        <v>15537</v>
      </c>
      <c r="M11" s="18">
        <f t="shared" si="4"/>
        <v>16590</v>
      </c>
      <c r="AC11" s="16" t="s">
        <v>190</v>
      </c>
      <c r="AD11" s="41" t="s">
        <v>59</v>
      </c>
      <c r="AE11" s="40" t="s">
        <v>64</v>
      </c>
      <c r="AF11" s="36">
        <f ca="1" t="shared" si="5"/>
        <v>1982301</v>
      </c>
      <c r="AG11" s="40"/>
      <c r="AH11" s="2" t="str">
        <f ca="1" t="shared" si="0"/>
        <v>32204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1137433</v>
      </c>
      <c r="F12" s="18">
        <f t="shared" si="2"/>
        <v>61452</v>
      </c>
      <c r="H12" s="191"/>
      <c r="I12" s="207" t="s">
        <v>45</v>
      </c>
      <c r="J12" s="207"/>
      <c r="K12" s="207"/>
      <c r="L12" s="18">
        <f t="shared" si="3"/>
        <v>241581</v>
      </c>
      <c r="M12" s="18">
        <f t="shared" si="4"/>
        <v>10556</v>
      </c>
      <c r="AC12" s="16" t="s">
        <v>43</v>
      </c>
      <c r="AD12" s="41" t="s">
        <v>59</v>
      </c>
      <c r="AE12" s="40" t="s">
        <v>65</v>
      </c>
      <c r="AF12" s="36">
        <f ca="1" t="shared" si="5"/>
        <v>1137433</v>
      </c>
      <c r="AG12" s="40"/>
      <c r="AH12" s="2" t="str">
        <f ca="1" t="shared" si="0"/>
        <v>32205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6784729</v>
      </c>
      <c r="F13" s="19">
        <f>SUM(F7:F12)</f>
        <v>622835</v>
      </c>
      <c r="H13" s="191"/>
      <c r="I13" s="184" t="s">
        <v>30</v>
      </c>
      <c r="J13" s="185"/>
      <c r="K13" s="186"/>
      <c r="L13" s="20">
        <f>SUM(L7:L12)</f>
        <v>726929</v>
      </c>
      <c r="M13" s="20">
        <f>SUM(M7:M12)</f>
        <v>132305</v>
      </c>
      <c r="AC13" s="16" t="s">
        <v>48</v>
      </c>
      <c r="AD13" s="41" t="s">
        <v>59</v>
      </c>
      <c r="AE13" s="40" t="s">
        <v>66</v>
      </c>
      <c r="AF13" s="36">
        <f ca="1" t="shared" si="5"/>
        <v>6436725</v>
      </c>
      <c r="AG13" s="40"/>
      <c r="AH13" s="2" t="str">
        <f ca="1" t="shared" si="0"/>
        <v>32206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4802428</v>
      </c>
      <c r="F14" s="23">
        <f>F13-F11</f>
        <v>282235</v>
      </c>
      <c r="H14" s="192"/>
      <c r="I14" s="21"/>
      <c r="J14" s="25"/>
      <c r="K14" s="22" t="s">
        <v>47</v>
      </c>
      <c r="L14" s="24">
        <f>L13-L12</f>
        <v>485348</v>
      </c>
      <c r="M14" s="24">
        <f>M13-M12</f>
        <v>121749</v>
      </c>
      <c r="AC14" s="16" t="s">
        <v>34</v>
      </c>
      <c r="AD14" s="41" t="s">
        <v>59</v>
      </c>
      <c r="AE14" s="40" t="s">
        <v>67</v>
      </c>
      <c r="AF14" s="36">
        <f ca="1" t="shared" si="5"/>
        <v>6034</v>
      </c>
      <c r="AG14" s="40"/>
      <c r="AH14" s="2" t="str">
        <f ca="1" t="shared" si="0"/>
        <v>32207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6436725</v>
      </c>
      <c r="F15" s="18">
        <f>AF20</f>
        <v>1369721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1261310</v>
      </c>
      <c r="M15" s="18">
        <f aca="true" t="shared" si="7" ref="M15:M28">AF48</f>
        <v>227039</v>
      </c>
      <c r="AC15" s="16" t="s">
        <v>38</v>
      </c>
      <c r="AD15" s="41" t="s">
        <v>59</v>
      </c>
      <c r="AE15" s="40" t="s">
        <v>68</v>
      </c>
      <c r="AF15" s="36">
        <f ca="1" t="shared" si="5"/>
        <v>0</v>
      </c>
      <c r="AG15" s="40"/>
      <c r="AH15" s="2" t="str">
        <f ca="1" t="shared" si="0"/>
        <v>32209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13221454</v>
      </c>
      <c r="F16" s="19">
        <f>SUM(F13,F15)</f>
        <v>1992556</v>
      </c>
      <c r="H16" s="188"/>
      <c r="I16" s="191"/>
      <c r="J16" s="191" t="s">
        <v>138</v>
      </c>
      <c r="K16" s="14" t="s">
        <v>107</v>
      </c>
      <c r="L16" s="18">
        <f t="shared" si="6"/>
        <v>191163</v>
      </c>
      <c r="M16" s="18">
        <f t="shared" si="7"/>
        <v>0</v>
      </c>
      <c r="AC16" s="16" t="s">
        <v>40</v>
      </c>
      <c r="AD16" s="41" t="s">
        <v>59</v>
      </c>
      <c r="AE16" s="40" t="s">
        <v>69</v>
      </c>
      <c r="AF16" s="36">
        <f ca="1" t="shared" si="5"/>
        <v>0</v>
      </c>
      <c r="AG16" s="40"/>
      <c r="AH16" s="2" t="str">
        <f ca="1" t="shared" si="0"/>
        <v>32343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11239153</v>
      </c>
      <c r="F17" s="23">
        <f>SUM(F14:F15)</f>
        <v>1651956</v>
      </c>
      <c r="H17" s="188"/>
      <c r="I17" s="191"/>
      <c r="J17" s="191"/>
      <c r="K17" s="14" t="s">
        <v>108</v>
      </c>
      <c r="L17" s="18">
        <f t="shared" si="6"/>
        <v>196352</v>
      </c>
      <c r="M17" s="18">
        <f t="shared" si="7"/>
        <v>30520</v>
      </c>
      <c r="AC17" s="16" t="s">
        <v>42</v>
      </c>
      <c r="AD17" s="41" t="s">
        <v>59</v>
      </c>
      <c r="AE17" s="40" t="s">
        <v>70</v>
      </c>
      <c r="AF17" s="36">
        <f ca="1" t="shared" si="5"/>
        <v>214749</v>
      </c>
      <c r="AG17" s="40"/>
      <c r="AH17" s="2" t="str">
        <f ca="1" t="shared" si="0"/>
        <v>32386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17698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340600</v>
      </c>
      <c r="AG18" s="40"/>
      <c r="AH18" s="2" t="str">
        <f ca="1" t="shared" si="0"/>
        <v>32441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51585</v>
      </c>
      <c r="M19" s="18">
        <f t="shared" si="7"/>
        <v>79140</v>
      </c>
      <c r="AC19" s="16" t="s">
        <v>43</v>
      </c>
      <c r="AD19" s="41" t="s">
        <v>59</v>
      </c>
      <c r="AE19" s="40" t="s">
        <v>72</v>
      </c>
      <c r="AF19" s="36">
        <f ca="1" t="shared" si="5"/>
        <v>61452</v>
      </c>
      <c r="AG19" s="40"/>
      <c r="AH19" s="2" t="str">
        <f ca="1" t="shared" si="0"/>
        <v>32448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1982301</v>
      </c>
      <c r="F20" s="30">
        <f>F11</f>
        <v>340600</v>
      </c>
      <c r="H20" s="188"/>
      <c r="I20" s="191"/>
      <c r="J20" s="181" t="s">
        <v>53</v>
      </c>
      <c r="K20" s="183"/>
      <c r="L20" s="18">
        <f t="shared" si="6"/>
        <v>1026493</v>
      </c>
      <c r="M20" s="18">
        <f t="shared" si="7"/>
        <v>547729</v>
      </c>
      <c r="AC20" s="16" t="s">
        <v>48</v>
      </c>
      <c r="AD20" s="41" t="s">
        <v>59</v>
      </c>
      <c r="AE20" s="40" t="s">
        <v>73</v>
      </c>
      <c r="AF20" s="36">
        <f ca="1" t="shared" si="5"/>
        <v>1369721</v>
      </c>
      <c r="AG20" s="40"/>
      <c r="AH20" s="2" t="str">
        <f ca="1" t="shared" si="0"/>
        <v>32449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1982301</v>
      </c>
      <c r="F21" s="30">
        <f>M12+M27</f>
        <v>340600</v>
      </c>
      <c r="H21" s="188"/>
      <c r="I21" s="192"/>
      <c r="J21" s="181" t="s">
        <v>54</v>
      </c>
      <c r="K21" s="183"/>
      <c r="L21" s="18">
        <f t="shared" si="6"/>
        <v>169540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32501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182106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461860</v>
      </c>
      <c r="AH22" s="2" t="str">
        <f ca="1" t="shared" si="0"/>
        <v>32505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2080960</v>
      </c>
      <c r="M23" s="18">
        <f t="shared" si="7"/>
        <v>58905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7951</v>
      </c>
      <c r="AH23" s="2" t="str">
        <f ca="1" t="shared" si="0"/>
        <v>32525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3374994</v>
      </c>
      <c r="M24" s="18">
        <f t="shared" si="7"/>
        <v>497481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0</v>
      </c>
      <c r="AH24" s="2" t="str">
        <f ca="1" t="shared" si="0"/>
        <v>32526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244731</v>
      </c>
      <c r="M25" s="18">
        <f t="shared" si="7"/>
        <v>4358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15537</v>
      </c>
      <c r="AH25" s="2" t="str">
        <f ca="1" t="shared" si="0"/>
        <v>32527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46276</v>
      </c>
      <c r="M26" s="18">
        <f t="shared" si="7"/>
        <v>7682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241581</v>
      </c>
      <c r="AH26" s="2" t="str">
        <f ca="1" t="shared" si="0"/>
        <v>32528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1740720</v>
      </c>
      <c r="M27" s="18">
        <f t="shared" si="7"/>
        <v>330044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1261310</v>
      </c>
      <c r="AH27" s="2" t="str">
        <f ca="1" t="shared" si="0"/>
        <v>32841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23998</v>
      </c>
      <c r="M28" s="18">
        <f t="shared" si="7"/>
        <v>887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191163</v>
      </c>
      <c r="AH28" s="2" t="str">
        <f ca="1" t="shared" si="0"/>
        <v>32852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10607926</v>
      </c>
      <c r="M29" s="20">
        <f>SUM(M15:M28)</f>
        <v>1783785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196352</v>
      </c>
      <c r="AH29" s="2" t="str">
        <f ca="1" t="shared" si="0"/>
        <v>32874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8867206</v>
      </c>
      <c r="M30" s="24">
        <f>M29-M27</f>
        <v>1453741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17698</v>
      </c>
      <c r="AH30" s="2" t="str">
        <f ca="1" t="shared" si="0"/>
        <v>32876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1886599</v>
      </c>
      <c r="M31" s="18">
        <f>AF62</f>
        <v>76466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51585</v>
      </c>
      <c r="AH31" s="2" t="str">
        <f ca="1" t="shared" si="0"/>
        <v>32888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13221454</v>
      </c>
      <c r="M32" s="20">
        <f>SUM(M13,M29,M31)</f>
        <v>1992556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1026493</v>
      </c>
      <c r="AH32" s="2" t="str">
        <f ca="1" t="shared" si="0"/>
        <v>32891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11239153</v>
      </c>
      <c r="M33" s="24">
        <f>SUM(M14,M30,M31)</f>
        <v>1651956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169540</v>
      </c>
      <c r="AH33" s="2" t="str">
        <f ca="1" t="shared" si="0"/>
        <v>32893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182106</v>
      </c>
      <c r="AH34" s="2">
        <f ca="1" t="shared" si="0"/>
        <v>0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2080960</v>
      </c>
      <c r="AH35" s="2">
        <f ca="1" t="shared" si="0"/>
        <v>0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3374994</v>
      </c>
      <c r="AH36" s="2">
        <f ca="1" t="shared" si="0"/>
        <v>0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244731</v>
      </c>
      <c r="AH37" s="2">
        <f ca="1" t="shared" si="0"/>
        <v>0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46276</v>
      </c>
      <c r="AH38" s="2">
        <f ca="1" t="shared" si="0"/>
        <v>0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1740720</v>
      </c>
      <c r="AH39" s="2">
        <f ca="1" t="shared" si="0"/>
        <v>0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23998</v>
      </c>
      <c r="AH40" s="2">
        <f ca="1" t="shared" si="0"/>
        <v>0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1886599</v>
      </c>
      <c r="AH41" s="2">
        <f ca="1" t="shared" si="0"/>
        <v>0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94743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10416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16590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10556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227039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0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30520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79140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547729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58905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497481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4358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7682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330044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887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76466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2015-02-17T03:18:56Z</dcterms:modified>
  <cp:category/>
  <cp:version/>
  <cp:contentType/>
  <cp:contentStatus/>
</cp:coreProperties>
</file>