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'市町村分担金内訳'!$A$7:$DU$27</definedName>
    <definedName name="_xlnm.Print_Area" localSheetId="4">'組合分担金内訳'!$A$7:$BE$61</definedName>
    <definedName name="_xlnm.Print_Area" localSheetId="3">'廃棄物事業経費（歳出）'!$A$7:$CI$81</definedName>
    <definedName name="_xlnm.Print_Area" localSheetId="2">'廃棄物事業経費（歳入）'!$A$7:$AD$81</definedName>
    <definedName name="_xlnm.Print_Area" localSheetId="0">'廃棄物事業経費（市町村）'!$A$7:$DJ$61</definedName>
    <definedName name="_xlnm.Print_Area" localSheetId="1">'廃棄物事業経費（組合）'!$A$7:$DJ$27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<sst xmlns="http://schemas.openxmlformats.org/spreadsheetml/2006/main" count="2872" uniqueCount="638">
  <si>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</si>
  <si>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</si>
  <si>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</si>
  <si>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</si>
  <si>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</si>
  <si>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</si>
  <si>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</si>
  <si>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</si>
  <si>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</si>
  <si>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</si>
  <si>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</si>
  <si>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</si>
  <si>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</si>
  <si>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</si>
  <si>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</si>
  <si>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</si>
  <si>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</si>
  <si>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</si>
  <si>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</si>
  <si>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</si>
  <si>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</si>
  <si>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</si>
  <si>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</si>
  <si>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</si>
  <si>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</si>
  <si>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</si>
  <si>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</si>
  <si>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</si>
  <si>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</si>
  <si>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</si>
  <si>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</si>
  <si>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</si>
  <si>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</si>
  <si>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</si>
  <si>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</si>
  <si>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</si>
  <si>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</si>
  <si>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</si>
  <si>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</si>
  <si>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</si>
  <si>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</si>
  <si>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</si>
  <si>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</si>
  <si>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</si>
  <si>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</si>
  <si>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</si>
  <si>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</si>
  <si>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</si>
  <si>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</si>
  <si>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</si>
  <si>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</si>
  <si>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</si>
  <si>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</si>
  <si>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</si>
  <si>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</si>
  <si>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</si>
  <si>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</si>
  <si>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</si>
  <si>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</si>
  <si>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</si>
  <si>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</si>
  <si>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</si>
  <si>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</si>
  <si>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</si>
  <si>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</si>
  <si>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</si>
  <si>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</si>
  <si>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</si>
  <si>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</si>
  <si>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</si>
  <si>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</si>
  <si>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</si>
  <si>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</si>
  <si>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</si>
  <si>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</si>
  <si>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</si>
  <si>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</si>
  <si>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</si>
  <si>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</si>
  <si>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</si>
  <si>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</si>
  <si>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</si>
  <si>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</si>
  <si>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</si>
  <si>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</si>
  <si>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</si>
  <si>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</si>
  <si>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</si>
  <si>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</si>
  <si>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</si>
  <si>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</si>
  <si>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</si>
  <si>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</si>
  <si>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</si>
  <si>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</si>
  <si>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</si>
  <si>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</si>
  <si>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</si>
  <si>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</si>
  <si>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</si>
  <si>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</si>
  <si>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</si>
  <si>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</si>
  <si>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</si>
  <si>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</si>
  <si>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</si>
  <si>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</si>
  <si>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</si>
  <si>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</si>
  <si>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</si>
  <si>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</si>
  <si>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</si>
  <si>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</si>
  <si>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</si>
  <si>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</si>
  <si>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</si>
  <si>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</si>
  <si>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</si>
  <si>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</si>
  <si>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</si>
  <si>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</si>
  <si>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</si>
  <si>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</si>
  <si>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</si>
  <si>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</si>
  <si>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</si>
  <si>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</si>
  <si>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</si>
  <si>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</si>
  <si>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</si>
  <si>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</si>
  <si>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</si>
  <si>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</si>
  <si>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</si>
  <si>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</si>
  <si>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</si>
  <si>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</si>
  <si>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</si>
  <si>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</si>
  <si>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</si>
  <si>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</si>
  <si>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</si>
  <si>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</si>
  <si>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</si>
  <si>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</si>
  <si>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</si>
  <si>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</si>
  <si>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</si>
  <si>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</si>
  <si>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</si>
  <si>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</si>
  <si>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</si>
  <si>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</si>
  <si>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</si>
  <si>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</si>
  <si>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</si>
  <si>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</si>
  <si>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</si>
  <si>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</si>
  <si>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</si>
  <si>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</si>
  <si>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</si>
  <si>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</si>
  <si>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</si>
  <si>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</si>
  <si>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</si>
  <si>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</si>
  <si>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</si>
  <si>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</si>
  <si>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</si>
  <si>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</si>
  <si>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</si>
  <si>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</si>
  <si>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</si>
  <si>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</si>
  <si>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</si>
  <si>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</si>
  <si>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</si>
  <si>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</si>
  <si>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</si>
  <si>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</si>
  <si>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</si>
  <si>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</si>
  <si>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</si>
  <si>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</si>
  <si>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</si>
  <si>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</si>
  <si>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</si>
  <si>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</si>
  <si>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</si>
  <si>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</si>
  <si>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</si>
  <si>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</si>
  <si>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</si>
  <si>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</si>
  <si>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</si>
  <si>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</si>
  <si>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</si>
  <si>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</si>
  <si>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</si>
  <si>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</si>
  <si>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</si>
  <si>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</si>
  <si>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</si>
  <si>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</si>
  <si>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</si>
  <si>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</si>
  <si>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</si>
  <si>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</si>
  <si>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</si>
  <si>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</si>
  <si>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</si>
  <si>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</si>
  <si>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</si>
  <si>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</si>
  <si>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</si>
  <si>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</si>
  <si>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</si>
  <si>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</si>
  <si>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</si>
  <si>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</si>
  <si>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</si>
  <si>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</si>
  <si>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</si>
  <si>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</si>
  <si>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</si>
  <si>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</si>
  <si>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</si>
  <si>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</si>
  <si>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</si>
  <si>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</si>
  <si>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</si>
  <si>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</si>
  <si>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</si>
  <si>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</si>
  <si>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</si>
  <si>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</si>
  <si>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</si>
  <si>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</si>
  <si>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</si>
  <si>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</si>
  <si>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</si>
  <si>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</si>
  <si>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</si>
  <si>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</si>
  <si>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</si>
  <si>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</si>
  <si>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</si>
  <si>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</si>
  <si>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</si>
  <si>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</si>
  <si>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</si>
  <si>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</si>
  <si>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</si>
  <si>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</si>
  <si>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</si>
  <si>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</si>
  <si>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</si>
  <si>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</si>
  <si>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</si>
  <si>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</si>
  <si>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</si>
  <si>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</si>
  <si>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</si>
  <si>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</si>
  <si>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</si>
  <si>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</si>
  <si>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</si>
  <si>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</si>
  <si>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</si>
  <si>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</si>
  <si>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</si>
  <si>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</si>
  <si>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</si>
  <si>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</si>
  <si>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</si>
  <si>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</si>
  <si>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</si>
  <si>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</si>
  <si>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</si>
  <si>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</si>
  <si>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</si>
  <si>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</si>
  <si>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</si>
  <si>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</si>
  <si>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</si>
  <si>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</si>
  <si>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</si>
  <si>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</si>
  <si>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</si>
  <si>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</si>
  <si>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</si>
  <si>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</si>
  <si>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</si>
  <si>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</si>
  <si>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</si>
  <si>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</si>
  <si>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</si>
  <si>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</si>
  <si>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</si>
  <si>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</si>
  <si>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</si>
  <si>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</si>
  <si>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</si>
  <si>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</si>
  <si>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</si>
  <si>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</si>
  <si>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</si>
  <si>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</si>
  <si>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</si>
  <si>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</si>
  <si>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</si>
  <si>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</si>
  <si>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</si>
  <si>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</si>
  <si>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</si>
  <si>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</si>
  <si>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</si>
  <si>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</si>
  <si>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</si>
  <si>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</si>
  <si>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</si>
  <si>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</si>
  <si>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</si>
  <si>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</si>
  <si>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</si>
  <si>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</si>
  <si>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</si>
  <si>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</si>
  <si>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</si>
  <si>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</si>
  <si>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</si>
  <si>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</si>
  <si>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</si>
  <si>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美浜町</t>
  </si>
  <si>
    <t>美浜町</t>
  </si>
  <si>
    <t>23869</t>
  </si>
  <si>
    <t>北設広域事務組合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</si>
  <si>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</si>
  <si>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</si>
  <si>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</si>
  <si>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</si>
  <si>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</si>
  <si>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</si>
  <si>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</si>
  <si>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</si>
  <si>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</si>
  <si>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</si>
  <si>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</si>
  <si>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</si>
  <si>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</si>
  <si>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</si>
  <si>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</si>
  <si>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</si>
  <si>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</si>
  <si>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</si>
  <si>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</si>
  <si>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</si>
  <si>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</si>
  <si>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</si>
  <si>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</si>
  <si>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</si>
  <si>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</si>
  <si>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</si>
  <si>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</si>
  <si>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</si>
  <si>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</si>
  <si>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</si>
  <si>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</si>
  <si>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</si>
  <si>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</si>
  <si>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</si>
  <si>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</si>
  <si>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</si>
  <si>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</si>
  <si>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</si>
  <si>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</si>
  <si>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</si>
  <si>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</si>
  <si>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</si>
  <si>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</si>
  <si>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</si>
  <si>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</si>
  <si>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</si>
  <si>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</si>
  <si>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</si>
  <si>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</si>
  <si>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</si>
  <si>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</si>
  <si>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</si>
  <si>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</si>
  <si>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</si>
  <si>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</si>
  <si>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</si>
  <si>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</si>
  <si>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</si>
  <si>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</si>
  <si>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</si>
  <si>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</si>
  <si>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</si>
  <si>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</si>
  <si>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</si>
  <si>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</si>
  <si>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</si>
  <si>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</si>
  <si>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</si>
  <si>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</si>
  <si>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</si>
  <si>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</si>
  <si>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</si>
  <si>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</si>
  <si>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</si>
  <si>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</si>
  <si>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</si>
  <si>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</si>
  <si>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</si>
  <si>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</si>
  <si>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</si>
  <si>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</si>
  <si>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</si>
  <si>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</si>
  <si>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</si>
  <si>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</si>
  <si>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</si>
  <si>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</si>
  <si>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</si>
  <si>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</si>
  <si>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</si>
  <si>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</si>
  <si>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</si>
  <si>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</si>
  <si>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</si>
  <si>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</si>
  <si>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</si>
  <si>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</si>
  <si>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</si>
  <si>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</si>
  <si>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</si>
  <si>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</si>
  <si>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</si>
  <si>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</si>
  <si>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</si>
  <si>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</si>
  <si>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</si>
  <si>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</si>
  <si>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</si>
  <si>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</si>
  <si>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</si>
  <si>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</si>
  <si>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</si>
  <si>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</si>
  <si>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</si>
  <si>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</si>
  <si>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</si>
  <si>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</si>
  <si>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</si>
  <si>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</si>
  <si>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</si>
  <si>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</si>
  <si>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</si>
  <si>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</si>
  <si>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</si>
  <si>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</si>
  <si>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</si>
  <si>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</si>
  <si>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</si>
  <si>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</si>
  <si>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</si>
  <si>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</si>
  <si>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</si>
  <si>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</si>
  <si>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</si>
  <si>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</si>
  <si>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</si>
  <si>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</si>
  <si>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</si>
  <si>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</si>
  <si>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</si>
  <si>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</si>
  <si>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</si>
  <si>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</si>
  <si>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</si>
  <si>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</si>
  <si>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</si>
  <si>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</si>
  <si>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</si>
  <si>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</si>
  <si>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愛知県</t>
  </si>
  <si>
    <t>名古屋市</t>
  </si>
  <si>
    <t>豊橋市</t>
  </si>
  <si>
    <t>岡崎市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</si>
  <si>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</si>
  <si>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</si>
  <si>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</si>
  <si>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</si>
  <si>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</si>
  <si>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</si>
  <si>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</si>
  <si>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</si>
  <si>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中部知多衛生組合</t>
  </si>
  <si>
    <t>春日井市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</si>
  <si>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</si>
  <si>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</si>
  <si>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</si>
  <si>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</si>
  <si>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</si>
  <si>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</si>
  <si>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</si>
  <si>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</si>
  <si>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</si>
  <si>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</si>
  <si>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</si>
  <si>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</si>
  <si>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</si>
  <si>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</si>
  <si>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</si>
  <si>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23844</t>
  </si>
  <si>
    <t>逢妻衛生処理組合</t>
  </si>
  <si>
    <t>安城市</t>
  </si>
  <si>
    <t>西尾市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</si>
  <si>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</si>
  <si>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</si>
  <si>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</si>
  <si>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</si>
  <si>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</si>
  <si>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</si>
  <si>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</si>
  <si>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</si>
  <si>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23216</t>
  </si>
  <si>
    <t>常滑市</t>
  </si>
  <si>
    <t>23841</t>
  </si>
  <si>
    <t>常滑武豊衛生組合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</si>
  <si>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</si>
  <si>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</si>
  <si>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</si>
  <si>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</si>
  <si>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</si>
  <si>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</si>
  <si>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</si>
  <si>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小牧岩倉衛生組合</t>
  </si>
  <si>
    <t>稲沢市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</si>
  <si>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</si>
  <si>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</si>
  <si>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</si>
  <si>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</si>
  <si>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</si>
  <si>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</si>
  <si>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</si>
  <si>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</si>
  <si>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</si>
  <si>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</si>
  <si>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</si>
  <si>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</si>
  <si>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</si>
  <si>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</si>
  <si>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</si>
  <si>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23854</t>
  </si>
  <si>
    <t>尾張旭市長久手市衛生組合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</si>
  <si>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</si>
  <si>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</si>
  <si>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</si>
  <si>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</si>
  <si>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</si>
  <si>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</si>
  <si>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</si>
  <si>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</si>
  <si>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23887</t>
  </si>
  <si>
    <t>尾三衛生組合</t>
  </si>
  <si>
    <t>23893</t>
  </si>
  <si>
    <t>日東衛生組合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</si>
  <si>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</si>
  <si>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</si>
  <si>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</si>
  <si>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</si>
  <si>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</si>
  <si>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</si>
  <si>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</si>
  <si>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</si>
  <si>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</si>
  <si>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</si>
  <si>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</si>
  <si>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</si>
  <si>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</si>
  <si>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</si>
  <si>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</si>
  <si>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</si>
  <si>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</si>
  <si>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</si>
  <si>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</si>
  <si>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</si>
  <si>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</si>
  <si>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</si>
  <si>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</si>
  <si>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</si>
  <si>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</si>
  <si>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江南丹羽環境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</si>
  <si>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</si>
  <si>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</si>
  <si>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</si>
  <si>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</si>
  <si>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</si>
  <si>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</si>
  <si>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</si>
  <si>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</si>
  <si>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</si>
  <si>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</si>
  <si>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</si>
  <si>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</si>
  <si>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</si>
  <si>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</si>
  <si>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</si>
  <si>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</si>
  <si>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</si>
  <si>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23447</t>
  </si>
  <si>
    <t>武豊町</t>
  </si>
  <si>
    <t>23501</t>
  </si>
  <si>
    <t>幸田町</t>
  </si>
  <si>
    <t>蒲郡幸田町衛生組合</t>
  </si>
  <si>
    <t>23561</t>
  </si>
  <si>
    <t>設楽町</t>
  </si>
  <si>
    <t>23562</t>
  </si>
  <si>
    <t>東栄町</t>
  </si>
  <si>
    <t>23563</t>
  </si>
  <si>
    <t>豊根村</t>
  </si>
  <si>
    <t>20410</t>
  </si>
  <si>
    <t>長野県根羽村</t>
  </si>
  <si>
    <t>23100</t>
  </si>
  <si>
    <t>23201</t>
  </si>
  <si>
    <t>23202</t>
  </si>
  <si>
    <t>23203</t>
  </si>
  <si>
    <t>23206</t>
  </si>
  <si>
    <t>23207</t>
  </si>
  <si>
    <t>23212</t>
  </si>
  <si>
    <t>23213</t>
  </si>
  <si>
    <t>23220</t>
  </si>
  <si>
    <t>23221</t>
  </si>
  <si>
    <t>23231</t>
  </si>
  <si>
    <t>23000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</si>
</sst>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1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I7">SUM(D8:D61)</f>
        <v>94213926</v>
      </c>
      <c r="E7" s="123">
        <f t="shared" si="0"/>
        <v>19773485</v>
      </c>
      <c r="F7" s="123">
        <f t="shared" si="0"/>
        <v>699564</v>
      </c>
      <c r="G7" s="123">
        <f t="shared" si="0"/>
        <v>64550</v>
      </c>
      <c r="H7" s="123">
        <f t="shared" si="0"/>
        <v>1326300</v>
      </c>
      <c r="I7" s="123">
        <f t="shared" si="0"/>
        <v>8916451</v>
      </c>
      <c r="J7" s="123" t="s">
        <v>332</v>
      </c>
      <c r="K7" s="123">
        <f aca="true" t="shared" si="1" ref="K7:R7">SUM(K8:K61)</f>
        <v>8766620</v>
      </c>
      <c r="L7" s="123">
        <f t="shared" si="1"/>
        <v>74440441</v>
      </c>
      <c r="M7" s="123">
        <f t="shared" si="1"/>
        <v>8828930</v>
      </c>
      <c r="N7" s="123">
        <f t="shared" si="1"/>
        <v>919344</v>
      </c>
      <c r="O7" s="123">
        <f t="shared" si="1"/>
        <v>148243</v>
      </c>
      <c r="P7" s="123">
        <f t="shared" si="1"/>
        <v>13370</v>
      </c>
      <c r="Q7" s="123">
        <f t="shared" si="1"/>
        <v>167600</v>
      </c>
      <c r="R7" s="123">
        <f t="shared" si="1"/>
        <v>517770</v>
      </c>
      <c r="S7" s="123" t="s">
        <v>332</v>
      </c>
      <c r="T7" s="123">
        <f aca="true" t="shared" si="2" ref="T7:AA7">SUM(T8:T61)</f>
        <v>72361</v>
      </c>
      <c r="U7" s="123">
        <f t="shared" si="2"/>
        <v>7909586</v>
      </c>
      <c r="V7" s="123">
        <f t="shared" si="2"/>
        <v>103042856</v>
      </c>
      <c r="W7" s="123">
        <f t="shared" si="2"/>
        <v>20692829</v>
      </c>
      <c r="X7" s="123">
        <f t="shared" si="2"/>
        <v>847807</v>
      </c>
      <c r="Y7" s="123">
        <f t="shared" si="2"/>
        <v>77920</v>
      </c>
      <c r="Z7" s="123">
        <f t="shared" si="2"/>
        <v>1493900</v>
      </c>
      <c r="AA7" s="123">
        <f t="shared" si="2"/>
        <v>9434221</v>
      </c>
      <c r="AB7" s="123" t="s">
        <v>332</v>
      </c>
      <c r="AC7" s="123">
        <f aca="true" t="shared" si="3" ref="AC7:BH7">SUM(AC8:AC61)</f>
        <v>8838981</v>
      </c>
      <c r="AD7" s="123">
        <f t="shared" si="3"/>
        <v>82350027</v>
      </c>
      <c r="AE7" s="123">
        <f t="shared" si="3"/>
        <v>4239652</v>
      </c>
      <c r="AF7" s="123">
        <f t="shared" si="3"/>
        <v>4168622</v>
      </c>
      <c r="AG7" s="123">
        <f t="shared" si="3"/>
        <v>55795</v>
      </c>
      <c r="AH7" s="123">
        <f t="shared" si="3"/>
        <v>3619589</v>
      </c>
      <c r="AI7" s="123">
        <f t="shared" si="3"/>
        <v>489812</v>
      </c>
      <c r="AJ7" s="123">
        <f t="shared" si="3"/>
        <v>3426</v>
      </c>
      <c r="AK7" s="123">
        <f t="shared" si="3"/>
        <v>71030</v>
      </c>
      <c r="AL7" s="123">
        <f t="shared" si="3"/>
        <v>1675696</v>
      </c>
      <c r="AM7" s="123">
        <f t="shared" si="3"/>
        <v>73675219</v>
      </c>
      <c r="AN7" s="123">
        <f t="shared" si="3"/>
        <v>22475118</v>
      </c>
      <c r="AO7" s="123">
        <f t="shared" si="3"/>
        <v>7165640</v>
      </c>
      <c r="AP7" s="123">
        <f t="shared" si="3"/>
        <v>12788056</v>
      </c>
      <c r="AQ7" s="123">
        <f t="shared" si="3"/>
        <v>2213412</v>
      </c>
      <c r="AR7" s="123">
        <f t="shared" si="3"/>
        <v>308010</v>
      </c>
      <c r="AS7" s="123">
        <f t="shared" si="3"/>
        <v>17913308</v>
      </c>
      <c r="AT7" s="123">
        <f t="shared" si="3"/>
        <v>5097539</v>
      </c>
      <c r="AU7" s="123">
        <f t="shared" si="3"/>
        <v>11484053</v>
      </c>
      <c r="AV7" s="123">
        <f t="shared" si="3"/>
        <v>1331716</v>
      </c>
      <c r="AW7" s="123">
        <f t="shared" si="3"/>
        <v>203010</v>
      </c>
      <c r="AX7" s="123">
        <f t="shared" si="3"/>
        <v>33070522</v>
      </c>
      <c r="AY7" s="123">
        <f t="shared" si="3"/>
        <v>14258209</v>
      </c>
      <c r="AZ7" s="123">
        <f t="shared" si="3"/>
        <v>14898355</v>
      </c>
      <c r="BA7" s="123">
        <f t="shared" si="3"/>
        <v>2127267</v>
      </c>
      <c r="BB7" s="123">
        <f t="shared" si="3"/>
        <v>1786691</v>
      </c>
      <c r="BC7" s="123">
        <f t="shared" si="3"/>
        <v>9252370</v>
      </c>
      <c r="BD7" s="123">
        <f t="shared" si="3"/>
        <v>13261</v>
      </c>
      <c r="BE7" s="123">
        <f t="shared" si="3"/>
        <v>5370989</v>
      </c>
      <c r="BF7" s="123">
        <f t="shared" si="3"/>
        <v>83285860</v>
      </c>
      <c r="BG7" s="123">
        <f t="shared" si="3"/>
        <v>416936</v>
      </c>
      <c r="BH7" s="123">
        <f t="shared" si="3"/>
        <v>416936</v>
      </c>
      <c r="BI7" s="123">
        <f aca="true" t="shared" si="4" ref="BI7:CN7">SUM(BI8:BI61)</f>
        <v>0</v>
      </c>
      <c r="BJ7" s="123">
        <f t="shared" si="4"/>
        <v>416936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0</v>
      </c>
      <c r="BO7" s="123">
        <f t="shared" si="4"/>
        <v>4701298</v>
      </c>
      <c r="BP7" s="123">
        <f t="shared" si="4"/>
        <v>1619080</v>
      </c>
      <c r="BQ7" s="123">
        <f t="shared" si="4"/>
        <v>690095</v>
      </c>
      <c r="BR7" s="123">
        <f t="shared" si="4"/>
        <v>608034</v>
      </c>
      <c r="BS7" s="123">
        <f t="shared" si="4"/>
        <v>187469</v>
      </c>
      <c r="BT7" s="123">
        <f t="shared" si="4"/>
        <v>133482</v>
      </c>
      <c r="BU7" s="123">
        <f t="shared" si="4"/>
        <v>1199064</v>
      </c>
      <c r="BV7" s="123">
        <f t="shared" si="4"/>
        <v>119016</v>
      </c>
      <c r="BW7" s="123">
        <f t="shared" si="4"/>
        <v>873534</v>
      </c>
      <c r="BX7" s="123">
        <f t="shared" si="4"/>
        <v>206514</v>
      </c>
      <c r="BY7" s="123">
        <f t="shared" si="4"/>
        <v>17137</v>
      </c>
      <c r="BZ7" s="123">
        <f t="shared" si="4"/>
        <v>1866017</v>
      </c>
      <c r="CA7" s="123">
        <f t="shared" si="4"/>
        <v>659159</v>
      </c>
      <c r="CB7" s="123">
        <f t="shared" si="4"/>
        <v>976379</v>
      </c>
      <c r="CC7" s="123">
        <f t="shared" si="4"/>
        <v>161447</v>
      </c>
      <c r="CD7" s="123">
        <f t="shared" si="4"/>
        <v>69032</v>
      </c>
      <c r="CE7" s="123">
        <f t="shared" si="4"/>
        <v>3418474</v>
      </c>
      <c r="CF7" s="123">
        <f t="shared" si="4"/>
        <v>0</v>
      </c>
      <c r="CG7" s="123">
        <f t="shared" si="4"/>
        <v>292222</v>
      </c>
      <c r="CH7" s="123">
        <f t="shared" si="4"/>
        <v>5410456</v>
      </c>
      <c r="CI7" s="123">
        <f t="shared" si="4"/>
        <v>4656588</v>
      </c>
      <c r="CJ7" s="123">
        <f t="shared" si="4"/>
        <v>4585558</v>
      </c>
      <c r="CK7" s="123">
        <f t="shared" si="4"/>
        <v>55795</v>
      </c>
      <c r="CL7" s="123">
        <f t="shared" si="4"/>
        <v>4036525</v>
      </c>
      <c r="CM7" s="123">
        <f t="shared" si="4"/>
        <v>489812</v>
      </c>
      <c r="CN7" s="123">
        <f t="shared" si="4"/>
        <v>3426</v>
      </c>
      <c r="CO7" s="123">
        <f aca="true" t="shared" si="5" ref="CO7:DJ7">SUM(CO8:CO61)</f>
        <v>71030</v>
      </c>
      <c r="CP7" s="123">
        <f t="shared" si="5"/>
        <v>1675696</v>
      </c>
      <c r="CQ7" s="123">
        <f t="shared" si="5"/>
        <v>78376517</v>
      </c>
      <c r="CR7" s="123">
        <f t="shared" si="5"/>
        <v>24094198</v>
      </c>
      <c r="CS7" s="123">
        <f t="shared" si="5"/>
        <v>7855735</v>
      </c>
      <c r="CT7" s="123">
        <f t="shared" si="5"/>
        <v>13396090</v>
      </c>
      <c r="CU7" s="123">
        <f t="shared" si="5"/>
        <v>2400881</v>
      </c>
      <c r="CV7" s="123">
        <f t="shared" si="5"/>
        <v>441492</v>
      </c>
      <c r="CW7" s="123">
        <f t="shared" si="5"/>
        <v>19112372</v>
      </c>
      <c r="CX7" s="123">
        <f t="shared" si="5"/>
        <v>5216555</v>
      </c>
      <c r="CY7" s="123">
        <f t="shared" si="5"/>
        <v>12357587</v>
      </c>
      <c r="CZ7" s="123">
        <f t="shared" si="5"/>
        <v>1538230</v>
      </c>
      <c r="DA7" s="123">
        <f t="shared" si="5"/>
        <v>220147</v>
      </c>
      <c r="DB7" s="123">
        <f t="shared" si="5"/>
        <v>34936539</v>
      </c>
      <c r="DC7" s="123">
        <f t="shared" si="5"/>
        <v>14917368</v>
      </c>
      <c r="DD7" s="123">
        <f t="shared" si="5"/>
        <v>15874734</v>
      </c>
      <c r="DE7" s="123">
        <f t="shared" si="5"/>
        <v>2288714</v>
      </c>
      <c r="DF7" s="123">
        <f t="shared" si="5"/>
        <v>1855723</v>
      </c>
      <c r="DG7" s="123">
        <f t="shared" si="5"/>
        <v>12670844</v>
      </c>
      <c r="DH7" s="123">
        <f t="shared" si="5"/>
        <v>13261</v>
      </c>
      <c r="DI7" s="123">
        <f t="shared" si="5"/>
        <v>5663211</v>
      </c>
      <c r="DJ7" s="123">
        <f t="shared" si="5"/>
        <v>88696316</v>
      </c>
    </row>
    <row r="8" spans="1:114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6" ref="D8:D61">SUM(E8,+L8)</f>
        <v>28493623</v>
      </c>
      <c r="E8" s="127">
        <f aca="true" t="shared" si="7" ref="E8:E61">SUM(F8:I8)+K8</f>
        <v>7755669</v>
      </c>
      <c r="F8" s="127">
        <v>27798</v>
      </c>
      <c r="G8" s="127">
        <v>6000</v>
      </c>
      <c r="H8" s="127">
        <v>23000</v>
      </c>
      <c r="I8" s="127">
        <v>4192915</v>
      </c>
      <c r="J8" s="128" t="s">
        <v>332</v>
      </c>
      <c r="K8" s="127">
        <v>3505956</v>
      </c>
      <c r="L8" s="127">
        <v>20737954</v>
      </c>
      <c r="M8" s="127">
        <f aca="true" t="shared" si="8" ref="M8:M61">SUM(N8,+U8)</f>
        <v>1137314</v>
      </c>
      <c r="N8" s="127">
        <f aca="true" t="shared" si="9" ref="N8:N61">SUM(O8:R8)+T8</f>
        <v>88777</v>
      </c>
      <c r="O8" s="127">
        <v>6453</v>
      </c>
      <c r="P8" s="127">
        <v>0</v>
      </c>
      <c r="Q8" s="127">
        <v>12000</v>
      </c>
      <c r="R8" s="127">
        <v>52813</v>
      </c>
      <c r="S8" s="128" t="s">
        <v>332</v>
      </c>
      <c r="T8" s="127">
        <v>17511</v>
      </c>
      <c r="U8" s="127">
        <v>1048537</v>
      </c>
      <c r="V8" s="127">
        <f aca="true" t="shared" si="10" ref="V8:V61">+SUM(D8,M8)</f>
        <v>29630937</v>
      </c>
      <c r="W8" s="127">
        <f aca="true" t="shared" si="11" ref="W8:W61">+SUM(E8,N8)</f>
        <v>7844446</v>
      </c>
      <c r="X8" s="127">
        <f aca="true" t="shared" si="12" ref="X8:X61">+SUM(F8,O8)</f>
        <v>34251</v>
      </c>
      <c r="Y8" s="127">
        <f aca="true" t="shared" si="13" ref="Y8:Y61">+SUM(G8,P8)</f>
        <v>6000</v>
      </c>
      <c r="Z8" s="127">
        <f aca="true" t="shared" si="14" ref="Z8:Z61">+SUM(H8,Q8)</f>
        <v>35000</v>
      </c>
      <c r="AA8" s="127">
        <f aca="true" t="shared" si="15" ref="AA8:AA61">+SUM(I8,R8)</f>
        <v>4245728</v>
      </c>
      <c r="AB8" s="128" t="s">
        <v>332</v>
      </c>
      <c r="AC8" s="127">
        <f aca="true" t="shared" si="16" ref="AC8:AC61">+SUM(K8,T8)</f>
        <v>3523467</v>
      </c>
      <c r="AD8" s="127">
        <f aca="true" t="shared" si="17" ref="AD8:AD61">+SUM(L8,U8)</f>
        <v>21786491</v>
      </c>
      <c r="AE8" s="127">
        <f aca="true" t="shared" si="18" ref="AE8:AE61">SUM(AF8,+AK8)</f>
        <v>588174</v>
      </c>
      <c r="AF8" s="127">
        <f aca="true" t="shared" si="19" ref="AF8:AF61">SUM(AG8:AJ8)</f>
        <v>524087</v>
      </c>
      <c r="AG8" s="127">
        <v>0</v>
      </c>
      <c r="AH8" s="127">
        <v>275440</v>
      </c>
      <c r="AI8" s="127">
        <v>248647</v>
      </c>
      <c r="AJ8" s="127">
        <v>0</v>
      </c>
      <c r="AK8" s="127">
        <v>64087</v>
      </c>
      <c r="AL8" s="127">
        <v>0</v>
      </c>
      <c r="AM8" s="127">
        <f aca="true" t="shared" si="20" ref="AM8:AM61">SUM(AN8,AS8,AW8,AX8,BD8)</f>
        <v>27034893</v>
      </c>
      <c r="AN8" s="127">
        <f aca="true" t="shared" si="21" ref="AN8:AN61">SUM(AO8:AR8)</f>
        <v>11947975</v>
      </c>
      <c r="AO8" s="127">
        <v>3439948</v>
      </c>
      <c r="AP8" s="127">
        <v>7656309</v>
      </c>
      <c r="AQ8" s="127">
        <v>769294</v>
      </c>
      <c r="AR8" s="127">
        <v>82424</v>
      </c>
      <c r="AS8" s="127">
        <f aca="true" t="shared" si="22" ref="AS8:AS61">SUM(AT8:AV8)</f>
        <v>9323412</v>
      </c>
      <c r="AT8" s="127">
        <v>3987418</v>
      </c>
      <c r="AU8" s="127">
        <v>4915433</v>
      </c>
      <c r="AV8" s="127">
        <v>420561</v>
      </c>
      <c r="AW8" s="127">
        <v>55038</v>
      </c>
      <c r="AX8" s="127">
        <f aca="true" t="shared" si="23" ref="AX8:AX61">SUM(AY8:BB8)</f>
        <v>5702133</v>
      </c>
      <c r="AY8" s="127">
        <v>2367239</v>
      </c>
      <c r="AZ8" s="127">
        <v>3293944</v>
      </c>
      <c r="BA8" s="127">
        <v>40950</v>
      </c>
      <c r="BB8" s="127">
        <v>0</v>
      </c>
      <c r="BC8" s="127">
        <v>0</v>
      </c>
      <c r="BD8" s="127">
        <v>6335</v>
      </c>
      <c r="BE8" s="127">
        <v>870556</v>
      </c>
      <c r="BF8" s="127">
        <f aca="true" t="shared" si="24" ref="BF8:BF61">SUM(AE8,+AM8,+BE8)</f>
        <v>28493623</v>
      </c>
      <c r="BG8" s="127">
        <f aca="true" t="shared" si="25" ref="BG8:BG61">SUM(BH8,+BM8)</f>
        <v>0</v>
      </c>
      <c r="BH8" s="127">
        <f aca="true" t="shared" si="26" ref="BH8:BH61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61">SUM(BP8,BU8,BY8,BZ8,CF8)</f>
        <v>1063973</v>
      </c>
      <c r="BP8" s="127">
        <f aca="true" t="shared" si="28" ref="BP8:BP61">SUM(BQ8:BT8)</f>
        <v>866225</v>
      </c>
      <c r="BQ8" s="127">
        <v>207083</v>
      </c>
      <c r="BR8" s="127">
        <v>532731</v>
      </c>
      <c r="BS8" s="127">
        <v>0</v>
      </c>
      <c r="BT8" s="127">
        <v>126411</v>
      </c>
      <c r="BU8" s="127">
        <f aca="true" t="shared" si="29" ref="BU8:BU61">SUM(BV8:BX8)</f>
        <v>98298</v>
      </c>
      <c r="BV8" s="127">
        <v>17236</v>
      </c>
      <c r="BW8" s="127">
        <v>0</v>
      </c>
      <c r="BX8" s="127">
        <v>81062</v>
      </c>
      <c r="BY8" s="127">
        <v>17137</v>
      </c>
      <c r="BZ8" s="127">
        <f aca="true" t="shared" si="30" ref="BZ8:BZ61">SUM(CA8:CD8)</f>
        <v>82313</v>
      </c>
      <c r="CA8" s="127">
        <v>0</v>
      </c>
      <c r="CB8" s="127">
        <v>0</v>
      </c>
      <c r="CC8" s="127">
        <v>82313</v>
      </c>
      <c r="CD8" s="127">
        <v>0</v>
      </c>
      <c r="CE8" s="127">
        <v>0</v>
      </c>
      <c r="CF8" s="127">
        <v>0</v>
      </c>
      <c r="CG8" s="127">
        <v>73341</v>
      </c>
      <c r="CH8" s="127">
        <f aca="true" t="shared" si="31" ref="CH8:CH61">SUM(BG8,+BO8,+CG8)</f>
        <v>1137314</v>
      </c>
      <c r="CI8" s="127">
        <f aca="true" t="shared" si="32" ref="CI8:CI24">SUM(AE8,+BG8)</f>
        <v>588174</v>
      </c>
      <c r="CJ8" s="127">
        <f aca="true" t="shared" si="33" ref="CJ8:CJ23">SUM(AF8,+BH8)</f>
        <v>524087</v>
      </c>
      <c r="CK8" s="127">
        <f aca="true" t="shared" si="34" ref="CK8:CK23">SUM(AG8,+BI8)</f>
        <v>0</v>
      </c>
      <c r="CL8" s="127">
        <f aca="true" t="shared" si="35" ref="CL8:CL23">SUM(AH8,+BJ8)</f>
        <v>275440</v>
      </c>
      <c r="CM8" s="127">
        <f aca="true" t="shared" si="36" ref="CM8:CM23">SUM(AI8,+BK8)</f>
        <v>248647</v>
      </c>
      <c r="CN8" s="127">
        <f aca="true" t="shared" si="37" ref="CN8:CN23">SUM(AJ8,+BL8)</f>
        <v>0</v>
      </c>
      <c r="CO8" s="127">
        <f aca="true" t="shared" si="38" ref="CO8:CO23">SUM(AK8,+BM8)</f>
        <v>64087</v>
      </c>
      <c r="CP8" s="127">
        <f aca="true" t="shared" si="39" ref="CP8:CP23">SUM(AL8,+BN8)</f>
        <v>0</v>
      </c>
      <c r="CQ8" s="127">
        <f aca="true" t="shared" si="40" ref="CQ8:CQ23">SUM(AM8,+BO8)</f>
        <v>28098866</v>
      </c>
      <c r="CR8" s="127">
        <f aca="true" t="shared" si="41" ref="CR8:CR23">SUM(AN8,+BP8)</f>
        <v>12814200</v>
      </c>
      <c r="CS8" s="127">
        <f aca="true" t="shared" si="42" ref="CS8:CS23">SUM(AO8,+BQ8)</f>
        <v>3647031</v>
      </c>
      <c r="CT8" s="127">
        <f aca="true" t="shared" si="43" ref="CT8:CT23">SUM(AP8,+BR8)</f>
        <v>8189040</v>
      </c>
      <c r="CU8" s="127">
        <f aca="true" t="shared" si="44" ref="CU8:CU23">SUM(AQ8,+BS8)</f>
        <v>769294</v>
      </c>
      <c r="CV8" s="127">
        <f aca="true" t="shared" si="45" ref="CV8:CV23">SUM(AR8,+BT8)</f>
        <v>208835</v>
      </c>
      <c r="CW8" s="127">
        <f aca="true" t="shared" si="46" ref="CW8:CW23">SUM(AS8,+BU8)</f>
        <v>9421710</v>
      </c>
      <c r="CX8" s="127">
        <f aca="true" t="shared" si="47" ref="CX8:DJ23">SUM(AT8,+BV8)</f>
        <v>4004654</v>
      </c>
      <c r="CY8" s="127">
        <f t="shared" si="47"/>
        <v>4915433</v>
      </c>
      <c r="CZ8" s="127">
        <f t="shared" si="47"/>
        <v>501623</v>
      </c>
      <c r="DA8" s="127">
        <f t="shared" si="47"/>
        <v>72175</v>
      </c>
      <c r="DB8" s="127">
        <f t="shared" si="47"/>
        <v>5784446</v>
      </c>
      <c r="DC8" s="127">
        <f t="shared" si="47"/>
        <v>2367239</v>
      </c>
      <c r="DD8" s="127">
        <f t="shared" si="47"/>
        <v>3293944</v>
      </c>
      <c r="DE8" s="127">
        <f t="shared" si="47"/>
        <v>123263</v>
      </c>
      <c r="DF8" s="127">
        <f t="shared" si="47"/>
        <v>0</v>
      </c>
      <c r="DG8" s="127">
        <f t="shared" si="47"/>
        <v>0</v>
      </c>
      <c r="DH8" s="127">
        <f t="shared" si="47"/>
        <v>6335</v>
      </c>
      <c r="DI8" s="127">
        <f t="shared" si="47"/>
        <v>943897</v>
      </c>
      <c r="DJ8" s="127">
        <f t="shared" si="47"/>
        <v>29630937</v>
      </c>
    </row>
    <row r="9" spans="1:114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6"/>
        <v>4788520</v>
      </c>
      <c r="E9" s="127">
        <f t="shared" si="7"/>
        <v>703966</v>
      </c>
      <c r="F9" s="127">
        <v>0</v>
      </c>
      <c r="G9" s="127">
        <v>0</v>
      </c>
      <c r="H9" s="127">
        <v>30600</v>
      </c>
      <c r="I9" s="127">
        <v>426628</v>
      </c>
      <c r="J9" s="128" t="s">
        <v>332</v>
      </c>
      <c r="K9" s="127">
        <v>246738</v>
      </c>
      <c r="L9" s="127">
        <v>4084554</v>
      </c>
      <c r="M9" s="127">
        <f t="shared" si="8"/>
        <v>350874</v>
      </c>
      <c r="N9" s="127">
        <f t="shared" si="9"/>
        <v>18739</v>
      </c>
      <c r="O9" s="127">
        <v>0</v>
      </c>
      <c r="P9" s="127">
        <v>0</v>
      </c>
      <c r="Q9" s="127">
        <v>14400</v>
      </c>
      <c r="R9" s="127">
        <v>4339</v>
      </c>
      <c r="S9" s="128" t="s">
        <v>332</v>
      </c>
      <c r="T9" s="127">
        <v>0</v>
      </c>
      <c r="U9" s="127">
        <v>332135</v>
      </c>
      <c r="V9" s="127">
        <f t="shared" si="10"/>
        <v>5139394</v>
      </c>
      <c r="W9" s="127">
        <f t="shared" si="11"/>
        <v>722705</v>
      </c>
      <c r="X9" s="127">
        <f t="shared" si="12"/>
        <v>0</v>
      </c>
      <c r="Y9" s="127">
        <f t="shared" si="13"/>
        <v>0</v>
      </c>
      <c r="Z9" s="127">
        <f t="shared" si="14"/>
        <v>45000</v>
      </c>
      <c r="AA9" s="127">
        <f t="shared" si="15"/>
        <v>430967</v>
      </c>
      <c r="AB9" s="128" t="s">
        <v>332</v>
      </c>
      <c r="AC9" s="127">
        <f t="shared" si="16"/>
        <v>246738</v>
      </c>
      <c r="AD9" s="127">
        <f t="shared" si="17"/>
        <v>4416689</v>
      </c>
      <c r="AE9" s="127">
        <f t="shared" si="18"/>
        <v>584280</v>
      </c>
      <c r="AF9" s="127">
        <f t="shared" si="19"/>
        <v>584280</v>
      </c>
      <c r="AG9" s="127">
        <v>10676</v>
      </c>
      <c r="AH9" s="127">
        <v>540378</v>
      </c>
      <c r="AI9" s="127">
        <v>33226</v>
      </c>
      <c r="AJ9" s="127">
        <v>0</v>
      </c>
      <c r="AK9" s="127">
        <v>0</v>
      </c>
      <c r="AL9" s="127">
        <v>0</v>
      </c>
      <c r="AM9" s="127">
        <f t="shared" si="20"/>
        <v>4204240</v>
      </c>
      <c r="AN9" s="127">
        <f t="shared" si="21"/>
        <v>1605355</v>
      </c>
      <c r="AO9" s="127">
        <v>431209</v>
      </c>
      <c r="AP9" s="127">
        <v>681316</v>
      </c>
      <c r="AQ9" s="127">
        <v>430275</v>
      </c>
      <c r="AR9" s="127">
        <v>62555</v>
      </c>
      <c r="AS9" s="127">
        <f t="shared" si="22"/>
        <v>765217</v>
      </c>
      <c r="AT9" s="127">
        <v>188147</v>
      </c>
      <c r="AU9" s="127">
        <v>503832</v>
      </c>
      <c r="AV9" s="127">
        <v>73238</v>
      </c>
      <c r="AW9" s="127">
        <v>8526</v>
      </c>
      <c r="AX9" s="127">
        <f t="shared" si="23"/>
        <v>1825142</v>
      </c>
      <c r="AY9" s="127">
        <v>254307</v>
      </c>
      <c r="AZ9" s="127">
        <v>165655</v>
      </c>
      <c r="BA9" s="127">
        <v>0</v>
      </c>
      <c r="BB9" s="127">
        <v>1405180</v>
      </c>
      <c r="BC9" s="127">
        <v>0</v>
      </c>
      <c r="BD9" s="127">
        <v>0</v>
      </c>
      <c r="BE9" s="127">
        <v>0</v>
      </c>
      <c r="BF9" s="127">
        <f t="shared" si="24"/>
        <v>4788520</v>
      </c>
      <c r="BG9" s="127">
        <f t="shared" si="25"/>
        <v>100065</v>
      </c>
      <c r="BH9" s="127">
        <f t="shared" si="26"/>
        <v>100065</v>
      </c>
      <c r="BI9" s="127">
        <v>0</v>
      </c>
      <c r="BJ9" s="127">
        <v>100065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250809</v>
      </c>
      <c r="BP9" s="127">
        <f t="shared" si="28"/>
        <v>82060</v>
      </c>
      <c r="BQ9" s="127">
        <v>29275</v>
      </c>
      <c r="BR9" s="127">
        <v>17376</v>
      </c>
      <c r="BS9" s="127">
        <v>35409</v>
      </c>
      <c r="BT9" s="127">
        <v>0</v>
      </c>
      <c r="BU9" s="127">
        <f t="shared" si="29"/>
        <v>168749</v>
      </c>
      <c r="BV9" s="127">
        <v>2505</v>
      </c>
      <c r="BW9" s="127">
        <v>166244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31"/>
        <v>350874</v>
      </c>
      <c r="CI9" s="127">
        <f t="shared" si="32"/>
        <v>684345</v>
      </c>
      <c r="CJ9" s="127">
        <f t="shared" si="33"/>
        <v>684345</v>
      </c>
      <c r="CK9" s="127">
        <f t="shared" si="34"/>
        <v>10676</v>
      </c>
      <c r="CL9" s="127">
        <f t="shared" si="35"/>
        <v>640443</v>
      </c>
      <c r="CM9" s="127">
        <f t="shared" si="36"/>
        <v>33226</v>
      </c>
      <c r="CN9" s="127">
        <f t="shared" si="37"/>
        <v>0</v>
      </c>
      <c r="CO9" s="127">
        <f t="shared" si="38"/>
        <v>0</v>
      </c>
      <c r="CP9" s="127">
        <f t="shared" si="39"/>
        <v>0</v>
      </c>
      <c r="CQ9" s="127">
        <f t="shared" si="40"/>
        <v>4455049</v>
      </c>
      <c r="CR9" s="127">
        <f t="shared" si="41"/>
        <v>1687415</v>
      </c>
      <c r="CS9" s="127">
        <f t="shared" si="42"/>
        <v>460484</v>
      </c>
      <c r="CT9" s="127">
        <f t="shared" si="43"/>
        <v>698692</v>
      </c>
      <c r="CU9" s="127">
        <f t="shared" si="44"/>
        <v>465684</v>
      </c>
      <c r="CV9" s="127">
        <f t="shared" si="45"/>
        <v>62555</v>
      </c>
      <c r="CW9" s="127">
        <f t="shared" si="46"/>
        <v>933966</v>
      </c>
      <c r="CX9" s="127">
        <f t="shared" si="47"/>
        <v>190652</v>
      </c>
      <c r="CY9" s="127">
        <f t="shared" si="47"/>
        <v>670076</v>
      </c>
      <c r="CZ9" s="127">
        <f t="shared" si="47"/>
        <v>73238</v>
      </c>
      <c r="DA9" s="127">
        <f t="shared" si="47"/>
        <v>8526</v>
      </c>
      <c r="DB9" s="127">
        <f t="shared" si="47"/>
        <v>1825142</v>
      </c>
      <c r="DC9" s="127">
        <f t="shared" si="47"/>
        <v>254307</v>
      </c>
      <c r="DD9" s="127">
        <f t="shared" si="47"/>
        <v>165655</v>
      </c>
      <c r="DE9" s="127">
        <f t="shared" si="47"/>
        <v>0</v>
      </c>
      <c r="DF9" s="127">
        <f t="shared" si="47"/>
        <v>1405180</v>
      </c>
      <c r="DG9" s="127">
        <f t="shared" si="47"/>
        <v>0</v>
      </c>
      <c r="DH9" s="127">
        <f t="shared" si="47"/>
        <v>0</v>
      </c>
      <c r="DI9" s="127">
        <f t="shared" si="47"/>
        <v>0</v>
      </c>
      <c r="DJ9" s="127">
        <f t="shared" si="47"/>
        <v>5139394</v>
      </c>
    </row>
    <row r="10" spans="1:114" s="129" customFormat="1" ht="12" customHeight="1">
      <c r="A10" s="125" t="s">
        <v>338</v>
      </c>
      <c r="B10" s="133" t="s">
        <v>344</v>
      </c>
      <c r="C10" s="125" t="s">
        <v>345</v>
      </c>
      <c r="D10" s="127">
        <f t="shared" si="6"/>
        <v>3481961</v>
      </c>
      <c r="E10" s="127">
        <f t="shared" si="7"/>
        <v>1416090</v>
      </c>
      <c r="F10" s="127">
        <v>1000</v>
      </c>
      <c r="G10" s="127">
        <v>0</v>
      </c>
      <c r="H10" s="127">
        <v>0</v>
      </c>
      <c r="I10" s="127">
        <v>409508</v>
      </c>
      <c r="J10" s="128" t="s">
        <v>332</v>
      </c>
      <c r="K10" s="127">
        <v>1005582</v>
      </c>
      <c r="L10" s="127">
        <v>2065871</v>
      </c>
      <c r="M10" s="127">
        <f t="shared" si="8"/>
        <v>256895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256895</v>
      </c>
      <c r="V10" s="127">
        <f t="shared" si="10"/>
        <v>3738856</v>
      </c>
      <c r="W10" s="127">
        <f t="shared" si="11"/>
        <v>1416090</v>
      </c>
      <c r="X10" s="127">
        <f t="shared" si="12"/>
        <v>1000</v>
      </c>
      <c r="Y10" s="127">
        <f t="shared" si="13"/>
        <v>0</v>
      </c>
      <c r="Z10" s="127">
        <f t="shared" si="14"/>
        <v>0</v>
      </c>
      <c r="AA10" s="127">
        <f t="shared" si="15"/>
        <v>409508</v>
      </c>
      <c r="AB10" s="128" t="s">
        <v>332</v>
      </c>
      <c r="AC10" s="127">
        <f t="shared" si="16"/>
        <v>1005582</v>
      </c>
      <c r="AD10" s="127">
        <f t="shared" si="17"/>
        <v>2322766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3277821</v>
      </c>
      <c r="AN10" s="127">
        <f t="shared" si="21"/>
        <v>1264368</v>
      </c>
      <c r="AO10" s="127">
        <v>268196</v>
      </c>
      <c r="AP10" s="127">
        <v>705700</v>
      </c>
      <c r="AQ10" s="127">
        <v>267718</v>
      </c>
      <c r="AR10" s="127">
        <v>22754</v>
      </c>
      <c r="AS10" s="127">
        <f t="shared" si="22"/>
        <v>1002808</v>
      </c>
      <c r="AT10" s="127">
        <v>95274</v>
      </c>
      <c r="AU10" s="127">
        <v>828957</v>
      </c>
      <c r="AV10" s="127">
        <v>78577</v>
      </c>
      <c r="AW10" s="127">
        <v>0</v>
      </c>
      <c r="AX10" s="127">
        <f t="shared" si="23"/>
        <v>1010645</v>
      </c>
      <c r="AY10" s="127">
        <v>220291</v>
      </c>
      <c r="AZ10" s="127">
        <v>761366</v>
      </c>
      <c r="BA10" s="127">
        <v>28988</v>
      </c>
      <c r="BB10" s="127">
        <v>0</v>
      </c>
      <c r="BC10" s="127">
        <v>0</v>
      </c>
      <c r="BD10" s="127">
        <v>0</v>
      </c>
      <c r="BE10" s="127">
        <v>204140</v>
      </c>
      <c r="BF10" s="127">
        <f t="shared" si="24"/>
        <v>3481961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250032</v>
      </c>
      <c r="BP10" s="127">
        <f t="shared" si="28"/>
        <v>136174</v>
      </c>
      <c r="BQ10" s="127">
        <v>32041</v>
      </c>
      <c r="BR10" s="127">
        <v>0</v>
      </c>
      <c r="BS10" s="127">
        <v>104133</v>
      </c>
      <c r="BT10" s="127">
        <v>0</v>
      </c>
      <c r="BU10" s="127">
        <f t="shared" si="29"/>
        <v>101672</v>
      </c>
      <c r="BV10" s="127">
        <v>6584</v>
      </c>
      <c r="BW10" s="127">
        <v>95088</v>
      </c>
      <c r="BX10" s="127">
        <v>0</v>
      </c>
      <c r="BY10" s="127">
        <v>0</v>
      </c>
      <c r="BZ10" s="127">
        <f t="shared" si="30"/>
        <v>12186</v>
      </c>
      <c r="CA10" s="127">
        <v>0</v>
      </c>
      <c r="CB10" s="127">
        <v>12186</v>
      </c>
      <c r="CC10" s="127">
        <v>0</v>
      </c>
      <c r="CD10" s="127">
        <v>0</v>
      </c>
      <c r="CE10" s="127">
        <v>0</v>
      </c>
      <c r="CF10" s="127">
        <v>0</v>
      </c>
      <c r="CG10" s="127">
        <v>6863</v>
      </c>
      <c r="CH10" s="127">
        <f t="shared" si="31"/>
        <v>256895</v>
      </c>
      <c r="CI10" s="127">
        <f t="shared" si="32"/>
        <v>0</v>
      </c>
      <c r="CJ10" s="127">
        <f t="shared" si="33"/>
        <v>0</v>
      </c>
      <c r="CK10" s="127">
        <f t="shared" si="34"/>
        <v>0</v>
      </c>
      <c r="CL10" s="127">
        <f t="shared" si="35"/>
        <v>0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0</v>
      </c>
      <c r="CQ10" s="127">
        <f t="shared" si="40"/>
        <v>3527853</v>
      </c>
      <c r="CR10" s="127">
        <f t="shared" si="41"/>
        <v>1400542</v>
      </c>
      <c r="CS10" s="127">
        <f t="shared" si="42"/>
        <v>300237</v>
      </c>
      <c r="CT10" s="127">
        <f t="shared" si="43"/>
        <v>705700</v>
      </c>
      <c r="CU10" s="127">
        <f t="shared" si="44"/>
        <v>371851</v>
      </c>
      <c r="CV10" s="127">
        <f t="shared" si="45"/>
        <v>22754</v>
      </c>
      <c r="CW10" s="127">
        <f t="shared" si="46"/>
        <v>1104480</v>
      </c>
      <c r="CX10" s="127">
        <f t="shared" si="47"/>
        <v>101858</v>
      </c>
      <c r="CY10" s="127">
        <f t="shared" si="47"/>
        <v>924045</v>
      </c>
      <c r="CZ10" s="127">
        <f t="shared" si="47"/>
        <v>78577</v>
      </c>
      <c r="DA10" s="127">
        <f t="shared" si="47"/>
        <v>0</v>
      </c>
      <c r="DB10" s="127">
        <f t="shared" si="47"/>
        <v>1022831</v>
      </c>
      <c r="DC10" s="127">
        <f t="shared" si="47"/>
        <v>220291</v>
      </c>
      <c r="DD10" s="127">
        <f t="shared" si="47"/>
        <v>773552</v>
      </c>
      <c r="DE10" s="127">
        <f t="shared" si="47"/>
        <v>28988</v>
      </c>
      <c r="DF10" s="127">
        <f t="shared" si="47"/>
        <v>0</v>
      </c>
      <c r="DG10" s="127">
        <f t="shared" si="47"/>
        <v>0</v>
      </c>
      <c r="DH10" s="127">
        <f t="shared" si="47"/>
        <v>0</v>
      </c>
      <c r="DI10" s="127">
        <f t="shared" si="47"/>
        <v>211003</v>
      </c>
      <c r="DJ10" s="127">
        <f t="shared" si="47"/>
        <v>3738856</v>
      </c>
    </row>
    <row r="11" spans="1:114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6"/>
        <v>4098438</v>
      </c>
      <c r="E11" s="127">
        <f t="shared" si="7"/>
        <v>1816226</v>
      </c>
      <c r="F11" s="127">
        <v>20758</v>
      </c>
      <c r="G11" s="127">
        <v>0</v>
      </c>
      <c r="H11" s="127">
        <v>63900</v>
      </c>
      <c r="I11" s="127">
        <v>506418</v>
      </c>
      <c r="J11" s="128" t="s">
        <v>332</v>
      </c>
      <c r="K11" s="127">
        <v>1225150</v>
      </c>
      <c r="L11" s="127">
        <v>2282212</v>
      </c>
      <c r="M11" s="127">
        <f t="shared" si="8"/>
        <v>223252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8" t="s">
        <v>332</v>
      </c>
      <c r="T11" s="127">
        <v>0</v>
      </c>
      <c r="U11" s="127">
        <v>223252</v>
      </c>
      <c r="V11" s="127">
        <f t="shared" si="10"/>
        <v>4321690</v>
      </c>
      <c r="W11" s="127">
        <f t="shared" si="11"/>
        <v>1816226</v>
      </c>
      <c r="X11" s="127">
        <f t="shared" si="12"/>
        <v>20758</v>
      </c>
      <c r="Y11" s="127">
        <f t="shared" si="13"/>
        <v>0</v>
      </c>
      <c r="Z11" s="127">
        <f t="shared" si="14"/>
        <v>63900</v>
      </c>
      <c r="AA11" s="127">
        <f t="shared" si="15"/>
        <v>506418</v>
      </c>
      <c r="AB11" s="128" t="s">
        <v>332</v>
      </c>
      <c r="AC11" s="127">
        <f t="shared" si="16"/>
        <v>1225150</v>
      </c>
      <c r="AD11" s="127">
        <f t="shared" si="17"/>
        <v>2505464</v>
      </c>
      <c r="AE11" s="127">
        <f t="shared" si="18"/>
        <v>673125</v>
      </c>
      <c r="AF11" s="127">
        <f t="shared" si="19"/>
        <v>673125</v>
      </c>
      <c r="AG11" s="127">
        <v>0</v>
      </c>
      <c r="AH11" s="127">
        <v>667361</v>
      </c>
      <c r="AI11" s="127">
        <v>5764</v>
      </c>
      <c r="AJ11" s="127">
        <v>0</v>
      </c>
      <c r="AK11" s="127">
        <v>0</v>
      </c>
      <c r="AL11" s="127">
        <v>0</v>
      </c>
      <c r="AM11" s="127">
        <f t="shared" si="20"/>
        <v>3350969</v>
      </c>
      <c r="AN11" s="127">
        <f t="shared" si="21"/>
        <v>886281</v>
      </c>
      <c r="AO11" s="127">
        <v>168393</v>
      </c>
      <c r="AP11" s="127">
        <v>581489</v>
      </c>
      <c r="AQ11" s="127">
        <v>136399</v>
      </c>
      <c r="AR11" s="127">
        <v>0</v>
      </c>
      <c r="AS11" s="127">
        <f t="shared" si="22"/>
        <v>1148087</v>
      </c>
      <c r="AT11" s="127">
        <v>40648</v>
      </c>
      <c r="AU11" s="127">
        <v>824621</v>
      </c>
      <c r="AV11" s="127">
        <v>282818</v>
      </c>
      <c r="AW11" s="127">
        <v>20723</v>
      </c>
      <c r="AX11" s="127">
        <f t="shared" si="23"/>
        <v>1295878</v>
      </c>
      <c r="AY11" s="127">
        <v>653386</v>
      </c>
      <c r="AZ11" s="127">
        <v>560451</v>
      </c>
      <c r="BA11" s="127">
        <v>36026</v>
      </c>
      <c r="BB11" s="127">
        <v>46015</v>
      </c>
      <c r="BC11" s="127">
        <v>0</v>
      </c>
      <c r="BD11" s="127">
        <v>0</v>
      </c>
      <c r="BE11" s="127">
        <v>74344</v>
      </c>
      <c r="BF11" s="127">
        <f t="shared" si="24"/>
        <v>4098438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221897</v>
      </c>
      <c r="BP11" s="127">
        <f t="shared" si="28"/>
        <v>24762</v>
      </c>
      <c r="BQ11" s="127">
        <v>24762</v>
      </c>
      <c r="BR11" s="127">
        <v>0</v>
      </c>
      <c r="BS11" s="127">
        <v>0</v>
      </c>
      <c r="BT11" s="127">
        <v>0</v>
      </c>
      <c r="BU11" s="127">
        <f t="shared" si="29"/>
        <v>122423</v>
      </c>
      <c r="BV11" s="127">
        <v>0</v>
      </c>
      <c r="BW11" s="127">
        <v>5862</v>
      </c>
      <c r="BX11" s="127">
        <v>116561</v>
      </c>
      <c r="BY11" s="127">
        <v>0</v>
      </c>
      <c r="BZ11" s="127">
        <f t="shared" si="30"/>
        <v>74712</v>
      </c>
      <c r="CA11" s="127">
        <v>0</v>
      </c>
      <c r="CB11" s="127">
        <v>0</v>
      </c>
      <c r="CC11" s="127">
        <v>74712</v>
      </c>
      <c r="CD11" s="127">
        <v>0</v>
      </c>
      <c r="CE11" s="127">
        <v>0</v>
      </c>
      <c r="CF11" s="127">
        <v>0</v>
      </c>
      <c r="CG11" s="127">
        <v>1355</v>
      </c>
      <c r="CH11" s="127">
        <f t="shared" si="31"/>
        <v>223252</v>
      </c>
      <c r="CI11" s="127">
        <f t="shared" si="32"/>
        <v>673125</v>
      </c>
      <c r="CJ11" s="127">
        <f t="shared" si="33"/>
        <v>673125</v>
      </c>
      <c r="CK11" s="127">
        <f t="shared" si="34"/>
        <v>0</v>
      </c>
      <c r="CL11" s="127">
        <f t="shared" si="35"/>
        <v>667361</v>
      </c>
      <c r="CM11" s="127">
        <f t="shared" si="36"/>
        <v>5764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3572866</v>
      </c>
      <c r="CR11" s="127">
        <f t="shared" si="41"/>
        <v>911043</v>
      </c>
      <c r="CS11" s="127">
        <f t="shared" si="42"/>
        <v>193155</v>
      </c>
      <c r="CT11" s="127">
        <f t="shared" si="43"/>
        <v>581489</v>
      </c>
      <c r="CU11" s="127">
        <f t="shared" si="44"/>
        <v>136399</v>
      </c>
      <c r="CV11" s="127">
        <f t="shared" si="45"/>
        <v>0</v>
      </c>
      <c r="CW11" s="127">
        <f t="shared" si="46"/>
        <v>1270510</v>
      </c>
      <c r="CX11" s="127">
        <f t="shared" si="47"/>
        <v>40648</v>
      </c>
      <c r="CY11" s="127">
        <f t="shared" si="47"/>
        <v>830483</v>
      </c>
      <c r="CZ11" s="127">
        <f t="shared" si="47"/>
        <v>399379</v>
      </c>
      <c r="DA11" s="127">
        <f t="shared" si="47"/>
        <v>20723</v>
      </c>
      <c r="DB11" s="127">
        <f t="shared" si="47"/>
        <v>1370590</v>
      </c>
      <c r="DC11" s="127">
        <f t="shared" si="47"/>
        <v>653386</v>
      </c>
      <c r="DD11" s="127">
        <f t="shared" si="47"/>
        <v>560451</v>
      </c>
      <c r="DE11" s="127">
        <f t="shared" si="47"/>
        <v>110738</v>
      </c>
      <c r="DF11" s="127">
        <f t="shared" si="47"/>
        <v>46015</v>
      </c>
      <c r="DG11" s="127">
        <f t="shared" si="47"/>
        <v>0</v>
      </c>
      <c r="DH11" s="127">
        <f t="shared" si="47"/>
        <v>0</v>
      </c>
      <c r="DI11" s="127">
        <f t="shared" si="47"/>
        <v>75699</v>
      </c>
      <c r="DJ11" s="127">
        <f t="shared" si="47"/>
        <v>4321690</v>
      </c>
    </row>
    <row r="12" spans="1:114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6"/>
        <v>796304</v>
      </c>
      <c r="E12" s="134">
        <f t="shared" si="7"/>
        <v>57567</v>
      </c>
      <c r="F12" s="134">
        <v>0</v>
      </c>
      <c r="G12" s="134">
        <v>0</v>
      </c>
      <c r="H12" s="134">
        <v>0</v>
      </c>
      <c r="I12" s="134">
        <v>12225</v>
      </c>
      <c r="J12" s="135" t="s">
        <v>332</v>
      </c>
      <c r="K12" s="134">
        <v>45342</v>
      </c>
      <c r="L12" s="134">
        <v>738737</v>
      </c>
      <c r="M12" s="134">
        <f t="shared" si="8"/>
        <v>234649</v>
      </c>
      <c r="N12" s="134">
        <f t="shared" si="9"/>
        <v>40006</v>
      </c>
      <c r="O12" s="134">
        <v>0</v>
      </c>
      <c r="P12" s="134">
        <v>0</v>
      </c>
      <c r="Q12" s="134">
        <v>0</v>
      </c>
      <c r="R12" s="134">
        <v>40006</v>
      </c>
      <c r="S12" s="135" t="s">
        <v>332</v>
      </c>
      <c r="T12" s="134">
        <v>0</v>
      </c>
      <c r="U12" s="134">
        <v>194643</v>
      </c>
      <c r="V12" s="134">
        <f t="shared" si="10"/>
        <v>1030953</v>
      </c>
      <c r="W12" s="134">
        <f t="shared" si="11"/>
        <v>97573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52231</v>
      </c>
      <c r="AB12" s="135" t="s">
        <v>332</v>
      </c>
      <c r="AC12" s="134">
        <f t="shared" si="16"/>
        <v>45342</v>
      </c>
      <c r="AD12" s="134">
        <f t="shared" si="17"/>
        <v>933380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20"/>
        <v>472111</v>
      </c>
      <c r="AN12" s="134">
        <f t="shared" si="21"/>
        <v>175577</v>
      </c>
      <c r="AO12" s="134">
        <v>37823</v>
      </c>
      <c r="AP12" s="134">
        <v>137754</v>
      </c>
      <c r="AQ12" s="134">
        <v>0</v>
      </c>
      <c r="AR12" s="134">
        <v>0</v>
      </c>
      <c r="AS12" s="134">
        <f t="shared" si="22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3"/>
        <v>296534</v>
      </c>
      <c r="AY12" s="134">
        <v>274069</v>
      </c>
      <c r="AZ12" s="134">
        <v>22465</v>
      </c>
      <c r="BA12" s="134">
        <v>0</v>
      </c>
      <c r="BB12" s="134">
        <v>0</v>
      </c>
      <c r="BC12" s="134">
        <v>274943</v>
      </c>
      <c r="BD12" s="134">
        <v>0</v>
      </c>
      <c r="BE12" s="134">
        <v>49250</v>
      </c>
      <c r="BF12" s="134">
        <f t="shared" si="24"/>
        <v>521361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234028</v>
      </c>
      <c r="BP12" s="134">
        <f t="shared" si="28"/>
        <v>49107</v>
      </c>
      <c r="BQ12" s="134">
        <v>13211</v>
      </c>
      <c r="BR12" s="134">
        <v>0</v>
      </c>
      <c r="BS12" s="134">
        <v>35896</v>
      </c>
      <c r="BT12" s="134">
        <v>0</v>
      </c>
      <c r="BU12" s="134">
        <f t="shared" si="29"/>
        <v>110449</v>
      </c>
      <c r="BV12" s="134">
        <v>0</v>
      </c>
      <c r="BW12" s="134">
        <v>110449</v>
      </c>
      <c r="BX12" s="134">
        <v>0</v>
      </c>
      <c r="BY12" s="134">
        <v>0</v>
      </c>
      <c r="BZ12" s="134">
        <f t="shared" si="30"/>
        <v>74472</v>
      </c>
      <c r="CA12" s="134">
        <v>54509</v>
      </c>
      <c r="CB12" s="134">
        <v>19963</v>
      </c>
      <c r="CC12" s="134">
        <v>0</v>
      </c>
      <c r="CD12" s="134">
        <v>0</v>
      </c>
      <c r="CE12" s="134">
        <v>0</v>
      </c>
      <c r="CF12" s="134">
        <v>0</v>
      </c>
      <c r="CG12" s="134">
        <v>621</v>
      </c>
      <c r="CH12" s="134">
        <f t="shared" si="31"/>
        <v>234649</v>
      </c>
      <c r="CI12" s="134">
        <f t="shared" si="32"/>
        <v>0</v>
      </c>
      <c r="CJ12" s="134">
        <f t="shared" si="33"/>
        <v>0</v>
      </c>
      <c r="CK12" s="134">
        <f t="shared" si="34"/>
        <v>0</v>
      </c>
      <c r="CL12" s="134">
        <f t="shared" si="35"/>
        <v>0</v>
      </c>
      <c r="CM12" s="134">
        <f t="shared" si="36"/>
        <v>0</v>
      </c>
      <c r="CN12" s="134">
        <f t="shared" si="37"/>
        <v>0</v>
      </c>
      <c r="CO12" s="134">
        <f t="shared" si="38"/>
        <v>0</v>
      </c>
      <c r="CP12" s="134">
        <f t="shared" si="39"/>
        <v>0</v>
      </c>
      <c r="CQ12" s="134">
        <f t="shared" si="40"/>
        <v>706139</v>
      </c>
      <c r="CR12" s="134">
        <f t="shared" si="41"/>
        <v>224684</v>
      </c>
      <c r="CS12" s="134">
        <f t="shared" si="42"/>
        <v>51034</v>
      </c>
      <c r="CT12" s="134">
        <f t="shared" si="43"/>
        <v>137754</v>
      </c>
      <c r="CU12" s="134">
        <f t="shared" si="44"/>
        <v>35896</v>
      </c>
      <c r="CV12" s="134">
        <f t="shared" si="45"/>
        <v>0</v>
      </c>
      <c r="CW12" s="134">
        <f t="shared" si="46"/>
        <v>110449</v>
      </c>
      <c r="CX12" s="134">
        <f t="shared" si="47"/>
        <v>0</v>
      </c>
      <c r="CY12" s="134">
        <f t="shared" si="47"/>
        <v>110449</v>
      </c>
      <c r="CZ12" s="134">
        <f t="shared" si="47"/>
        <v>0</v>
      </c>
      <c r="DA12" s="134">
        <f t="shared" si="47"/>
        <v>0</v>
      </c>
      <c r="DB12" s="134">
        <f t="shared" si="47"/>
        <v>371006</v>
      </c>
      <c r="DC12" s="134">
        <f t="shared" si="47"/>
        <v>328578</v>
      </c>
      <c r="DD12" s="134">
        <f t="shared" si="47"/>
        <v>42428</v>
      </c>
      <c r="DE12" s="134">
        <f t="shared" si="47"/>
        <v>0</v>
      </c>
      <c r="DF12" s="134">
        <f t="shared" si="47"/>
        <v>0</v>
      </c>
      <c r="DG12" s="134">
        <f t="shared" si="47"/>
        <v>274943</v>
      </c>
      <c r="DH12" s="134">
        <f t="shared" si="47"/>
        <v>0</v>
      </c>
      <c r="DI12" s="134">
        <f t="shared" si="47"/>
        <v>49871</v>
      </c>
      <c r="DJ12" s="134">
        <f t="shared" si="47"/>
        <v>756010</v>
      </c>
    </row>
    <row r="13" spans="1:114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6"/>
        <v>2053389</v>
      </c>
      <c r="E13" s="134">
        <f t="shared" si="7"/>
        <v>266813</v>
      </c>
      <c r="F13" s="134">
        <v>0</v>
      </c>
      <c r="G13" s="134">
        <v>0</v>
      </c>
      <c r="H13" s="134">
        <v>0</v>
      </c>
      <c r="I13" s="134">
        <v>116090</v>
      </c>
      <c r="J13" s="135" t="s">
        <v>332</v>
      </c>
      <c r="K13" s="134">
        <v>150723</v>
      </c>
      <c r="L13" s="134">
        <v>1786576</v>
      </c>
      <c r="M13" s="134">
        <f t="shared" si="8"/>
        <v>156790</v>
      </c>
      <c r="N13" s="134">
        <f t="shared" si="9"/>
        <v>11313</v>
      </c>
      <c r="O13" s="134">
        <v>0</v>
      </c>
      <c r="P13" s="134">
        <v>0</v>
      </c>
      <c r="Q13" s="134">
        <v>0</v>
      </c>
      <c r="R13" s="134">
        <v>11313</v>
      </c>
      <c r="S13" s="135" t="s">
        <v>332</v>
      </c>
      <c r="T13" s="134">
        <v>0</v>
      </c>
      <c r="U13" s="134">
        <v>145477</v>
      </c>
      <c r="V13" s="134">
        <f t="shared" si="10"/>
        <v>2210179</v>
      </c>
      <c r="W13" s="134">
        <f t="shared" si="11"/>
        <v>278126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127403</v>
      </c>
      <c r="AB13" s="135" t="s">
        <v>332</v>
      </c>
      <c r="AC13" s="134">
        <f t="shared" si="16"/>
        <v>150723</v>
      </c>
      <c r="AD13" s="134">
        <f t="shared" si="17"/>
        <v>1932053</v>
      </c>
      <c r="AE13" s="134">
        <f t="shared" si="18"/>
        <v>100991</v>
      </c>
      <c r="AF13" s="134">
        <f t="shared" si="19"/>
        <v>100991</v>
      </c>
      <c r="AG13" s="134">
        <v>190</v>
      </c>
      <c r="AH13" s="134">
        <v>95603</v>
      </c>
      <c r="AI13" s="134">
        <v>5198</v>
      </c>
      <c r="AJ13" s="134">
        <v>0</v>
      </c>
      <c r="AK13" s="134">
        <v>0</v>
      </c>
      <c r="AL13" s="134">
        <v>0</v>
      </c>
      <c r="AM13" s="134">
        <f t="shared" si="20"/>
        <v>1059157</v>
      </c>
      <c r="AN13" s="134">
        <f t="shared" si="21"/>
        <v>182185</v>
      </c>
      <c r="AO13" s="134">
        <v>147810</v>
      </c>
      <c r="AP13" s="134">
        <v>34375</v>
      </c>
      <c r="AQ13" s="134">
        <v>0</v>
      </c>
      <c r="AR13" s="134">
        <v>0</v>
      </c>
      <c r="AS13" s="134">
        <f t="shared" si="22"/>
        <v>262660</v>
      </c>
      <c r="AT13" s="134">
        <v>8868</v>
      </c>
      <c r="AU13" s="134">
        <v>253792</v>
      </c>
      <c r="AV13" s="134">
        <v>0</v>
      </c>
      <c r="AW13" s="134">
        <v>0</v>
      </c>
      <c r="AX13" s="134">
        <f t="shared" si="23"/>
        <v>614312</v>
      </c>
      <c r="AY13" s="134">
        <v>257355</v>
      </c>
      <c r="AZ13" s="134">
        <v>353154</v>
      </c>
      <c r="BA13" s="134">
        <v>0</v>
      </c>
      <c r="BB13" s="134">
        <v>3803</v>
      </c>
      <c r="BC13" s="134">
        <v>0</v>
      </c>
      <c r="BD13" s="134">
        <v>0</v>
      </c>
      <c r="BE13" s="134">
        <v>893241</v>
      </c>
      <c r="BF13" s="134">
        <f t="shared" si="24"/>
        <v>2053389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41907</v>
      </c>
      <c r="BP13" s="134">
        <f t="shared" si="28"/>
        <v>8865</v>
      </c>
      <c r="BQ13" s="134">
        <v>8865</v>
      </c>
      <c r="BR13" s="134">
        <v>0</v>
      </c>
      <c r="BS13" s="134">
        <v>0</v>
      </c>
      <c r="BT13" s="134">
        <v>0</v>
      </c>
      <c r="BU13" s="134">
        <f t="shared" si="29"/>
        <v>1522</v>
      </c>
      <c r="BV13" s="134">
        <v>1522</v>
      </c>
      <c r="BW13" s="134">
        <v>0</v>
      </c>
      <c r="BX13" s="134">
        <v>0</v>
      </c>
      <c r="BY13" s="134">
        <v>0</v>
      </c>
      <c r="BZ13" s="134">
        <f t="shared" si="30"/>
        <v>31520</v>
      </c>
      <c r="CA13" s="134">
        <v>23925</v>
      </c>
      <c r="CB13" s="134">
        <v>0</v>
      </c>
      <c r="CC13" s="134">
        <v>0</v>
      </c>
      <c r="CD13" s="134">
        <v>7595</v>
      </c>
      <c r="CE13" s="134">
        <v>114883</v>
      </c>
      <c r="CF13" s="134">
        <v>0</v>
      </c>
      <c r="CG13" s="134">
        <v>0</v>
      </c>
      <c r="CH13" s="134">
        <f t="shared" si="31"/>
        <v>41907</v>
      </c>
      <c r="CI13" s="134">
        <f t="shared" si="32"/>
        <v>100991</v>
      </c>
      <c r="CJ13" s="134">
        <f t="shared" si="33"/>
        <v>100991</v>
      </c>
      <c r="CK13" s="134">
        <f t="shared" si="34"/>
        <v>190</v>
      </c>
      <c r="CL13" s="134">
        <f t="shared" si="35"/>
        <v>95603</v>
      </c>
      <c r="CM13" s="134">
        <f t="shared" si="36"/>
        <v>5198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1101064</v>
      </c>
      <c r="CR13" s="134">
        <f t="shared" si="41"/>
        <v>191050</v>
      </c>
      <c r="CS13" s="134">
        <f t="shared" si="42"/>
        <v>156675</v>
      </c>
      <c r="CT13" s="134">
        <f t="shared" si="43"/>
        <v>34375</v>
      </c>
      <c r="CU13" s="134">
        <f t="shared" si="44"/>
        <v>0</v>
      </c>
      <c r="CV13" s="134">
        <f t="shared" si="45"/>
        <v>0</v>
      </c>
      <c r="CW13" s="134">
        <f t="shared" si="46"/>
        <v>264182</v>
      </c>
      <c r="CX13" s="134">
        <f t="shared" si="47"/>
        <v>10390</v>
      </c>
      <c r="CY13" s="134">
        <f t="shared" si="47"/>
        <v>253792</v>
      </c>
      <c r="CZ13" s="134">
        <f t="shared" si="47"/>
        <v>0</v>
      </c>
      <c r="DA13" s="134">
        <f t="shared" si="47"/>
        <v>0</v>
      </c>
      <c r="DB13" s="134">
        <f t="shared" si="47"/>
        <v>645832</v>
      </c>
      <c r="DC13" s="134">
        <f t="shared" si="47"/>
        <v>281280</v>
      </c>
      <c r="DD13" s="134">
        <f t="shared" si="47"/>
        <v>353154</v>
      </c>
      <c r="DE13" s="134">
        <f t="shared" si="47"/>
        <v>0</v>
      </c>
      <c r="DF13" s="134">
        <f t="shared" si="47"/>
        <v>11398</v>
      </c>
      <c r="DG13" s="134">
        <f t="shared" si="47"/>
        <v>114883</v>
      </c>
      <c r="DH13" s="134">
        <f t="shared" si="47"/>
        <v>0</v>
      </c>
      <c r="DI13" s="134">
        <f t="shared" si="47"/>
        <v>893241</v>
      </c>
      <c r="DJ13" s="134">
        <f t="shared" si="47"/>
        <v>2095296</v>
      </c>
    </row>
    <row r="14" spans="1:114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6"/>
        <v>5341329</v>
      </c>
      <c r="E14" s="134">
        <f t="shared" si="7"/>
        <v>1844934</v>
      </c>
      <c r="F14" s="134">
        <v>11116</v>
      </c>
      <c r="G14" s="134">
        <v>0</v>
      </c>
      <c r="H14" s="134">
        <v>1165500</v>
      </c>
      <c r="I14" s="134">
        <v>375983</v>
      </c>
      <c r="J14" s="135" t="s">
        <v>332</v>
      </c>
      <c r="K14" s="134">
        <v>292335</v>
      </c>
      <c r="L14" s="134">
        <v>3496395</v>
      </c>
      <c r="M14" s="134">
        <f t="shared" si="8"/>
        <v>372266</v>
      </c>
      <c r="N14" s="134">
        <f t="shared" si="9"/>
        <v>23031</v>
      </c>
      <c r="O14" s="134">
        <v>0</v>
      </c>
      <c r="P14" s="134">
        <v>0</v>
      </c>
      <c r="Q14" s="134">
        <v>0</v>
      </c>
      <c r="R14" s="134">
        <v>23031</v>
      </c>
      <c r="S14" s="135" t="s">
        <v>332</v>
      </c>
      <c r="T14" s="134">
        <v>0</v>
      </c>
      <c r="U14" s="134">
        <v>349235</v>
      </c>
      <c r="V14" s="134">
        <f t="shared" si="10"/>
        <v>5713595</v>
      </c>
      <c r="W14" s="134">
        <f t="shared" si="11"/>
        <v>1867965</v>
      </c>
      <c r="X14" s="134">
        <f t="shared" si="12"/>
        <v>11116</v>
      </c>
      <c r="Y14" s="134">
        <f t="shared" si="13"/>
        <v>0</v>
      </c>
      <c r="Z14" s="134">
        <f t="shared" si="14"/>
        <v>1165500</v>
      </c>
      <c r="AA14" s="134">
        <f t="shared" si="15"/>
        <v>399014</v>
      </c>
      <c r="AB14" s="135" t="s">
        <v>332</v>
      </c>
      <c r="AC14" s="134">
        <f t="shared" si="16"/>
        <v>292335</v>
      </c>
      <c r="AD14" s="134">
        <f t="shared" si="17"/>
        <v>3845630</v>
      </c>
      <c r="AE14" s="134">
        <f t="shared" si="18"/>
        <v>945</v>
      </c>
      <c r="AF14" s="134">
        <f t="shared" si="19"/>
        <v>945</v>
      </c>
      <c r="AG14" s="134">
        <v>0</v>
      </c>
      <c r="AH14" s="134">
        <v>945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4137850</v>
      </c>
      <c r="AN14" s="134">
        <f t="shared" si="21"/>
        <v>1276523</v>
      </c>
      <c r="AO14" s="134">
        <v>358910</v>
      </c>
      <c r="AP14" s="134">
        <v>742244</v>
      </c>
      <c r="AQ14" s="134">
        <v>152561</v>
      </c>
      <c r="AR14" s="134">
        <v>22808</v>
      </c>
      <c r="AS14" s="134">
        <f t="shared" si="22"/>
        <v>1049482</v>
      </c>
      <c r="AT14" s="134">
        <v>34153</v>
      </c>
      <c r="AU14" s="134">
        <v>992472</v>
      </c>
      <c r="AV14" s="134">
        <v>22857</v>
      </c>
      <c r="AW14" s="134">
        <v>0</v>
      </c>
      <c r="AX14" s="134">
        <f t="shared" si="23"/>
        <v>1811845</v>
      </c>
      <c r="AY14" s="134">
        <v>488123</v>
      </c>
      <c r="AZ14" s="134">
        <v>1259061</v>
      </c>
      <c r="BA14" s="134">
        <v>48012</v>
      </c>
      <c r="BB14" s="134">
        <v>16649</v>
      </c>
      <c r="BC14" s="134">
        <v>0</v>
      </c>
      <c r="BD14" s="134">
        <v>0</v>
      </c>
      <c r="BE14" s="134">
        <v>1202534</v>
      </c>
      <c r="BF14" s="134">
        <f t="shared" si="24"/>
        <v>5341329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349411</v>
      </c>
      <c r="BP14" s="134">
        <f t="shared" si="28"/>
        <v>89664</v>
      </c>
      <c r="BQ14" s="134">
        <v>66225</v>
      </c>
      <c r="BR14" s="134">
        <v>23439</v>
      </c>
      <c r="BS14" s="134">
        <v>0</v>
      </c>
      <c r="BT14" s="134">
        <v>0</v>
      </c>
      <c r="BU14" s="134">
        <f t="shared" si="29"/>
        <v>111049</v>
      </c>
      <c r="BV14" s="134">
        <v>1531</v>
      </c>
      <c r="BW14" s="134">
        <v>109518</v>
      </c>
      <c r="BX14" s="134">
        <v>0</v>
      </c>
      <c r="BY14" s="134">
        <v>0</v>
      </c>
      <c r="BZ14" s="134">
        <f t="shared" si="30"/>
        <v>148698</v>
      </c>
      <c r="CA14" s="134">
        <v>75524</v>
      </c>
      <c r="CB14" s="134">
        <v>64144</v>
      </c>
      <c r="CC14" s="134">
        <v>0</v>
      </c>
      <c r="CD14" s="134">
        <v>9030</v>
      </c>
      <c r="CE14" s="134">
        <v>0</v>
      </c>
      <c r="CF14" s="134">
        <v>0</v>
      </c>
      <c r="CG14" s="134">
        <v>22855</v>
      </c>
      <c r="CH14" s="134">
        <f t="shared" si="31"/>
        <v>372266</v>
      </c>
      <c r="CI14" s="134">
        <f t="shared" si="32"/>
        <v>945</v>
      </c>
      <c r="CJ14" s="134">
        <f t="shared" si="33"/>
        <v>945</v>
      </c>
      <c r="CK14" s="134">
        <f t="shared" si="34"/>
        <v>0</v>
      </c>
      <c r="CL14" s="134">
        <f t="shared" si="35"/>
        <v>945</v>
      </c>
      <c r="CM14" s="134">
        <f t="shared" si="36"/>
        <v>0</v>
      </c>
      <c r="CN14" s="134">
        <f t="shared" si="37"/>
        <v>0</v>
      </c>
      <c r="CO14" s="134">
        <f t="shared" si="38"/>
        <v>0</v>
      </c>
      <c r="CP14" s="134">
        <f t="shared" si="39"/>
        <v>0</v>
      </c>
      <c r="CQ14" s="134">
        <f t="shared" si="40"/>
        <v>4487261</v>
      </c>
      <c r="CR14" s="134">
        <f t="shared" si="41"/>
        <v>1366187</v>
      </c>
      <c r="CS14" s="134">
        <f t="shared" si="42"/>
        <v>425135</v>
      </c>
      <c r="CT14" s="134">
        <f t="shared" si="43"/>
        <v>765683</v>
      </c>
      <c r="CU14" s="134">
        <f t="shared" si="44"/>
        <v>152561</v>
      </c>
      <c r="CV14" s="134">
        <f t="shared" si="45"/>
        <v>22808</v>
      </c>
      <c r="CW14" s="134">
        <f t="shared" si="46"/>
        <v>1160531</v>
      </c>
      <c r="CX14" s="134">
        <f t="shared" si="47"/>
        <v>35684</v>
      </c>
      <c r="CY14" s="134">
        <f t="shared" si="47"/>
        <v>1101990</v>
      </c>
      <c r="CZ14" s="134">
        <f t="shared" si="47"/>
        <v>22857</v>
      </c>
      <c r="DA14" s="134">
        <f t="shared" si="47"/>
        <v>0</v>
      </c>
      <c r="DB14" s="134">
        <f t="shared" si="47"/>
        <v>1960543</v>
      </c>
      <c r="DC14" s="134">
        <f t="shared" si="47"/>
        <v>563647</v>
      </c>
      <c r="DD14" s="134">
        <f t="shared" si="47"/>
        <v>1323205</v>
      </c>
      <c r="DE14" s="134">
        <f t="shared" si="47"/>
        <v>48012</v>
      </c>
      <c r="DF14" s="134">
        <f t="shared" si="47"/>
        <v>25679</v>
      </c>
      <c r="DG14" s="134">
        <f t="shared" si="47"/>
        <v>0</v>
      </c>
      <c r="DH14" s="134">
        <f t="shared" si="47"/>
        <v>0</v>
      </c>
      <c r="DI14" s="134">
        <f t="shared" si="47"/>
        <v>1225389</v>
      </c>
      <c r="DJ14" s="134">
        <f t="shared" si="47"/>
        <v>5713595</v>
      </c>
    </row>
    <row r="15" spans="1:114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6"/>
        <v>2369166</v>
      </c>
      <c r="E15" s="134">
        <f t="shared" si="7"/>
        <v>290817</v>
      </c>
      <c r="F15" s="134">
        <v>5929</v>
      </c>
      <c r="G15" s="134">
        <v>0</v>
      </c>
      <c r="H15" s="134">
        <v>0</v>
      </c>
      <c r="I15" s="134">
        <v>196320</v>
      </c>
      <c r="J15" s="135" t="s">
        <v>332</v>
      </c>
      <c r="K15" s="134">
        <v>88568</v>
      </c>
      <c r="L15" s="134">
        <v>2078349</v>
      </c>
      <c r="M15" s="134">
        <f t="shared" si="8"/>
        <v>186518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186518</v>
      </c>
      <c r="V15" s="134">
        <f t="shared" si="10"/>
        <v>2555684</v>
      </c>
      <c r="W15" s="134">
        <f t="shared" si="11"/>
        <v>290817</v>
      </c>
      <c r="X15" s="134">
        <f t="shared" si="12"/>
        <v>5929</v>
      </c>
      <c r="Y15" s="134">
        <f t="shared" si="13"/>
        <v>0</v>
      </c>
      <c r="Z15" s="134">
        <f t="shared" si="14"/>
        <v>0</v>
      </c>
      <c r="AA15" s="134">
        <f t="shared" si="15"/>
        <v>196320</v>
      </c>
      <c r="AB15" s="135" t="s">
        <v>332</v>
      </c>
      <c r="AC15" s="134">
        <f t="shared" si="16"/>
        <v>88568</v>
      </c>
      <c r="AD15" s="134">
        <f t="shared" si="17"/>
        <v>2264867</v>
      </c>
      <c r="AE15" s="134">
        <f t="shared" si="18"/>
        <v>497231</v>
      </c>
      <c r="AF15" s="134">
        <f t="shared" si="19"/>
        <v>490288</v>
      </c>
      <c r="AG15" s="134">
        <v>0</v>
      </c>
      <c r="AH15" s="134">
        <v>411910</v>
      </c>
      <c r="AI15" s="134">
        <v>78378</v>
      </c>
      <c r="AJ15" s="134">
        <v>0</v>
      </c>
      <c r="AK15" s="134">
        <v>6943</v>
      </c>
      <c r="AL15" s="134">
        <v>0</v>
      </c>
      <c r="AM15" s="134">
        <f t="shared" si="20"/>
        <v>1840915</v>
      </c>
      <c r="AN15" s="134">
        <f t="shared" si="21"/>
        <v>252957</v>
      </c>
      <c r="AO15" s="134">
        <v>107566</v>
      </c>
      <c r="AP15" s="134">
        <v>102301</v>
      </c>
      <c r="AQ15" s="134">
        <v>28200</v>
      </c>
      <c r="AR15" s="134">
        <v>14890</v>
      </c>
      <c r="AS15" s="134">
        <f t="shared" si="22"/>
        <v>206540</v>
      </c>
      <c r="AT15" s="134">
        <v>11130</v>
      </c>
      <c r="AU15" s="134">
        <v>145829</v>
      </c>
      <c r="AV15" s="134">
        <v>49581</v>
      </c>
      <c r="AW15" s="134">
        <v>6434</v>
      </c>
      <c r="AX15" s="134">
        <f t="shared" si="23"/>
        <v>1373997</v>
      </c>
      <c r="AY15" s="134">
        <v>486573</v>
      </c>
      <c r="AZ15" s="134">
        <v>767596</v>
      </c>
      <c r="BA15" s="134">
        <v>30757</v>
      </c>
      <c r="BB15" s="134">
        <v>89071</v>
      </c>
      <c r="BC15" s="134">
        <v>0</v>
      </c>
      <c r="BD15" s="134">
        <v>987</v>
      </c>
      <c r="BE15" s="134">
        <v>31020</v>
      </c>
      <c r="BF15" s="134">
        <f t="shared" si="24"/>
        <v>2369166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186518</v>
      </c>
      <c r="BP15" s="134">
        <f t="shared" si="28"/>
        <v>9024</v>
      </c>
      <c r="BQ15" s="134">
        <v>9024</v>
      </c>
      <c r="BR15" s="134">
        <v>0</v>
      </c>
      <c r="BS15" s="134">
        <v>0</v>
      </c>
      <c r="BT15" s="134">
        <v>0</v>
      </c>
      <c r="BU15" s="134">
        <f t="shared" si="29"/>
        <v>374</v>
      </c>
      <c r="BV15" s="134">
        <v>0</v>
      </c>
      <c r="BW15" s="134">
        <v>374</v>
      </c>
      <c r="BX15" s="134">
        <v>0</v>
      </c>
      <c r="BY15" s="134">
        <v>0</v>
      </c>
      <c r="BZ15" s="134">
        <f t="shared" si="30"/>
        <v>177120</v>
      </c>
      <c r="CA15" s="134">
        <v>0</v>
      </c>
      <c r="CB15" s="134">
        <v>175980</v>
      </c>
      <c r="CC15" s="134">
        <v>0</v>
      </c>
      <c r="CD15" s="134">
        <v>1140</v>
      </c>
      <c r="CE15" s="134">
        <v>0</v>
      </c>
      <c r="CF15" s="134">
        <v>0</v>
      </c>
      <c r="CG15" s="134">
        <v>0</v>
      </c>
      <c r="CH15" s="134">
        <f t="shared" si="31"/>
        <v>186518</v>
      </c>
      <c r="CI15" s="134">
        <f t="shared" si="32"/>
        <v>497231</v>
      </c>
      <c r="CJ15" s="134">
        <f t="shared" si="33"/>
        <v>490288</v>
      </c>
      <c r="CK15" s="134">
        <f t="shared" si="34"/>
        <v>0</v>
      </c>
      <c r="CL15" s="134">
        <f t="shared" si="35"/>
        <v>411910</v>
      </c>
      <c r="CM15" s="134">
        <f t="shared" si="36"/>
        <v>78378</v>
      </c>
      <c r="CN15" s="134">
        <f t="shared" si="37"/>
        <v>0</v>
      </c>
      <c r="CO15" s="134">
        <f t="shared" si="38"/>
        <v>6943</v>
      </c>
      <c r="CP15" s="134">
        <f t="shared" si="39"/>
        <v>0</v>
      </c>
      <c r="CQ15" s="134">
        <f t="shared" si="40"/>
        <v>2027433</v>
      </c>
      <c r="CR15" s="134">
        <f t="shared" si="41"/>
        <v>261981</v>
      </c>
      <c r="CS15" s="134">
        <f t="shared" si="42"/>
        <v>116590</v>
      </c>
      <c r="CT15" s="134">
        <f t="shared" si="43"/>
        <v>102301</v>
      </c>
      <c r="CU15" s="134">
        <f t="shared" si="44"/>
        <v>28200</v>
      </c>
      <c r="CV15" s="134">
        <f t="shared" si="45"/>
        <v>14890</v>
      </c>
      <c r="CW15" s="134">
        <f t="shared" si="46"/>
        <v>206914</v>
      </c>
      <c r="CX15" s="134">
        <f t="shared" si="47"/>
        <v>11130</v>
      </c>
      <c r="CY15" s="134">
        <f t="shared" si="47"/>
        <v>146203</v>
      </c>
      <c r="CZ15" s="134">
        <f t="shared" si="47"/>
        <v>49581</v>
      </c>
      <c r="DA15" s="134">
        <f t="shared" si="47"/>
        <v>6434</v>
      </c>
      <c r="DB15" s="134">
        <f t="shared" si="47"/>
        <v>1551117</v>
      </c>
      <c r="DC15" s="134">
        <f t="shared" si="47"/>
        <v>486573</v>
      </c>
      <c r="DD15" s="134">
        <f t="shared" si="47"/>
        <v>943576</v>
      </c>
      <c r="DE15" s="134">
        <f t="shared" si="47"/>
        <v>30757</v>
      </c>
      <c r="DF15" s="134">
        <f t="shared" si="47"/>
        <v>90211</v>
      </c>
      <c r="DG15" s="134">
        <f t="shared" si="47"/>
        <v>0</v>
      </c>
      <c r="DH15" s="134">
        <f t="shared" si="47"/>
        <v>987</v>
      </c>
      <c r="DI15" s="134">
        <f t="shared" si="47"/>
        <v>31020</v>
      </c>
      <c r="DJ15" s="134">
        <f t="shared" si="47"/>
        <v>2555684</v>
      </c>
    </row>
    <row r="16" spans="1:114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6"/>
        <v>804793</v>
      </c>
      <c r="E16" s="134">
        <f t="shared" si="7"/>
        <v>71958</v>
      </c>
      <c r="F16" s="134">
        <v>0</v>
      </c>
      <c r="G16" s="134">
        <v>0</v>
      </c>
      <c r="H16" s="134">
        <v>0</v>
      </c>
      <c r="I16" s="134">
        <v>5215</v>
      </c>
      <c r="J16" s="135" t="s">
        <v>332</v>
      </c>
      <c r="K16" s="134">
        <v>66743</v>
      </c>
      <c r="L16" s="134">
        <v>732835</v>
      </c>
      <c r="M16" s="134">
        <f t="shared" si="8"/>
        <v>159906</v>
      </c>
      <c r="N16" s="134">
        <f t="shared" si="9"/>
        <v>8224</v>
      </c>
      <c r="O16" s="134">
        <v>3309</v>
      </c>
      <c r="P16" s="134">
        <v>1844</v>
      </c>
      <c r="Q16" s="134">
        <v>0</v>
      </c>
      <c r="R16" s="134">
        <v>0</v>
      </c>
      <c r="S16" s="135" t="s">
        <v>332</v>
      </c>
      <c r="T16" s="134">
        <v>3071</v>
      </c>
      <c r="U16" s="134">
        <v>151682</v>
      </c>
      <c r="V16" s="134">
        <f t="shared" si="10"/>
        <v>964699</v>
      </c>
      <c r="W16" s="134">
        <f t="shared" si="11"/>
        <v>80182</v>
      </c>
      <c r="X16" s="134">
        <f t="shared" si="12"/>
        <v>3309</v>
      </c>
      <c r="Y16" s="134">
        <f t="shared" si="13"/>
        <v>1844</v>
      </c>
      <c r="Z16" s="134">
        <f t="shared" si="14"/>
        <v>0</v>
      </c>
      <c r="AA16" s="134">
        <f t="shared" si="15"/>
        <v>5215</v>
      </c>
      <c r="AB16" s="135" t="s">
        <v>332</v>
      </c>
      <c r="AC16" s="134">
        <f t="shared" si="16"/>
        <v>69814</v>
      </c>
      <c r="AD16" s="134">
        <f t="shared" si="17"/>
        <v>884517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318708</v>
      </c>
      <c r="AN16" s="134">
        <f t="shared" si="21"/>
        <v>91971</v>
      </c>
      <c r="AO16" s="134">
        <v>39334</v>
      </c>
      <c r="AP16" s="134">
        <v>46081</v>
      </c>
      <c r="AQ16" s="134">
        <v>0</v>
      </c>
      <c r="AR16" s="134">
        <v>6556</v>
      </c>
      <c r="AS16" s="134">
        <f t="shared" si="22"/>
        <v>15851</v>
      </c>
      <c r="AT16" s="134">
        <v>2588</v>
      </c>
      <c r="AU16" s="134">
        <v>411</v>
      </c>
      <c r="AV16" s="134">
        <v>12852</v>
      </c>
      <c r="AW16" s="134">
        <v>0</v>
      </c>
      <c r="AX16" s="134">
        <f t="shared" si="23"/>
        <v>210886</v>
      </c>
      <c r="AY16" s="134">
        <v>169456</v>
      </c>
      <c r="AZ16" s="134">
        <v>22772</v>
      </c>
      <c r="BA16" s="134">
        <v>18658</v>
      </c>
      <c r="BB16" s="134">
        <v>0</v>
      </c>
      <c r="BC16" s="134">
        <v>254044</v>
      </c>
      <c r="BD16" s="134">
        <v>0</v>
      </c>
      <c r="BE16" s="134">
        <v>232041</v>
      </c>
      <c r="BF16" s="134">
        <f t="shared" si="24"/>
        <v>550749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0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87719</v>
      </c>
      <c r="CF16" s="134">
        <v>0</v>
      </c>
      <c r="CG16" s="134">
        <v>72187</v>
      </c>
      <c r="CH16" s="134">
        <f t="shared" si="31"/>
        <v>72187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0</v>
      </c>
      <c r="CQ16" s="134">
        <f t="shared" si="40"/>
        <v>318708</v>
      </c>
      <c r="CR16" s="134">
        <f t="shared" si="41"/>
        <v>91971</v>
      </c>
      <c r="CS16" s="134">
        <f t="shared" si="42"/>
        <v>39334</v>
      </c>
      <c r="CT16" s="134">
        <f t="shared" si="43"/>
        <v>46081</v>
      </c>
      <c r="CU16" s="134">
        <f t="shared" si="44"/>
        <v>0</v>
      </c>
      <c r="CV16" s="134">
        <f t="shared" si="45"/>
        <v>6556</v>
      </c>
      <c r="CW16" s="134">
        <f t="shared" si="46"/>
        <v>15851</v>
      </c>
      <c r="CX16" s="134">
        <f t="shared" si="47"/>
        <v>2588</v>
      </c>
      <c r="CY16" s="134">
        <f t="shared" si="47"/>
        <v>411</v>
      </c>
      <c r="CZ16" s="134">
        <f t="shared" si="47"/>
        <v>12852</v>
      </c>
      <c r="DA16" s="134">
        <f t="shared" si="47"/>
        <v>0</v>
      </c>
      <c r="DB16" s="134">
        <f t="shared" si="47"/>
        <v>210886</v>
      </c>
      <c r="DC16" s="134">
        <f t="shared" si="47"/>
        <v>169456</v>
      </c>
      <c r="DD16" s="134">
        <f t="shared" si="47"/>
        <v>22772</v>
      </c>
      <c r="DE16" s="134">
        <f t="shared" si="47"/>
        <v>18658</v>
      </c>
      <c r="DF16" s="134">
        <f t="shared" si="47"/>
        <v>0</v>
      </c>
      <c r="DG16" s="134">
        <f t="shared" si="47"/>
        <v>341763</v>
      </c>
      <c r="DH16" s="134">
        <f t="shared" si="47"/>
        <v>0</v>
      </c>
      <c r="DI16" s="134">
        <f t="shared" si="47"/>
        <v>304228</v>
      </c>
      <c r="DJ16" s="134">
        <f t="shared" si="47"/>
        <v>622936</v>
      </c>
    </row>
    <row r="17" spans="1:114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6"/>
        <v>976356</v>
      </c>
      <c r="E17" s="134">
        <f t="shared" si="7"/>
        <v>25710</v>
      </c>
      <c r="F17" s="134">
        <v>0</v>
      </c>
      <c r="G17" s="134">
        <v>0</v>
      </c>
      <c r="H17" s="134">
        <v>0</v>
      </c>
      <c r="I17" s="134">
        <v>3980</v>
      </c>
      <c r="J17" s="135" t="s">
        <v>332</v>
      </c>
      <c r="K17" s="134">
        <v>21730</v>
      </c>
      <c r="L17" s="134">
        <v>950646</v>
      </c>
      <c r="M17" s="134">
        <f t="shared" si="8"/>
        <v>4448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4448</v>
      </c>
      <c r="V17" s="134">
        <f t="shared" si="10"/>
        <v>980804</v>
      </c>
      <c r="W17" s="134">
        <f t="shared" si="11"/>
        <v>25710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3980</v>
      </c>
      <c r="AB17" s="135" t="s">
        <v>332</v>
      </c>
      <c r="AC17" s="134">
        <f t="shared" si="16"/>
        <v>21730</v>
      </c>
      <c r="AD17" s="134">
        <f t="shared" si="17"/>
        <v>955094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138259</v>
      </c>
      <c r="AM17" s="134">
        <f t="shared" si="20"/>
        <v>354164</v>
      </c>
      <c r="AN17" s="134">
        <f t="shared" si="21"/>
        <v>25393</v>
      </c>
      <c r="AO17" s="134">
        <v>20697</v>
      </c>
      <c r="AP17" s="134">
        <v>0</v>
      </c>
      <c r="AQ17" s="134">
        <v>0</v>
      </c>
      <c r="AR17" s="134">
        <v>4696</v>
      </c>
      <c r="AS17" s="134">
        <f t="shared" si="22"/>
        <v>40669</v>
      </c>
      <c r="AT17" s="134">
        <v>35994</v>
      </c>
      <c r="AU17" s="134">
        <v>0</v>
      </c>
      <c r="AV17" s="134">
        <v>4675</v>
      </c>
      <c r="AW17" s="134">
        <v>0</v>
      </c>
      <c r="AX17" s="134">
        <f t="shared" si="23"/>
        <v>288102</v>
      </c>
      <c r="AY17" s="134">
        <v>233202</v>
      </c>
      <c r="AZ17" s="134">
        <v>50052</v>
      </c>
      <c r="BA17" s="134">
        <v>4848</v>
      </c>
      <c r="BB17" s="134">
        <v>0</v>
      </c>
      <c r="BC17" s="134">
        <v>483933</v>
      </c>
      <c r="BD17" s="134">
        <v>0</v>
      </c>
      <c r="BE17" s="134">
        <v>0</v>
      </c>
      <c r="BF17" s="134">
        <f t="shared" si="24"/>
        <v>354164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4448</v>
      </c>
      <c r="BP17" s="134">
        <f t="shared" si="28"/>
        <v>4448</v>
      </c>
      <c r="BQ17" s="134">
        <v>4448</v>
      </c>
      <c r="BR17" s="134">
        <v>0</v>
      </c>
      <c r="BS17" s="134">
        <v>0</v>
      </c>
      <c r="BT17" s="134">
        <v>0</v>
      </c>
      <c r="BU17" s="134">
        <f t="shared" si="29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f t="shared" si="31"/>
        <v>4448</v>
      </c>
      <c r="CI17" s="134">
        <f t="shared" si="32"/>
        <v>0</v>
      </c>
      <c r="CJ17" s="134">
        <f t="shared" si="33"/>
        <v>0</v>
      </c>
      <c r="CK17" s="134">
        <f t="shared" si="34"/>
        <v>0</v>
      </c>
      <c r="CL17" s="134">
        <f t="shared" si="35"/>
        <v>0</v>
      </c>
      <c r="CM17" s="134">
        <f t="shared" si="36"/>
        <v>0</v>
      </c>
      <c r="CN17" s="134">
        <f t="shared" si="37"/>
        <v>0</v>
      </c>
      <c r="CO17" s="134">
        <f t="shared" si="38"/>
        <v>0</v>
      </c>
      <c r="CP17" s="134">
        <f t="shared" si="39"/>
        <v>138259</v>
      </c>
      <c r="CQ17" s="134">
        <f t="shared" si="40"/>
        <v>358612</v>
      </c>
      <c r="CR17" s="134">
        <f t="shared" si="41"/>
        <v>29841</v>
      </c>
      <c r="CS17" s="134">
        <f t="shared" si="42"/>
        <v>25145</v>
      </c>
      <c r="CT17" s="134">
        <f t="shared" si="43"/>
        <v>0</v>
      </c>
      <c r="CU17" s="134">
        <f t="shared" si="44"/>
        <v>0</v>
      </c>
      <c r="CV17" s="134">
        <f t="shared" si="45"/>
        <v>4696</v>
      </c>
      <c r="CW17" s="134">
        <f t="shared" si="46"/>
        <v>40669</v>
      </c>
      <c r="CX17" s="134">
        <f t="shared" si="47"/>
        <v>35994</v>
      </c>
      <c r="CY17" s="134">
        <f t="shared" si="47"/>
        <v>0</v>
      </c>
      <c r="CZ17" s="134">
        <f t="shared" si="47"/>
        <v>4675</v>
      </c>
      <c r="DA17" s="134">
        <f t="shared" si="47"/>
        <v>0</v>
      </c>
      <c r="DB17" s="134">
        <f t="shared" si="47"/>
        <v>288102</v>
      </c>
      <c r="DC17" s="134">
        <f t="shared" si="47"/>
        <v>233202</v>
      </c>
      <c r="DD17" s="134">
        <f t="shared" si="47"/>
        <v>50052</v>
      </c>
      <c r="DE17" s="134">
        <f t="shared" si="47"/>
        <v>4848</v>
      </c>
      <c r="DF17" s="134">
        <f t="shared" si="47"/>
        <v>0</v>
      </c>
      <c r="DG17" s="134">
        <f t="shared" si="47"/>
        <v>483933</v>
      </c>
      <c r="DH17" s="134">
        <f t="shared" si="47"/>
        <v>0</v>
      </c>
      <c r="DI17" s="134">
        <f t="shared" si="47"/>
        <v>0</v>
      </c>
      <c r="DJ17" s="134">
        <f t="shared" si="47"/>
        <v>358612</v>
      </c>
    </row>
    <row r="18" spans="1:114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6"/>
        <v>1360906</v>
      </c>
      <c r="E18" s="134">
        <f t="shared" si="7"/>
        <v>208425</v>
      </c>
      <c r="F18" s="134">
        <v>0</v>
      </c>
      <c r="G18" s="134">
        <v>0</v>
      </c>
      <c r="H18" s="134">
        <v>0</v>
      </c>
      <c r="I18" s="134">
        <v>7798</v>
      </c>
      <c r="J18" s="135" t="s">
        <v>332</v>
      </c>
      <c r="K18" s="134">
        <v>200627</v>
      </c>
      <c r="L18" s="134">
        <v>1152481</v>
      </c>
      <c r="M18" s="134">
        <f t="shared" si="8"/>
        <v>292094</v>
      </c>
      <c r="N18" s="134">
        <f t="shared" si="9"/>
        <v>13296</v>
      </c>
      <c r="O18" s="134">
        <v>0</v>
      </c>
      <c r="P18" s="134">
        <v>0</v>
      </c>
      <c r="Q18" s="134">
        <v>0</v>
      </c>
      <c r="R18" s="134">
        <v>13296</v>
      </c>
      <c r="S18" s="135" t="s">
        <v>332</v>
      </c>
      <c r="T18" s="134">
        <v>0</v>
      </c>
      <c r="U18" s="134">
        <v>278798</v>
      </c>
      <c r="V18" s="134">
        <f t="shared" si="10"/>
        <v>1653000</v>
      </c>
      <c r="W18" s="134">
        <f t="shared" si="11"/>
        <v>221721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21094</v>
      </c>
      <c r="AB18" s="135" t="s">
        <v>332</v>
      </c>
      <c r="AC18" s="134">
        <f t="shared" si="16"/>
        <v>200627</v>
      </c>
      <c r="AD18" s="134">
        <f t="shared" si="17"/>
        <v>1431279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192553</v>
      </c>
      <c r="AM18" s="134">
        <f t="shared" si="20"/>
        <v>670754</v>
      </c>
      <c r="AN18" s="134">
        <f t="shared" si="21"/>
        <v>130600</v>
      </c>
      <c r="AO18" s="134">
        <v>29545</v>
      </c>
      <c r="AP18" s="134">
        <v>89795</v>
      </c>
      <c r="AQ18" s="134">
        <v>0</v>
      </c>
      <c r="AR18" s="134">
        <v>11260</v>
      </c>
      <c r="AS18" s="134">
        <f t="shared" si="22"/>
        <v>31063</v>
      </c>
      <c r="AT18" s="134">
        <v>7711</v>
      </c>
      <c r="AU18" s="134">
        <v>471</v>
      </c>
      <c r="AV18" s="134">
        <v>22881</v>
      </c>
      <c r="AW18" s="134">
        <v>15791</v>
      </c>
      <c r="AX18" s="134">
        <f t="shared" si="23"/>
        <v>493300</v>
      </c>
      <c r="AY18" s="134">
        <v>388213</v>
      </c>
      <c r="AZ18" s="134">
        <v>75765</v>
      </c>
      <c r="BA18" s="134">
        <v>15769</v>
      </c>
      <c r="BB18" s="134">
        <v>13553</v>
      </c>
      <c r="BC18" s="134">
        <v>418164</v>
      </c>
      <c r="BD18" s="134">
        <v>0</v>
      </c>
      <c r="BE18" s="134">
        <v>79435</v>
      </c>
      <c r="BF18" s="134">
        <f t="shared" si="24"/>
        <v>750189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291525</v>
      </c>
      <c r="BP18" s="134">
        <f t="shared" si="28"/>
        <v>34203</v>
      </c>
      <c r="BQ18" s="134">
        <v>34203</v>
      </c>
      <c r="BR18" s="134">
        <v>0</v>
      </c>
      <c r="BS18" s="134">
        <v>0</v>
      </c>
      <c r="BT18" s="134">
        <v>0</v>
      </c>
      <c r="BU18" s="134">
        <f t="shared" si="29"/>
        <v>28971</v>
      </c>
      <c r="BV18" s="134">
        <v>0</v>
      </c>
      <c r="BW18" s="134">
        <v>23672</v>
      </c>
      <c r="BX18" s="134">
        <v>5299</v>
      </c>
      <c r="BY18" s="134">
        <v>0</v>
      </c>
      <c r="BZ18" s="134">
        <f t="shared" si="30"/>
        <v>228351</v>
      </c>
      <c r="CA18" s="134">
        <v>47434</v>
      </c>
      <c r="CB18" s="134">
        <v>179624</v>
      </c>
      <c r="CC18" s="134">
        <v>1293</v>
      </c>
      <c r="CD18" s="134">
        <v>0</v>
      </c>
      <c r="CE18" s="134">
        <v>0</v>
      </c>
      <c r="CF18" s="134">
        <v>0</v>
      </c>
      <c r="CG18" s="134">
        <v>569</v>
      </c>
      <c r="CH18" s="134">
        <f t="shared" si="31"/>
        <v>292094</v>
      </c>
      <c r="CI18" s="134">
        <f t="shared" si="32"/>
        <v>0</v>
      </c>
      <c r="CJ18" s="134">
        <f t="shared" si="33"/>
        <v>0</v>
      </c>
      <c r="CK18" s="134">
        <f t="shared" si="34"/>
        <v>0</v>
      </c>
      <c r="CL18" s="134">
        <f t="shared" si="35"/>
        <v>0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192553</v>
      </c>
      <c r="CQ18" s="134">
        <f t="shared" si="40"/>
        <v>962279</v>
      </c>
      <c r="CR18" s="134">
        <f t="shared" si="41"/>
        <v>164803</v>
      </c>
      <c r="CS18" s="134">
        <f t="shared" si="42"/>
        <v>63748</v>
      </c>
      <c r="CT18" s="134">
        <f t="shared" si="43"/>
        <v>89795</v>
      </c>
      <c r="CU18" s="134">
        <f t="shared" si="44"/>
        <v>0</v>
      </c>
      <c r="CV18" s="134">
        <f t="shared" si="45"/>
        <v>11260</v>
      </c>
      <c r="CW18" s="134">
        <f t="shared" si="46"/>
        <v>60034</v>
      </c>
      <c r="CX18" s="134">
        <f t="shared" si="47"/>
        <v>7711</v>
      </c>
      <c r="CY18" s="134">
        <f t="shared" si="47"/>
        <v>24143</v>
      </c>
      <c r="CZ18" s="134">
        <f t="shared" si="47"/>
        <v>28180</v>
      </c>
      <c r="DA18" s="134">
        <f t="shared" si="47"/>
        <v>15791</v>
      </c>
      <c r="DB18" s="134">
        <f t="shared" si="47"/>
        <v>721651</v>
      </c>
      <c r="DC18" s="134">
        <f t="shared" si="47"/>
        <v>435647</v>
      </c>
      <c r="DD18" s="134">
        <f t="shared" si="47"/>
        <v>255389</v>
      </c>
      <c r="DE18" s="134">
        <f t="shared" si="47"/>
        <v>17062</v>
      </c>
      <c r="DF18" s="134">
        <f t="shared" si="47"/>
        <v>13553</v>
      </c>
      <c r="DG18" s="134">
        <f t="shared" si="47"/>
        <v>418164</v>
      </c>
      <c r="DH18" s="134">
        <f t="shared" si="47"/>
        <v>0</v>
      </c>
      <c r="DI18" s="134">
        <f t="shared" si="47"/>
        <v>80004</v>
      </c>
      <c r="DJ18" s="134">
        <f t="shared" si="47"/>
        <v>1042283</v>
      </c>
    </row>
    <row r="19" spans="1:114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6"/>
        <v>5573750</v>
      </c>
      <c r="E19" s="134">
        <f t="shared" si="7"/>
        <v>1171433</v>
      </c>
      <c r="F19" s="134">
        <v>0</v>
      </c>
      <c r="G19" s="134">
        <v>51961</v>
      </c>
      <c r="H19" s="134">
        <v>43300</v>
      </c>
      <c r="I19" s="134">
        <v>389495</v>
      </c>
      <c r="J19" s="135" t="s">
        <v>332</v>
      </c>
      <c r="K19" s="134">
        <v>686677</v>
      </c>
      <c r="L19" s="134">
        <v>4402317</v>
      </c>
      <c r="M19" s="134">
        <f t="shared" si="8"/>
        <v>609509</v>
      </c>
      <c r="N19" s="134">
        <f t="shared" si="9"/>
        <v>124581</v>
      </c>
      <c r="O19" s="134">
        <v>0</v>
      </c>
      <c r="P19" s="134">
        <v>0</v>
      </c>
      <c r="Q19" s="134">
        <v>34200</v>
      </c>
      <c r="R19" s="134">
        <v>54830</v>
      </c>
      <c r="S19" s="135" t="s">
        <v>332</v>
      </c>
      <c r="T19" s="134">
        <v>35551</v>
      </c>
      <c r="U19" s="134">
        <v>484928</v>
      </c>
      <c r="V19" s="134">
        <f t="shared" si="10"/>
        <v>6183259</v>
      </c>
      <c r="W19" s="134">
        <f t="shared" si="11"/>
        <v>1296014</v>
      </c>
      <c r="X19" s="134">
        <f t="shared" si="12"/>
        <v>0</v>
      </c>
      <c r="Y19" s="134">
        <f t="shared" si="13"/>
        <v>51961</v>
      </c>
      <c r="Z19" s="134">
        <f t="shared" si="14"/>
        <v>77500</v>
      </c>
      <c r="AA19" s="134">
        <f t="shared" si="15"/>
        <v>444325</v>
      </c>
      <c r="AB19" s="135" t="s">
        <v>332</v>
      </c>
      <c r="AC19" s="134">
        <f t="shared" si="16"/>
        <v>722228</v>
      </c>
      <c r="AD19" s="134">
        <f t="shared" si="17"/>
        <v>4887245</v>
      </c>
      <c r="AE19" s="134">
        <f t="shared" si="18"/>
        <v>78755</v>
      </c>
      <c r="AF19" s="134">
        <f t="shared" si="19"/>
        <v>78755</v>
      </c>
      <c r="AG19" s="134">
        <v>18075</v>
      </c>
      <c r="AH19" s="134">
        <v>60680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5494995</v>
      </c>
      <c r="AN19" s="134">
        <f t="shared" si="21"/>
        <v>1221163</v>
      </c>
      <c r="AO19" s="134">
        <v>314310</v>
      </c>
      <c r="AP19" s="134">
        <v>906853</v>
      </c>
      <c r="AQ19" s="134">
        <v>0</v>
      </c>
      <c r="AR19" s="134">
        <v>0</v>
      </c>
      <c r="AS19" s="134">
        <f t="shared" si="22"/>
        <v>801019</v>
      </c>
      <c r="AT19" s="134">
        <v>79124</v>
      </c>
      <c r="AU19" s="134">
        <v>611918</v>
      </c>
      <c r="AV19" s="134">
        <v>109977</v>
      </c>
      <c r="AW19" s="134">
        <v>47993</v>
      </c>
      <c r="AX19" s="134">
        <f t="shared" si="23"/>
        <v>3424820</v>
      </c>
      <c r="AY19" s="134">
        <v>465305</v>
      </c>
      <c r="AZ19" s="134">
        <v>1989011</v>
      </c>
      <c r="BA19" s="134">
        <v>970504</v>
      </c>
      <c r="BB19" s="134">
        <v>0</v>
      </c>
      <c r="BC19" s="134">
        <v>0</v>
      </c>
      <c r="BD19" s="134">
        <v>0</v>
      </c>
      <c r="BE19" s="134">
        <v>0</v>
      </c>
      <c r="BF19" s="134">
        <f t="shared" si="24"/>
        <v>5573750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331112</v>
      </c>
      <c r="BP19" s="134">
        <f t="shared" si="28"/>
        <v>32143</v>
      </c>
      <c r="BQ19" s="134">
        <v>15655</v>
      </c>
      <c r="BR19" s="134">
        <v>16488</v>
      </c>
      <c r="BS19" s="134">
        <v>0</v>
      </c>
      <c r="BT19" s="134">
        <v>0</v>
      </c>
      <c r="BU19" s="134">
        <f t="shared" si="29"/>
        <v>65265</v>
      </c>
      <c r="BV19" s="134">
        <v>1040</v>
      </c>
      <c r="BW19" s="134">
        <v>64225</v>
      </c>
      <c r="BX19" s="134">
        <v>0</v>
      </c>
      <c r="BY19" s="134">
        <v>0</v>
      </c>
      <c r="BZ19" s="134">
        <f t="shared" si="30"/>
        <v>233704</v>
      </c>
      <c r="CA19" s="134">
        <v>0</v>
      </c>
      <c r="CB19" s="134">
        <v>233704</v>
      </c>
      <c r="CC19" s="134">
        <v>0</v>
      </c>
      <c r="CD19" s="134">
        <v>0</v>
      </c>
      <c r="CE19" s="134">
        <v>278397</v>
      </c>
      <c r="CF19" s="134">
        <v>0</v>
      </c>
      <c r="CG19" s="134">
        <v>0</v>
      </c>
      <c r="CH19" s="134">
        <f t="shared" si="31"/>
        <v>331112</v>
      </c>
      <c r="CI19" s="134">
        <f t="shared" si="32"/>
        <v>78755</v>
      </c>
      <c r="CJ19" s="134">
        <f t="shared" si="33"/>
        <v>78755</v>
      </c>
      <c r="CK19" s="134">
        <f t="shared" si="34"/>
        <v>18075</v>
      </c>
      <c r="CL19" s="134">
        <f t="shared" si="35"/>
        <v>60680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0</v>
      </c>
      <c r="CQ19" s="134">
        <f t="shared" si="40"/>
        <v>5826107</v>
      </c>
      <c r="CR19" s="134">
        <f t="shared" si="41"/>
        <v>1253306</v>
      </c>
      <c r="CS19" s="134">
        <f t="shared" si="42"/>
        <v>329965</v>
      </c>
      <c r="CT19" s="134">
        <f t="shared" si="43"/>
        <v>923341</v>
      </c>
      <c r="CU19" s="134">
        <f t="shared" si="44"/>
        <v>0</v>
      </c>
      <c r="CV19" s="134">
        <f t="shared" si="45"/>
        <v>0</v>
      </c>
      <c r="CW19" s="134">
        <f t="shared" si="46"/>
        <v>866284</v>
      </c>
      <c r="CX19" s="134">
        <f t="shared" si="47"/>
        <v>80164</v>
      </c>
      <c r="CY19" s="134">
        <f t="shared" si="47"/>
        <v>676143</v>
      </c>
      <c r="CZ19" s="134">
        <f t="shared" si="47"/>
        <v>109977</v>
      </c>
      <c r="DA19" s="134">
        <f t="shared" si="47"/>
        <v>47993</v>
      </c>
      <c r="DB19" s="134">
        <f t="shared" si="47"/>
        <v>3658524</v>
      </c>
      <c r="DC19" s="134">
        <f t="shared" si="47"/>
        <v>465305</v>
      </c>
      <c r="DD19" s="134">
        <f t="shared" si="47"/>
        <v>2222715</v>
      </c>
      <c r="DE19" s="134">
        <f t="shared" si="47"/>
        <v>970504</v>
      </c>
      <c r="DF19" s="134">
        <f t="shared" si="47"/>
        <v>0</v>
      </c>
      <c r="DG19" s="134">
        <f t="shared" si="47"/>
        <v>278397</v>
      </c>
      <c r="DH19" s="134">
        <f t="shared" si="47"/>
        <v>0</v>
      </c>
      <c r="DI19" s="134">
        <f t="shared" si="47"/>
        <v>0</v>
      </c>
      <c r="DJ19" s="134">
        <f t="shared" si="47"/>
        <v>5904862</v>
      </c>
    </row>
    <row r="20" spans="1:114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6"/>
        <v>2910576</v>
      </c>
      <c r="E20" s="134">
        <f t="shared" si="7"/>
        <v>557000</v>
      </c>
      <c r="F20" s="134">
        <v>171944</v>
      </c>
      <c r="G20" s="134">
        <v>0</v>
      </c>
      <c r="H20" s="134">
        <v>0</v>
      </c>
      <c r="I20" s="134">
        <v>172902</v>
      </c>
      <c r="J20" s="135" t="s">
        <v>332</v>
      </c>
      <c r="K20" s="134">
        <v>212154</v>
      </c>
      <c r="L20" s="134">
        <v>2353576</v>
      </c>
      <c r="M20" s="134">
        <f t="shared" si="8"/>
        <v>146192</v>
      </c>
      <c r="N20" s="134">
        <f t="shared" si="9"/>
        <v>5</v>
      </c>
      <c r="O20" s="134">
        <v>0</v>
      </c>
      <c r="P20" s="134">
        <v>0</v>
      </c>
      <c r="Q20" s="134">
        <v>0</v>
      </c>
      <c r="R20" s="134">
        <v>5</v>
      </c>
      <c r="S20" s="135" t="s">
        <v>332</v>
      </c>
      <c r="T20" s="134">
        <v>0</v>
      </c>
      <c r="U20" s="134">
        <v>146187</v>
      </c>
      <c r="V20" s="134">
        <f t="shared" si="10"/>
        <v>3056768</v>
      </c>
      <c r="W20" s="134">
        <f t="shared" si="11"/>
        <v>557005</v>
      </c>
      <c r="X20" s="134">
        <f t="shared" si="12"/>
        <v>171944</v>
      </c>
      <c r="Y20" s="134">
        <f t="shared" si="13"/>
        <v>0</v>
      </c>
      <c r="Z20" s="134">
        <f t="shared" si="14"/>
        <v>0</v>
      </c>
      <c r="AA20" s="134">
        <f t="shared" si="15"/>
        <v>172907</v>
      </c>
      <c r="AB20" s="135" t="s">
        <v>332</v>
      </c>
      <c r="AC20" s="134">
        <f t="shared" si="16"/>
        <v>212154</v>
      </c>
      <c r="AD20" s="134">
        <f t="shared" si="17"/>
        <v>2499763</v>
      </c>
      <c r="AE20" s="134">
        <f t="shared" si="18"/>
        <v>697524</v>
      </c>
      <c r="AF20" s="134">
        <f t="shared" si="19"/>
        <v>697524</v>
      </c>
      <c r="AG20" s="134">
        <v>19746</v>
      </c>
      <c r="AH20" s="134">
        <v>677778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2213052</v>
      </c>
      <c r="AN20" s="134">
        <f t="shared" si="21"/>
        <v>383484</v>
      </c>
      <c r="AO20" s="134">
        <v>102358</v>
      </c>
      <c r="AP20" s="134">
        <v>162622</v>
      </c>
      <c r="AQ20" s="134">
        <v>117227</v>
      </c>
      <c r="AR20" s="134">
        <v>1277</v>
      </c>
      <c r="AS20" s="134">
        <f t="shared" si="22"/>
        <v>459184</v>
      </c>
      <c r="AT20" s="134">
        <v>110008</v>
      </c>
      <c r="AU20" s="134">
        <v>314826</v>
      </c>
      <c r="AV20" s="134">
        <v>34350</v>
      </c>
      <c r="AW20" s="134">
        <v>13179</v>
      </c>
      <c r="AX20" s="134">
        <f t="shared" si="23"/>
        <v>1357205</v>
      </c>
      <c r="AY20" s="134">
        <v>424017</v>
      </c>
      <c r="AZ20" s="134">
        <v>832976</v>
      </c>
      <c r="BA20" s="134">
        <v>98691</v>
      </c>
      <c r="BB20" s="134">
        <v>1521</v>
      </c>
      <c r="BC20" s="134">
        <v>0</v>
      </c>
      <c r="BD20" s="134">
        <v>0</v>
      </c>
      <c r="BE20" s="134">
        <v>0</v>
      </c>
      <c r="BF20" s="134">
        <f t="shared" si="24"/>
        <v>2910576</v>
      </c>
      <c r="BG20" s="134">
        <f t="shared" si="25"/>
        <v>44023</v>
      </c>
      <c r="BH20" s="134">
        <f t="shared" si="26"/>
        <v>44023</v>
      </c>
      <c r="BI20" s="134">
        <v>0</v>
      </c>
      <c r="BJ20" s="134">
        <v>44023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102169</v>
      </c>
      <c r="BP20" s="134">
        <f t="shared" si="28"/>
        <v>8504</v>
      </c>
      <c r="BQ20" s="134">
        <v>7866</v>
      </c>
      <c r="BR20" s="134">
        <v>0</v>
      </c>
      <c r="BS20" s="134">
        <v>638</v>
      </c>
      <c r="BT20" s="134">
        <v>0</v>
      </c>
      <c r="BU20" s="134">
        <f t="shared" si="29"/>
        <v>20660</v>
      </c>
      <c r="BV20" s="134">
        <v>0</v>
      </c>
      <c r="BW20" s="134">
        <v>20660</v>
      </c>
      <c r="BX20" s="134">
        <v>0</v>
      </c>
      <c r="BY20" s="134">
        <v>0</v>
      </c>
      <c r="BZ20" s="134">
        <f t="shared" si="30"/>
        <v>73005</v>
      </c>
      <c r="CA20" s="134">
        <v>0</v>
      </c>
      <c r="CB20" s="134">
        <v>73005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f t="shared" si="31"/>
        <v>146192</v>
      </c>
      <c r="CI20" s="134">
        <f t="shared" si="32"/>
        <v>741547</v>
      </c>
      <c r="CJ20" s="134">
        <f t="shared" si="33"/>
        <v>741547</v>
      </c>
      <c r="CK20" s="134">
        <f t="shared" si="34"/>
        <v>19746</v>
      </c>
      <c r="CL20" s="134">
        <f t="shared" si="35"/>
        <v>721801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0</v>
      </c>
      <c r="CQ20" s="134">
        <f t="shared" si="40"/>
        <v>2315221</v>
      </c>
      <c r="CR20" s="134">
        <f t="shared" si="41"/>
        <v>391988</v>
      </c>
      <c r="CS20" s="134">
        <f t="shared" si="42"/>
        <v>110224</v>
      </c>
      <c r="CT20" s="134">
        <f t="shared" si="43"/>
        <v>162622</v>
      </c>
      <c r="CU20" s="134">
        <f t="shared" si="44"/>
        <v>117865</v>
      </c>
      <c r="CV20" s="134">
        <f t="shared" si="45"/>
        <v>1277</v>
      </c>
      <c r="CW20" s="134">
        <f t="shared" si="46"/>
        <v>479844</v>
      </c>
      <c r="CX20" s="134">
        <f t="shared" si="47"/>
        <v>110008</v>
      </c>
      <c r="CY20" s="134">
        <f t="shared" si="47"/>
        <v>335486</v>
      </c>
      <c r="CZ20" s="134">
        <f t="shared" si="47"/>
        <v>34350</v>
      </c>
      <c r="DA20" s="134">
        <f t="shared" si="47"/>
        <v>13179</v>
      </c>
      <c r="DB20" s="134">
        <f t="shared" si="47"/>
        <v>1430210</v>
      </c>
      <c r="DC20" s="134">
        <f t="shared" si="47"/>
        <v>424017</v>
      </c>
      <c r="DD20" s="134">
        <f t="shared" si="47"/>
        <v>905981</v>
      </c>
      <c r="DE20" s="134">
        <f t="shared" si="47"/>
        <v>98691</v>
      </c>
      <c r="DF20" s="134">
        <f t="shared" si="47"/>
        <v>1521</v>
      </c>
      <c r="DG20" s="134">
        <f t="shared" si="47"/>
        <v>0</v>
      </c>
      <c r="DH20" s="134">
        <f t="shared" si="47"/>
        <v>0</v>
      </c>
      <c r="DI20" s="134">
        <f t="shared" si="47"/>
        <v>0</v>
      </c>
      <c r="DJ20" s="134">
        <f t="shared" si="47"/>
        <v>3056768</v>
      </c>
    </row>
    <row r="21" spans="1:114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6"/>
        <v>2033695</v>
      </c>
      <c r="E21" s="134">
        <f t="shared" si="7"/>
        <v>326926</v>
      </c>
      <c r="F21" s="134">
        <v>0</v>
      </c>
      <c r="G21" s="134">
        <v>0</v>
      </c>
      <c r="H21" s="134">
        <v>0</v>
      </c>
      <c r="I21" s="134">
        <v>156901</v>
      </c>
      <c r="J21" s="135" t="s">
        <v>332</v>
      </c>
      <c r="K21" s="134">
        <v>170025</v>
      </c>
      <c r="L21" s="134">
        <v>1706769</v>
      </c>
      <c r="M21" s="134">
        <f t="shared" si="8"/>
        <v>229980</v>
      </c>
      <c r="N21" s="134">
        <f t="shared" si="9"/>
        <v>40201</v>
      </c>
      <c r="O21" s="134">
        <v>284</v>
      </c>
      <c r="P21" s="134">
        <v>382</v>
      </c>
      <c r="Q21" s="134">
        <v>0</v>
      </c>
      <c r="R21" s="134">
        <v>39535</v>
      </c>
      <c r="S21" s="135" t="s">
        <v>332</v>
      </c>
      <c r="T21" s="134">
        <v>0</v>
      </c>
      <c r="U21" s="134">
        <v>189779</v>
      </c>
      <c r="V21" s="134">
        <f t="shared" si="10"/>
        <v>2263675</v>
      </c>
      <c r="W21" s="134">
        <f t="shared" si="11"/>
        <v>367127</v>
      </c>
      <c r="X21" s="134">
        <f t="shared" si="12"/>
        <v>284</v>
      </c>
      <c r="Y21" s="134">
        <f t="shared" si="13"/>
        <v>382</v>
      </c>
      <c r="Z21" s="134">
        <f t="shared" si="14"/>
        <v>0</v>
      </c>
      <c r="AA21" s="134">
        <f t="shared" si="15"/>
        <v>196436</v>
      </c>
      <c r="AB21" s="135" t="s">
        <v>332</v>
      </c>
      <c r="AC21" s="134">
        <f t="shared" si="16"/>
        <v>170025</v>
      </c>
      <c r="AD21" s="134">
        <f t="shared" si="17"/>
        <v>1896548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1940649</v>
      </c>
      <c r="AN21" s="134">
        <f t="shared" si="21"/>
        <v>533639</v>
      </c>
      <c r="AO21" s="134">
        <v>368537</v>
      </c>
      <c r="AP21" s="134">
        <v>130312</v>
      </c>
      <c r="AQ21" s="134">
        <v>7314</v>
      </c>
      <c r="AR21" s="134">
        <v>27476</v>
      </c>
      <c r="AS21" s="134">
        <f t="shared" si="22"/>
        <v>332013</v>
      </c>
      <c r="AT21" s="134">
        <v>43677</v>
      </c>
      <c r="AU21" s="134">
        <v>242240</v>
      </c>
      <c r="AV21" s="134">
        <v>46096</v>
      </c>
      <c r="AW21" s="134">
        <v>4500</v>
      </c>
      <c r="AX21" s="134">
        <f t="shared" si="23"/>
        <v>1070497</v>
      </c>
      <c r="AY21" s="134">
        <v>419514</v>
      </c>
      <c r="AZ21" s="134">
        <v>528237</v>
      </c>
      <c r="BA21" s="134">
        <v>114032</v>
      </c>
      <c r="BB21" s="134">
        <v>8714</v>
      </c>
      <c r="BC21" s="134">
        <v>0</v>
      </c>
      <c r="BD21" s="134">
        <v>0</v>
      </c>
      <c r="BE21" s="134">
        <v>93046</v>
      </c>
      <c r="BF21" s="134">
        <f t="shared" si="24"/>
        <v>2033695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227798</v>
      </c>
      <c r="BP21" s="134">
        <f t="shared" si="28"/>
        <v>23287</v>
      </c>
      <c r="BQ21" s="134">
        <v>23287</v>
      </c>
      <c r="BR21" s="134">
        <v>0</v>
      </c>
      <c r="BS21" s="134">
        <v>0</v>
      </c>
      <c r="BT21" s="134">
        <v>0</v>
      </c>
      <c r="BU21" s="134">
        <f t="shared" si="29"/>
        <v>94806</v>
      </c>
      <c r="BV21" s="134">
        <v>2444</v>
      </c>
      <c r="BW21" s="134">
        <v>92362</v>
      </c>
      <c r="BX21" s="134">
        <v>0</v>
      </c>
      <c r="BY21" s="134">
        <v>0</v>
      </c>
      <c r="BZ21" s="134">
        <f t="shared" si="30"/>
        <v>109705</v>
      </c>
      <c r="CA21" s="134">
        <v>63574</v>
      </c>
      <c r="CB21" s="134">
        <v>46131</v>
      </c>
      <c r="CC21" s="134">
        <v>0</v>
      </c>
      <c r="CD21" s="134">
        <v>0</v>
      </c>
      <c r="CE21" s="134">
        <v>0</v>
      </c>
      <c r="CF21" s="134">
        <v>0</v>
      </c>
      <c r="CG21" s="134">
        <v>2182</v>
      </c>
      <c r="CH21" s="134">
        <f t="shared" si="31"/>
        <v>229980</v>
      </c>
      <c r="CI21" s="134">
        <f t="shared" si="32"/>
        <v>0</v>
      </c>
      <c r="CJ21" s="134">
        <f t="shared" si="33"/>
        <v>0</v>
      </c>
      <c r="CK21" s="134">
        <f t="shared" si="34"/>
        <v>0</v>
      </c>
      <c r="CL21" s="134">
        <f t="shared" si="35"/>
        <v>0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0</v>
      </c>
      <c r="CQ21" s="134">
        <f t="shared" si="40"/>
        <v>2168447</v>
      </c>
      <c r="CR21" s="134">
        <f t="shared" si="41"/>
        <v>556926</v>
      </c>
      <c r="CS21" s="134">
        <f t="shared" si="42"/>
        <v>391824</v>
      </c>
      <c r="CT21" s="134">
        <f t="shared" si="43"/>
        <v>130312</v>
      </c>
      <c r="CU21" s="134">
        <f t="shared" si="44"/>
        <v>7314</v>
      </c>
      <c r="CV21" s="134">
        <f t="shared" si="45"/>
        <v>27476</v>
      </c>
      <c r="CW21" s="134">
        <f t="shared" si="46"/>
        <v>426819</v>
      </c>
      <c r="CX21" s="134">
        <f t="shared" si="47"/>
        <v>46121</v>
      </c>
      <c r="CY21" s="134">
        <f t="shared" si="47"/>
        <v>334602</v>
      </c>
      <c r="CZ21" s="134">
        <f t="shared" si="47"/>
        <v>46096</v>
      </c>
      <c r="DA21" s="134">
        <f t="shared" si="47"/>
        <v>4500</v>
      </c>
      <c r="DB21" s="134">
        <f t="shared" si="47"/>
        <v>1180202</v>
      </c>
      <c r="DC21" s="134">
        <f t="shared" si="47"/>
        <v>483088</v>
      </c>
      <c r="DD21" s="134">
        <f t="shared" si="47"/>
        <v>574368</v>
      </c>
      <c r="DE21" s="134">
        <f t="shared" si="47"/>
        <v>114032</v>
      </c>
      <c r="DF21" s="134">
        <f t="shared" si="47"/>
        <v>8714</v>
      </c>
      <c r="DG21" s="134">
        <f t="shared" si="47"/>
        <v>0</v>
      </c>
      <c r="DH21" s="134">
        <f t="shared" si="47"/>
        <v>0</v>
      </c>
      <c r="DI21" s="134">
        <f t="shared" si="47"/>
        <v>95228</v>
      </c>
      <c r="DJ21" s="134">
        <f t="shared" si="47"/>
        <v>2263675</v>
      </c>
    </row>
    <row r="22" spans="1:114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6"/>
        <v>1006231</v>
      </c>
      <c r="E22" s="134">
        <f t="shared" si="7"/>
        <v>171975</v>
      </c>
      <c r="F22" s="134">
        <v>0</v>
      </c>
      <c r="G22" s="134">
        <v>0</v>
      </c>
      <c r="H22" s="134">
        <v>0</v>
      </c>
      <c r="I22" s="134">
        <v>59816</v>
      </c>
      <c r="J22" s="135" t="s">
        <v>332</v>
      </c>
      <c r="K22" s="134">
        <v>112159</v>
      </c>
      <c r="L22" s="134">
        <v>834256</v>
      </c>
      <c r="M22" s="134">
        <f t="shared" si="8"/>
        <v>102803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102803</v>
      </c>
      <c r="V22" s="134">
        <f t="shared" si="10"/>
        <v>1109034</v>
      </c>
      <c r="W22" s="134">
        <f t="shared" si="11"/>
        <v>171975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59816</v>
      </c>
      <c r="AB22" s="135" t="s">
        <v>332</v>
      </c>
      <c r="AC22" s="134">
        <f t="shared" si="16"/>
        <v>112159</v>
      </c>
      <c r="AD22" s="134">
        <f t="shared" si="17"/>
        <v>937059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1006231</v>
      </c>
      <c r="AN22" s="134">
        <f t="shared" si="21"/>
        <v>115169</v>
      </c>
      <c r="AO22" s="134">
        <v>31009</v>
      </c>
      <c r="AP22" s="134">
        <v>0</v>
      </c>
      <c r="AQ22" s="134">
        <v>71756</v>
      </c>
      <c r="AR22" s="134">
        <v>12404</v>
      </c>
      <c r="AS22" s="134">
        <f t="shared" si="22"/>
        <v>333364</v>
      </c>
      <c r="AT22" s="134">
        <v>2893</v>
      </c>
      <c r="AU22" s="134">
        <v>294957</v>
      </c>
      <c r="AV22" s="134">
        <v>35514</v>
      </c>
      <c r="AW22" s="134">
        <v>0</v>
      </c>
      <c r="AX22" s="134">
        <f t="shared" si="23"/>
        <v>557698</v>
      </c>
      <c r="AY22" s="134">
        <v>227596</v>
      </c>
      <c r="AZ22" s="134">
        <v>320715</v>
      </c>
      <c r="BA22" s="134">
        <v>9387</v>
      </c>
      <c r="BB22" s="134">
        <v>0</v>
      </c>
      <c r="BC22" s="134">
        <v>0</v>
      </c>
      <c r="BD22" s="134">
        <v>0</v>
      </c>
      <c r="BE22" s="134">
        <v>0</v>
      </c>
      <c r="BF22" s="134">
        <f t="shared" si="24"/>
        <v>1006231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102803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3"/>
        <v>0</v>
      </c>
      <c r="CK22" s="134">
        <f t="shared" si="34"/>
        <v>0</v>
      </c>
      <c r="CL22" s="134">
        <f t="shared" si="35"/>
        <v>0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0</v>
      </c>
      <c r="CQ22" s="134">
        <f t="shared" si="40"/>
        <v>1006231</v>
      </c>
      <c r="CR22" s="134">
        <f t="shared" si="41"/>
        <v>115169</v>
      </c>
      <c r="CS22" s="134">
        <f t="shared" si="42"/>
        <v>31009</v>
      </c>
      <c r="CT22" s="134">
        <f t="shared" si="43"/>
        <v>0</v>
      </c>
      <c r="CU22" s="134">
        <f t="shared" si="44"/>
        <v>71756</v>
      </c>
      <c r="CV22" s="134">
        <f t="shared" si="45"/>
        <v>12404</v>
      </c>
      <c r="CW22" s="134">
        <f t="shared" si="46"/>
        <v>333364</v>
      </c>
      <c r="CX22" s="134">
        <f t="shared" si="47"/>
        <v>2893</v>
      </c>
      <c r="CY22" s="134">
        <f t="shared" si="47"/>
        <v>294957</v>
      </c>
      <c r="CZ22" s="134">
        <f t="shared" si="47"/>
        <v>35514</v>
      </c>
      <c r="DA22" s="134">
        <f t="shared" si="47"/>
        <v>0</v>
      </c>
      <c r="DB22" s="134">
        <f t="shared" si="47"/>
        <v>557698</v>
      </c>
      <c r="DC22" s="134">
        <f t="shared" si="47"/>
        <v>227596</v>
      </c>
      <c r="DD22" s="134">
        <f t="shared" si="47"/>
        <v>320715</v>
      </c>
      <c r="DE22" s="134">
        <f t="shared" si="47"/>
        <v>9387</v>
      </c>
      <c r="DF22" s="134">
        <f t="shared" si="47"/>
        <v>0</v>
      </c>
      <c r="DG22" s="134">
        <f t="shared" si="47"/>
        <v>102803</v>
      </c>
      <c r="DH22" s="134">
        <f t="shared" si="47"/>
        <v>0</v>
      </c>
      <c r="DI22" s="134">
        <f t="shared" si="47"/>
        <v>0</v>
      </c>
      <c r="DJ22" s="134">
        <f t="shared" si="47"/>
        <v>1006231</v>
      </c>
    </row>
    <row r="23" spans="1:114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6"/>
        <v>981643</v>
      </c>
      <c r="E23" s="134">
        <f t="shared" si="7"/>
        <v>205026</v>
      </c>
      <c r="F23" s="134">
        <v>0</v>
      </c>
      <c r="G23" s="134">
        <v>0</v>
      </c>
      <c r="H23" s="134">
        <v>0</v>
      </c>
      <c r="I23" s="134">
        <v>178749</v>
      </c>
      <c r="J23" s="135" t="s">
        <v>332</v>
      </c>
      <c r="K23" s="134">
        <v>26277</v>
      </c>
      <c r="L23" s="134">
        <v>776617</v>
      </c>
      <c r="M23" s="134">
        <f t="shared" si="8"/>
        <v>117069</v>
      </c>
      <c r="N23" s="134">
        <f t="shared" si="9"/>
        <v>34104</v>
      </c>
      <c r="O23" s="134">
        <v>194</v>
      </c>
      <c r="P23" s="134">
        <v>549</v>
      </c>
      <c r="Q23" s="134">
        <v>0</v>
      </c>
      <c r="R23" s="134">
        <v>18265</v>
      </c>
      <c r="S23" s="135" t="s">
        <v>332</v>
      </c>
      <c r="T23" s="134">
        <v>15096</v>
      </c>
      <c r="U23" s="134">
        <v>82965</v>
      </c>
      <c r="V23" s="134">
        <f t="shared" si="10"/>
        <v>1098712</v>
      </c>
      <c r="W23" s="134">
        <f t="shared" si="11"/>
        <v>239130</v>
      </c>
      <c r="X23" s="134">
        <f t="shared" si="12"/>
        <v>194</v>
      </c>
      <c r="Y23" s="134">
        <f t="shared" si="13"/>
        <v>549</v>
      </c>
      <c r="Z23" s="134">
        <f t="shared" si="14"/>
        <v>0</v>
      </c>
      <c r="AA23" s="134">
        <f t="shared" si="15"/>
        <v>197014</v>
      </c>
      <c r="AB23" s="135" t="s">
        <v>332</v>
      </c>
      <c r="AC23" s="134">
        <f t="shared" si="16"/>
        <v>41373</v>
      </c>
      <c r="AD23" s="134">
        <f t="shared" si="17"/>
        <v>859582</v>
      </c>
      <c r="AE23" s="134">
        <f t="shared" si="18"/>
        <v>89932</v>
      </c>
      <c r="AF23" s="134">
        <f t="shared" si="19"/>
        <v>89932</v>
      </c>
      <c r="AG23" s="134">
        <v>0</v>
      </c>
      <c r="AH23" s="134">
        <v>29</v>
      </c>
      <c r="AI23" s="134">
        <v>89282</v>
      </c>
      <c r="AJ23" s="134">
        <v>621</v>
      </c>
      <c r="AK23" s="134">
        <v>0</v>
      </c>
      <c r="AL23" s="134">
        <v>0</v>
      </c>
      <c r="AM23" s="134">
        <f t="shared" si="20"/>
        <v>762465</v>
      </c>
      <c r="AN23" s="134">
        <f t="shared" si="21"/>
        <v>107159</v>
      </c>
      <c r="AO23" s="134">
        <v>81362</v>
      </c>
      <c r="AP23" s="134">
        <v>0</v>
      </c>
      <c r="AQ23" s="134">
        <v>25797</v>
      </c>
      <c r="AR23" s="134">
        <v>0</v>
      </c>
      <c r="AS23" s="134">
        <f t="shared" si="22"/>
        <v>7510</v>
      </c>
      <c r="AT23" s="134">
        <v>0</v>
      </c>
      <c r="AU23" s="134">
        <v>5950</v>
      </c>
      <c r="AV23" s="134">
        <v>1560</v>
      </c>
      <c r="AW23" s="134">
        <v>0</v>
      </c>
      <c r="AX23" s="134">
        <f t="shared" si="23"/>
        <v>647796</v>
      </c>
      <c r="AY23" s="134">
        <v>286392</v>
      </c>
      <c r="AZ23" s="134">
        <v>297013</v>
      </c>
      <c r="BA23" s="134">
        <v>51185</v>
      </c>
      <c r="BB23" s="134">
        <v>13206</v>
      </c>
      <c r="BC23" s="134">
        <v>0</v>
      </c>
      <c r="BD23" s="134">
        <v>0</v>
      </c>
      <c r="BE23" s="134">
        <v>129246</v>
      </c>
      <c r="BF23" s="134">
        <f t="shared" si="24"/>
        <v>981643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32523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2656</v>
      </c>
      <c r="BV23" s="134">
        <v>2656</v>
      </c>
      <c r="BW23" s="134">
        <v>0</v>
      </c>
      <c r="BX23" s="134">
        <v>0</v>
      </c>
      <c r="BY23" s="134">
        <v>0</v>
      </c>
      <c r="BZ23" s="134">
        <f t="shared" si="30"/>
        <v>29867</v>
      </c>
      <c r="CA23" s="134">
        <v>29867</v>
      </c>
      <c r="CB23" s="134">
        <v>0</v>
      </c>
      <c r="CC23" s="134">
        <v>0</v>
      </c>
      <c r="CD23" s="134">
        <v>0</v>
      </c>
      <c r="CE23" s="134">
        <v>79936</v>
      </c>
      <c r="CF23" s="134">
        <v>0</v>
      </c>
      <c r="CG23" s="134">
        <v>4610</v>
      </c>
      <c r="CH23" s="134">
        <f t="shared" si="31"/>
        <v>37133</v>
      </c>
      <c r="CI23" s="134">
        <f t="shared" si="32"/>
        <v>89932</v>
      </c>
      <c r="CJ23" s="134">
        <f t="shared" si="33"/>
        <v>89932</v>
      </c>
      <c r="CK23" s="134">
        <f t="shared" si="34"/>
        <v>0</v>
      </c>
      <c r="CL23" s="134">
        <f t="shared" si="35"/>
        <v>29</v>
      </c>
      <c r="CM23" s="134">
        <f t="shared" si="36"/>
        <v>89282</v>
      </c>
      <c r="CN23" s="134">
        <f t="shared" si="37"/>
        <v>621</v>
      </c>
      <c r="CO23" s="134">
        <f t="shared" si="38"/>
        <v>0</v>
      </c>
      <c r="CP23" s="134">
        <f t="shared" si="39"/>
        <v>0</v>
      </c>
      <c r="CQ23" s="134">
        <f t="shared" si="40"/>
        <v>794988</v>
      </c>
      <c r="CR23" s="134">
        <f t="shared" si="41"/>
        <v>107159</v>
      </c>
      <c r="CS23" s="134">
        <f t="shared" si="42"/>
        <v>81362</v>
      </c>
      <c r="CT23" s="134">
        <f t="shared" si="43"/>
        <v>0</v>
      </c>
      <c r="CU23" s="134">
        <f t="shared" si="44"/>
        <v>25797</v>
      </c>
      <c r="CV23" s="134">
        <f t="shared" si="45"/>
        <v>0</v>
      </c>
      <c r="CW23" s="134">
        <f t="shared" si="46"/>
        <v>10166</v>
      </c>
      <c r="CX23" s="134">
        <f t="shared" si="47"/>
        <v>2656</v>
      </c>
      <c r="CY23" s="134">
        <f t="shared" si="47"/>
        <v>5950</v>
      </c>
      <c r="CZ23" s="134">
        <f t="shared" si="47"/>
        <v>1560</v>
      </c>
      <c r="DA23" s="134">
        <f t="shared" si="47"/>
        <v>0</v>
      </c>
      <c r="DB23" s="134">
        <f t="shared" si="47"/>
        <v>677663</v>
      </c>
      <c r="DC23" s="134">
        <f t="shared" si="47"/>
        <v>316259</v>
      </c>
      <c r="DD23" s="134">
        <f t="shared" si="47"/>
        <v>297013</v>
      </c>
      <c r="DE23" s="134">
        <f t="shared" si="47"/>
        <v>51185</v>
      </c>
      <c r="DF23" s="134">
        <f t="shared" si="47"/>
        <v>13206</v>
      </c>
      <c r="DG23" s="134">
        <f t="shared" si="47"/>
        <v>79936</v>
      </c>
      <c r="DH23" s="134">
        <f t="shared" si="47"/>
        <v>0</v>
      </c>
      <c r="DI23" s="134">
        <f t="shared" si="47"/>
        <v>133856</v>
      </c>
      <c r="DJ23" s="134">
        <f t="shared" si="47"/>
        <v>1018776</v>
      </c>
    </row>
    <row r="24" spans="1:114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6"/>
        <v>754308</v>
      </c>
      <c r="E24" s="134">
        <f t="shared" si="7"/>
        <v>18860</v>
      </c>
      <c r="F24" s="134">
        <v>0</v>
      </c>
      <c r="G24" s="134">
        <v>576</v>
      </c>
      <c r="H24" s="134">
        <v>0</v>
      </c>
      <c r="I24" s="134">
        <v>0</v>
      </c>
      <c r="J24" s="135" t="s">
        <v>332</v>
      </c>
      <c r="K24" s="134">
        <v>18284</v>
      </c>
      <c r="L24" s="134">
        <v>735448</v>
      </c>
      <c r="M24" s="134">
        <f t="shared" si="8"/>
        <v>127919</v>
      </c>
      <c r="N24" s="134">
        <f t="shared" si="9"/>
        <v>18793</v>
      </c>
      <c r="O24" s="134">
        <v>0</v>
      </c>
      <c r="P24" s="134">
        <v>0</v>
      </c>
      <c r="Q24" s="134">
        <v>0</v>
      </c>
      <c r="R24" s="134">
        <v>18793</v>
      </c>
      <c r="S24" s="135" t="s">
        <v>332</v>
      </c>
      <c r="T24" s="134">
        <v>0</v>
      </c>
      <c r="U24" s="134">
        <v>109126</v>
      </c>
      <c r="V24" s="134">
        <f t="shared" si="10"/>
        <v>882227</v>
      </c>
      <c r="W24" s="134">
        <f t="shared" si="11"/>
        <v>37653</v>
      </c>
      <c r="X24" s="134">
        <f t="shared" si="12"/>
        <v>0</v>
      </c>
      <c r="Y24" s="134">
        <f t="shared" si="13"/>
        <v>576</v>
      </c>
      <c r="Z24" s="134">
        <f t="shared" si="14"/>
        <v>0</v>
      </c>
      <c r="AA24" s="134">
        <f t="shared" si="15"/>
        <v>18793</v>
      </c>
      <c r="AB24" s="135" t="s">
        <v>332</v>
      </c>
      <c r="AC24" s="134">
        <f t="shared" si="16"/>
        <v>18284</v>
      </c>
      <c r="AD24" s="134">
        <f t="shared" si="17"/>
        <v>844574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f t="shared" si="20"/>
        <v>226631</v>
      </c>
      <c r="AN24" s="134">
        <f t="shared" si="21"/>
        <v>25412</v>
      </c>
      <c r="AO24" s="134">
        <v>25412</v>
      </c>
      <c r="AP24" s="134">
        <v>0</v>
      </c>
      <c r="AQ24" s="134">
        <v>0</v>
      </c>
      <c r="AR24" s="134">
        <v>0</v>
      </c>
      <c r="AS24" s="134">
        <f t="shared" si="22"/>
        <v>4213</v>
      </c>
      <c r="AT24" s="134">
        <v>0</v>
      </c>
      <c r="AU24" s="134">
        <v>0</v>
      </c>
      <c r="AV24" s="134">
        <v>4213</v>
      </c>
      <c r="AW24" s="134">
        <v>0</v>
      </c>
      <c r="AX24" s="134">
        <f t="shared" si="23"/>
        <v>197006</v>
      </c>
      <c r="AY24" s="134">
        <v>159942</v>
      </c>
      <c r="AZ24" s="134">
        <v>26720</v>
      </c>
      <c r="BA24" s="134">
        <v>8924</v>
      </c>
      <c r="BB24" s="134">
        <v>1420</v>
      </c>
      <c r="BC24" s="134">
        <v>527677</v>
      </c>
      <c r="BD24" s="134">
        <v>0</v>
      </c>
      <c r="BE24" s="134">
        <v>0</v>
      </c>
      <c r="BF24" s="134">
        <f t="shared" si="24"/>
        <v>226631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39855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39855</v>
      </c>
      <c r="CA24" s="134">
        <v>39855</v>
      </c>
      <c r="CB24" s="134">
        <v>0</v>
      </c>
      <c r="CC24" s="134">
        <v>0</v>
      </c>
      <c r="CD24" s="134">
        <v>0</v>
      </c>
      <c r="CE24" s="134">
        <v>88064</v>
      </c>
      <c r="CF24" s="134">
        <v>0</v>
      </c>
      <c r="CG24" s="134">
        <v>0</v>
      </c>
      <c r="CH24" s="134">
        <f t="shared" si="31"/>
        <v>39855</v>
      </c>
      <c r="CI24" s="134">
        <f t="shared" si="32"/>
        <v>0</v>
      </c>
      <c r="CJ24" s="134">
        <f aca="true" t="shared" si="48" ref="CJ24:CW24">SUM(AF24,+BH24)</f>
        <v>0</v>
      </c>
      <c r="CK24" s="134">
        <f t="shared" si="48"/>
        <v>0</v>
      </c>
      <c r="CL24" s="134">
        <f t="shared" si="48"/>
        <v>0</v>
      </c>
      <c r="CM24" s="134">
        <f t="shared" si="48"/>
        <v>0</v>
      </c>
      <c r="CN24" s="134">
        <f t="shared" si="48"/>
        <v>0</v>
      </c>
      <c r="CO24" s="134">
        <f t="shared" si="48"/>
        <v>0</v>
      </c>
      <c r="CP24" s="134">
        <f t="shared" si="48"/>
        <v>0</v>
      </c>
      <c r="CQ24" s="134">
        <f t="shared" si="48"/>
        <v>266486</v>
      </c>
      <c r="CR24" s="134">
        <f t="shared" si="48"/>
        <v>25412</v>
      </c>
      <c r="CS24" s="134">
        <f t="shared" si="48"/>
        <v>25412</v>
      </c>
      <c r="CT24" s="134">
        <f t="shared" si="48"/>
        <v>0</v>
      </c>
      <c r="CU24" s="134">
        <f t="shared" si="48"/>
        <v>0</v>
      </c>
      <c r="CV24" s="134">
        <f t="shared" si="48"/>
        <v>0</v>
      </c>
      <c r="CW24" s="134">
        <f t="shared" si="48"/>
        <v>4213</v>
      </c>
      <c r="CX24" s="134">
        <f aca="true" t="shared" si="49" ref="CX24:DJ43">SUM(AT24,+BV24)</f>
        <v>0</v>
      </c>
      <c r="CY24" s="134">
        <f t="shared" si="49"/>
        <v>0</v>
      </c>
      <c r="CZ24" s="134">
        <f t="shared" si="49"/>
        <v>4213</v>
      </c>
      <c r="DA24" s="134">
        <f t="shared" si="49"/>
        <v>0</v>
      </c>
      <c r="DB24" s="134">
        <f t="shared" si="49"/>
        <v>236861</v>
      </c>
      <c r="DC24" s="134">
        <f t="shared" si="49"/>
        <v>199797</v>
      </c>
      <c r="DD24" s="134">
        <f t="shared" si="49"/>
        <v>26720</v>
      </c>
      <c r="DE24" s="134">
        <f t="shared" si="49"/>
        <v>8924</v>
      </c>
      <c r="DF24" s="134">
        <f t="shared" si="49"/>
        <v>1420</v>
      </c>
      <c r="DG24" s="134">
        <f t="shared" si="49"/>
        <v>615741</v>
      </c>
      <c r="DH24" s="134">
        <f t="shared" si="49"/>
        <v>0</v>
      </c>
      <c r="DI24" s="134">
        <f t="shared" si="49"/>
        <v>0</v>
      </c>
      <c r="DJ24" s="134">
        <f t="shared" si="49"/>
        <v>266486</v>
      </c>
    </row>
    <row r="25" spans="1:114" s="129" customFormat="1" ht="12" customHeight="1">
      <c r="A25" s="125" t="s">
        <v>338</v>
      </c>
      <c r="B25" s="126" t="s">
        <v>374</v>
      </c>
      <c r="C25" s="125" t="s">
        <v>375</v>
      </c>
      <c r="D25" s="134">
        <f t="shared" si="6"/>
        <v>1140721</v>
      </c>
      <c r="E25" s="134">
        <f t="shared" si="7"/>
        <v>81758</v>
      </c>
      <c r="F25" s="134">
        <v>0</v>
      </c>
      <c r="G25" s="134">
        <v>0</v>
      </c>
      <c r="H25" s="134">
        <v>0</v>
      </c>
      <c r="I25" s="134">
        <v>7195</v>
      </c>
      <c r="J25" s="135" t="s">
        <v>332</v>
      </c>
      <c r="K25" s="134">
        <v>74563</v>
      </c>
      <c r="L25" s="134">
        <v>1058963</v>
      </c>
      <c r="M25" s="134">
        <f t="shared" si="8"/>
        <v>199466</v>
      </c>
      <c r="N25" s="134">
        <f t="shared" si="9"/>
        <v>5682</v>
      </c>
      <c r="O25" s="134">
        <v>2925</v>
      </c>
      <c r="P25" s="134">
        <v>2757</v>
      </c>
      <c r="Q25" s="134">
        <v>0</v>
      </c>
      <c r="R25" s="134">
        <v>0</v>
      </c>
      <c r="S25" s="135" t="s">
        <v>332</v>
      </c>
      <c r="T25" s="134">
        <v>0</v>
      </c>
      <c r="U25" s="134">
        <v>193784</v>
      </c>
      <c r="V25" s="134">
        <f t="shared" si="10"/>
        <v>1340187</v>
      </c>
      <c r="W25" s="134">
        <f t="shared" si="11"/>
        <v>87440</v>
      </c>
      <c r="X25" s="134">
        <f t="shared" si="12"/>
        <v>2925</v>
      </c>
      <c r="Y25" s="134">
        <f t="shared" si="13"/>
        <v>2757</v>
      </c>
      <c r="Z25" s="134">
        <f t="shared" si="14"/>
        <v>0</v>
      </c>
      <c r="AA25" s="134">
        <f t="shared" si="15"/>
        <v>7195</v>
      </c>
      <c r="AB25" s="135" t="s">
        <v>332</v>
      </c>
      <c r="AC25" s="134">
        <f t="shared" si="16"/>
        <v>74563</v>
      </c>
      <c r="AD25" s="134">
        <f t="shared" si="17"/>
        <v>1252747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f t="shared" si="20"/>
        <v>516119</v>
      </c>
      <c r="AN25" s="134">
        <f t="shared" si="21"/>
        <v>109891</v>
      </c>
      <c r="AO25" s="134">
        <v>79609</v>
      </c>
      <c r="AP25" s="134">
        <v>24670</v>
      </c>
      <c r="AQ25" s="134">
        <v>0</v>
      </c>
      <c r="AR25" s="134">
        <v>5612</v>
      </c>
      <c r="AS25" s="134">
        <f t="shared" si="22"/>
        <v>15496</v>
      </c>
      <c r="AT25" s="134">
        <v>5532</v>
      </c>
      <c r="AU25" s="134">
        <v>6454</v>
      </c>
      <c r="AV25" s="134">
        <v>3510</v>
      </c>
      <c r="AW25" s="134">
        <v>0</v>
      </c>
      <c r="AX25" s="134">
        <f t="shared" si="23"/>
        <v>390732</v>
      </c>
      <c r="AY25" s="134">
        <v>308915</v>
      </c>
      <c r="AZ25" s="134">
        <v>49289</v>
      </c>
      <c r="BA25" s="134">
        <v>25766</v>
      </c>
      <c r="BB25" s="134">
        <v>6762</v>
      </c>
      <c r="BC25" s="134">
        <v>565545</v>
      </c>
      <c r="BD25" s="134">
        <v>0</v>
      </c>
      <c r="BE25" s="134">
        <v>59057</v>
      </c>
      <c r="BF25" s="134">
        <f t="shared" si="24"/>
        <v>575176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11494</v>
      </c>
      <c r="BP25" s="134">
        <f t="shared" si="28"/>
        <v>5851</v>
      </c>
      <c r="BQ25" s="134">
        <v>5851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5643</v>
      </c>
      <c r="CA25" s="134">
        <v>5643</v>
      </c>
      <c r="CB25" s="134">
        <v>0</v>
      </c>
      <c r="CC25" s="134">
        <v>0</v>
      </c>
      <c r="CD25" s="134">
        <v>0</v>
      </c>
      <c r="CE25" s="134">
        <v>168214</v>
      </c>
      <c r="CF25" s="134">
        <v>0</v>
      </c>
      <c r="CG25" s="134">
        <v>19758</v>
      </c>
      <c r="CH25" s="134">
        <f t="shared" si="31"/>
        <v>31252</v>
      </c>
      <c r="CI25" s="134">
        <f aca="true" t="shared" si="50" ref="CI25:CW41">SUM(AE25,+BG25)</f>
        <v>0</v>
      </c>
      <c r="CJ25" s="134">
        <f t="shared" si="50"/>
        <v>0</v>
      </c>
      <c r="CK25" s="134">
        <f t="shared" si="50"/>
        <v>0</v>
      </c>
      <c r="CL25" s="134">
        <f t="shared" si="50"/>
        <v>0</v>
      </c>
      <c r="CM25" s="134">
        <f t="shared" si="50"/>
        <v>0</v>
      </c>
      <c r="CN25" s="134">
        <f t="shared" si="50"/>
        <v>0</v>
      </c>
      <c r="CO25" s="134">
        <f t="shared" si="50"/>
        <v>0</v>
      </c>
      <c r="CP25" s="134">
        <f t="shared" si="50"/>
        <v>0</v>
      </c>
      <c r="CQ25" s="134">
        <f t="shared" si="50"/>
        <v>527613</v>
      </c>
      <c r="CR25" s="134">
        <f t="shared" si="50"/>
        <v>115742</v>
      </c>
      <c r="CS25" s="134">
        <f t="shared" si="50"/>
        <v>85460</v>
      </c>
      <c r="CT25" s="134">
        <f t="shared" si="50"/>
        <v>24670</v>
      </c>
      <c r="CU25" s="134">
        <f t="shared" si="50"/>
        <v>0</v>
      </c>
      <c r="CV25" s="134">
        <f t="shared" si="50"/>
        <v>5612</v>
      </c>
      <c r="CW25" s="134">
        <f t="shared" si="50"/>
        <v>15496</v>
      </c>
      <c r="CX25" s="134">
        <f t="shared" si="49"/>
        <v>5532</v>
      </c>
      <c r="CY25" s="134">
        <f t="shared" si="49"/>
        <v>6454</v>
      </c>
      <c r="CZ25" s="134">
        <f t="shared" si="49"/>
        <v>3510</v>
      </c>
      <c r="DA25" s="134">
        <f t="shared" si="49"/>
        <v>0</v>
      </c>
      <c r="DB25" s="134">
        <f t="shared" si="49"/>
        <v>396375</v>
      </c>
      <c r="DC25" s="134">
        <f t="shared" si="49"/>
        <v>314558</v>
      </c>
      <c r="DD25" s="134">
        <f t="shared" si="49"/>
        <v>49289</v>
      </c>
      <c r="DE25" s="134">
        <f t="shared" si="49"/>
        <v>25766</v>
      </c>
      <c r="DF25" s="134">
        <f t="shared" si="49"/>
        <v>6762</v>
      </c>
      <c r="DG25" s="134">
        <f t="shared" si="49"/>
        <v>733759</v>
      </c>
      <c r="DH25" s="134">
        <f t="shared" si="49"/>
        <v>0</v>
      </c>
      <c r="DI25" s="134">
        <f t="shared" si="49"/>
        <v>78815</v>
      </c>
      <c r="DJ25" s="134">
        <f t="shared" si="49"/>
        <v>606428</v>
      </c>
    </row>
    <row r="26" spans="1:114" s="129" customFormat="1" ht="12" customHeight="1">
      <c r="A26" s="125" t="s">
        <v>338</v>
      </c>
      <c r="B26" s="126" t="s">
        <v>376</v>
      </c>
      <c r="C26" s="125" t="s">
        <v>377</v>
      </c>
      <c r="D26" s="134">
        <f t="shared" si="6"/>
        <v>2273019</v>
      </c>
      <c r="E26" s="134">
        <f t="shared" si="7"/>
        <v>524519</v>
      </c>
      <c r="F26" s="134">
        <v>461019</v>
      </c>
      <c r="G26" s="134">
        <v>0</v>
      </c>
      <c r="H26" s="134">
        <v>0</v>
      </c>
      <c r="I26" s="134">
        <v>7773</v>
      </c>
      <c r="J26" s="135" t="s">
        <v>332</v>
      </c>
      <c r="K26" s="134">
        <v>55727</v>
      </c>
      <c r="L26" s="134">
        <v>1748500</v>
      </c>
      <c r="M26" s="134">
        <f t="shared" si="8"/>
        <v>457119</v>
      </c>
      <c r="N26" s="134">
        <f t="shared" si="9"/>
        <v>245133</v>
      </c>
      <c r="O26" s="134">
        <v>118933</v>
      </c>
      <c r="P26" s="134">
        <v>0</v>
      </c>
      <c r="Q26" s="134">
        <v>107000</v>
      </c>
      <c r="R26" s="134">
        <v>19200</v>
      </c>
      <c r="S26" s="135" t="s">
        <v>332</v>
      </c>
      <c r="T26" s="134">
        <v>0</v>
      </c>
      <c r="U26" s="134">
        <v>211986</v>
      </c>
      <c r="V26" s="134">
        <f t="shared" si="10"/>
        <v>2730138</v>
      </c>
      <c r="W26" s="134">
        <f t="shared" si="11"/>
        <v>769652</v>
      </c>
      <c r="X26" s="134">
        <f t="shared" si="12"/>
        <v>579952</v>
      </c>
      <c r="Y26" s="134">
        <f t="shared" si="13"/>
        <v>0</v>
      </c>
      <c r="Z26" s="134">
        <f t="shared" si="14"/>
        <v>107000</v>
      </c>
      <c r="AA26" s="134">
        <f t="shared" si="15"/>
        <v>26973</v>
      </c>
      <c r="AB26" s="135" t="s">
        <v>332</v>
      </c>
      <c r="AC26" s="134">
        <f t="shared" si="16"/>
        <v>55727</v>
      </c>
      <c r="AD26" s="134">
        <f t="shared" si="17"/>
        <v>1960486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817943</v>
      </c>
      <c r="AM26" s="134">
        <f t="shared" si="20"/>
        <v>658198</v>
      </c>
      <c r="AN26" s="134">
        <f t="shared" si="21"/>
        <v>209848</v>
      </c>
      <c r="AO26" s="134">
        <v>98431</v>
      </c>
      <c r="AP26" s="134">
        <v>111417</v>
      </c>
      <c r="AQ26" s="134">
        <v>0</v>
      </c>
      <c r="AR26" s="134">
        <v>0</v>
      </c>
      <c r="AS26" s="134">
        <f t="shared" si="22"/>
        <v>45103</v>
      </c>
      <c r="AT26" s="134">
        <v>10502</v>
      </c>
      <c r="AU26" s="134">
        <v>34601</v>
      </c>
      <c r="AV26" s="134">
        <v>0</v>
      </c>
      <c r="AW26" s="134">
        <v>8234</v>
      </c>
      <c r="AX26" s="134">
        <f t="shared" si="23"/>
        <v>395013</v>
      </c>
      <c r="AY26" s="134">
        <v>313634</v>
      </c>
      <c r="AZ26" s="134">
        <v>75736</v>
      </c>
      <c r="BA26" s="134">
        <v>0</v>
      </c>
      <c r="BB26" s="134">
        <v>5643</v>
      </c>
      <c r="BC26" s="134">
        <v>750203</v>
      </c>
      <c r="BD26" s="134">
        <v>0</v>
      </c>
      <c r="BE26" s="134">
        <v>46675</v>
      </c>
      <c r="BF26" s="134">
        <f t="shared" si="24"/>
        <v>704873</v>
      </c>
      <c r="BG26" s="134">
        <f t="shared" si="25"/>
        <v>257566</v>
      </c>
      <c r="BH26" s="134">
        <f t="shared" si="26"/>
        <v>257566</v>
      </c>
      <c r="BI26" s="134">
        <v>0</v>
      </c>
      <c r="BJ26" s="134">
        <v>257566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199553</v>
      </c>
      <c r="BP26" s="134">
        <f t="shared" si="28"/>
        <v>28606</v>
      </c>
      <c r="BQ26" s="134">
        <v>28606</v>
      </c>
      <c r="BR26" s="134">
        <v>0</v>
      </c>
      <c r="BS26" s="134">
        <v>0</v>
      </c>
      <c r="BT26" s="134">
        <v>0</v>
      </c>
      <c r="BU26" s="134">
        <f t="shared" si="29"/>
        <v>73143</v>
      </c>
      <c r="BV26" s="134">
        <v>11514</v>
      </c>
      <c r="BW26" s="134">
        <v>61629</v>
      </c>
      <c r="BX26" s="134">
        <v>0</v>
      </c>
      <c r="BY26" s="134">
        <v>0</v>
      </c>
      <c r="BZ26" s="134">
        <f t="shared" si="30"/>
        <v>97804</v>
      </c>
      <c r="CA26" s="134">
        <v>0</v>
      </c>
      <c r="CB26" s="134">
        <v>97571</v>
      </c>
      <c r="CC26" s="134">
        <v>0</v>
      </c>
      <c r="CD26" s="134">
        <v>233</v>
      </c>
      <c r="CE26" s="134">
        <v>0</v>
      </c>
      <c r="CF26" s="134">
        <v>0</v>
      </c>
      <c r="CG26" s="134">
        <v>0</v>
      </c>
      <c r="CH26" s="134">
        <f t="shared" si="31"/>
        <v>457119</v>
      </c>
      <c r="CI26" s="134">
        <f t="shared" si="50"/>
        <v>257566</v>
      </c>
      <c r="CJ26" s="134">
        <f t="shared" si="50"/>
        <v>257566</v>
      </c>
      <c r="CK26" s="134">
        <f t="shared" si="50"/>
        <v>0</v>
      </c>
      <c r="CL26" s="134">
        <f t="shared" si="50"/>
        <v>257566</v>
      </c>
      <c r="CM26" s="134">
        <f t="shared" si="50"/>
        <v>0</v>
      </c>
      <c r="CN26" s="134">
        <f t="shared" si="50"/>
        <v>0</v>
      </c>
      <c r="CO26" s="134">
        <f t="shared" si="50"/>
        <v>0</v>
      </c>
      <c r="CP26" s="134">
        <f t="shared" si="50"/>
        <v>817943</v>
      </c>
      <c r="CQ26" s="134">
        <f t="shared" si="50"/>
        <v>857751</v>
      </c>
      <c r="CR26" s="134">
        <f t="shared" si="50"/>
        <v>238454</v>
      </c>
      <c r="CS26" s="134">
        <f t="shared" si="50"/>
        <v>127037</v>
      </c>
      <c r="CT26" s="134">
        <f t="shared" si="50"/>
        <v>111417</v>
      </c>
      <c r="CU26" s="134">
        <f t="shared" si="50"/>
        <v>0</v>
      </c>
      <c r="CV26" s="134">
        <f t="shared" si="50"/>
        <v>0</v>
      </c>
      <c r="CW26" s="134">
        <f t="shared" si="50"/>
        <v>118246</v>
      </c>
      <c r="CX26" s="134">
        <f t="shared" si="49"/>
        <v>22016</v>
      </c>
      <c r="CY26" s="134">
        <f t="shared" si="49"/>
        <v>96230</v>
      </c>
      <c r="CZ26" s="134">
        <f t="shared" si="49"/>
        <v>0</v>
      </c>
      <c r="DA26" s="134">
        <f t="shared" si="49"/>
        <v>8234</v>
      </c>
      <c r="DB26" s="134">
        <f t="shared" si="49"/>
        <v>492817</v>
      </c>
      <c r="DC26" s="134">
        <f t="shared" si="49"/>
        <v>313634</v>
      </c>
      <c r="DD26" s="134">
        <f t="shared" si="49"/>
        <v>173307</v>
      </c>
      <c r="DE26" s="134">
        <f t="shared" si="49"/>
        <v>0</v>
      </c>
      <c r="DF26" s="134">
        <f t="shared" si="49"/>
        <v>5876</v>
      </c>
      <c r="DG26" s="134">
        <f t="shared" si="49"/>
        <v>750203</v>
      </c>
      <c r="DH26" s="134">
        <f t="shared" si="49"/>
        <v>0</v>
      </c>
      <c r="DI26" s="134">
        <f t="shared" si="49"/>
        <v>46675</v>
      </c>
      <c r="DJ26" s="134">
        <f t="shared" si="49"/>
        <v>1161992</v>
      </c>
    </row>
    <row r="27" spans="1:114" s="129" customFormat="1" ht="12" customHeight="1">
      <c r="A27" s="125" t="s">
        <v>338</v>
      </c>
      <c r="B27" s="126" t="s">
        <v>378</v>
      </c>
      <c r="C27" s="125" t="s">
        <v>379</v>
      </c>
      <c r="D27" s="134">
        <f t="shared" si="6"/>
        <v>1687828</v>
      </c>
      <c r="E27" s="134">
        <f t="shared" si="7"/>
        <v>211441</v>
      </c>
      <c r="F27" s="134">
        <v>0</v>
      </c>
      <c r="G27" s="134">
        <v>0</v>
      </c>
      <c r="H27" s="134">
        <v>0</v>
      </c>
      <c r="I27" s="134">
        <v>157867</v>
      </c>
      <c r="J27" s="135" t="s">
        <v>332</v>
      </c>
      <c r="K27" s="134">
        <v>53574</v>
      </c>
      <c r="L27" s="134">
        <v>1476387</v>
      </c>
      <c r="M27" s="134">
        <f t="shared" si="8"/>
        <v>115174</v>
      </c>
      <c r="N27" s="134">
        <f t="shared" si="9"/>
        <v>30</v>
      </c>
      <c r="O27" s="134">
        <v>0</v>
      </c>
      <c r="P27" s="134">
        <v>0</v>
      </c>
      <c r="Q27" s="134">
        <v>0</v>
      </c>
      <c r="R27" s="134">
        <v>0</v>
      </c>
      <c r="S27" s="135" t="s">
        <v>332</v>
      </c>
      <c r="T27" s="134">
        <v>30</v>
      </c>
      <c r="U27" s="134">
        <v>115144</v>
      </c>
      <c r="V27" s="134">
        <f t="shared" si="10"/>
        <v>1803002</v>
      </c>
      <c r="W27" s="134">
        <f t="shared" si="11"/>
        <v>211471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157867</v>
      </c>
      <c r="AB27" s="135" t="s">
        <v>332</v>
      </c>
      <c r="AC27" s="134">
        <f t="shared" si="16"/>
        <v>53604</v>
      </c>
      <c r="AD27" s="134">
        <f t="shared" si="17"/>
        <v>1591531</v>
      </c>
      <c r="AE27" s="134">
        <f t="shared" si="18"/>
        <v>483980</v>
      </c>
      <c r="AF27" s="134">
        <f t="shared" si="19"/>
        <v>483980</v>
      </c>
      <c r="AG27" s="134">
        <v>0</v>
      </c>
      <c r="AH27" s="134">
        <v>483980</v>
      </c>
      <c r="AI27" s="134">
        <v>0</v>
      </c>
      <c r="AJ27" s="134">
        <v>0</v>
      </c>
      <c r="AK27" s="134">
        <v>0</v>
      </c>
      <c r="AL27" s="134">
        <v>0</v>
      </c>
      <c r="AM27" s="134">
        <f t="shared" si="20"/>
        <v>1203848</v>
      </c>
      <c r="AN27" s="134">
        <f t="shared" si="21"/>
        <v>357527</v>
      </c>
      <c r="AO27" s="134">
        <v>173428</v>
      </c>
      <c r="AP27" s="134">
        <v>58182</v>
      </c>
      <c r="AQ27" s="134">
        <v>125917</v>
      </c>
      <c r="AR27" s="134">
        <v>0</v>
      </c>
      <c r="AS27" s="134">
        <f t="shared" si="22"/>
        <v>331620</v>
      </c>
      <c r="AT27" s="134">
        <v>60139</v>
      </c>
      <c r="AU27" s="134">
        <v>270887</v>
      </c>
      <c r="AV27" s="134">
        <v>594</v>
      </c>
      <c r="AW27" s="134">
        <v>556</v>
      </c>
      <c r="AX27" s="134">
        <f t="shared" si="23"/>
        <v>514145</v>
      </c>
      <c r="AY27" s="134">
        <v>334269</v>
      </c>
      <c r="AZ27" s="134">
        <v>98464</v>
      </c>
      <c r="BA27" s="134">
        <v>81412</v>
      </c>
      <c r="BB27" s="134">
        <v>0</v>
      </c>
      <c r="BC27" s="134">
        <v>0</v>
      </c>
      <c r="BD27" s="134">
        <v>0</v>
      </c>
      <c r="BE27" s="134">
        <v>0</v>
      </c>
      <c r="BF27" s="134">
        <f t="shared" si="24"/>
        <v>1687828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115174</v>
      </c>
      <c r="BP27" s="134">
        <f t="shared" si="28"/>
        <v>2402</v>
      </c>
      <c r="BQ27" s="134">
        <v>2402</v>
      </c>
      <c r="BR27" s="134">
        <v>0</v>
      </c>
      <c r="BS27" s="134">
        <v>0</v>
      </c>
      <c r="BT27" s="134">
        <v>0</v>
      </c>
      <c r="BU27" s="134">
        <f t="shared" si="29"/>
        <v>63443</v>
      </c>
      <c r="BV27" s="134">
        <v>0</v>
      </c>
      <c r="BW27" s="134">
        <v>63443</v>
      </c>
      <c r="BX27" s="134">
        <v>0</v>
      </c>
      <c r="BY27" s="134">
        <v>0</v>
      </c>
      <c r="BZ27" s="134">
        <f t="shared" si="30"/>
        <v>49329</v>
      </c>
      <c r="CA27" s="134">
        <v>0</v>
      </c>
      <c r="CB27" s="134">
        <v>49329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f t="shared" si="31"/>
        <v>115174</v>
      </c>
      <c r="CI27" s="134">
        <f t="shared" si="50"/>
        <v>483980</v>
      </c>
      <c r="CJ27" s="134">
        <f t="shared" si="50"/>
        <v>483980</v>
      </c>
      <c r="CK27" s="134">
        <f t="shared" si="50"/>
        <v>0</v>
      </c>
      <c r="CL27" s="134">
        <f t="shared" si="50"/>
        <v>483980</v>
      </c>
      <c r="CM27" s="134">
        <f t="shared" si="50"/>
        <v>0</v>
      </c>
      <c r="CN27" s="134">
        <f t="shared" si="50"/>
        <v>0</v>
      </c>
      <c r="CO27" s="134">
        <f t="shared" si="50"/>
        <v>0</v>
      </c>
      <c r="CP27" s="134">
        <f t="shared" si="50"/>
        <v>0</v>
      </c>
      <c r="CQ27" s="134">
        <f t="shared" si="50"/>
        <v>1319022</v>
      </c>
      <c r="CR27" s="134">
        <f t="shared" si="50"/>
        <v>359929</v>
      </c>
      <c r="CS27" s="134">
        <f t="shared" si="50"/>
        <v>175830</v>
      </c>
      <c r="CT27" s="134">
        <f t="shared" si="50"/>
        <v>58182</v>
      </c>
      <c r="CU27" s="134">
        <f t="shared" si="50"/>
        <v>125917</v>
      </c>
      <c r="CV27" s="134">
        <f t="shared" si="50"/>
        <v>0</v>
      </c>
      <c r="CW27" s="134">
        <f t="shared" si="50"/>
        <v>395063</v>
      </c>
      <c r="CX27" s="134">
        <f t="shared" si="49"/>
        <v>60139</v>
      </c>
      <c r="CY27" s="134">
        <f t="shared" si="49"/>
        <v>334330</v>
      </c>
      <c r="CZ27" s="134">
        <f t="shared" si="49"/>
        <v>594</v>
      </c>
      <c r="DA27" s="134">
        <f t="shared" si="49"/>
        <v>556</v>
      </c>
      <c r="DB27" s="134">
        <f t="shared" si="49"/>
        <v>563474</v>
      </c>
      <c r="DC27" s="134">
        <f t="shared" si="49"/>
        <v>334269</v>
      </c>
      <c r="DD27" s="134">
        <f t="shared" si="49"/>
        <v>147793</v>
      </c>
      <c r="DE27" s="134">
        <f t="shared" si="49"/>
        <v>81412</v>
      </c>
      <c r="DF27" s="134">
        <f t="shared" si="49"/>
        <v>0</v>
      </c>
      <c r="DG27" s="134">
        <f t="shared" si="49"/>
        <v>0</v>
      </c>
      <c r="DH27" s="134">
        <f t="shared" si="49"/>
        <v>0</v>
      </c>
      <c r="DI27" s="134">
        <f t="shared" si="49"/>
        <v>0</v>
      </c>
      <c r="DJ27" s="134">
        <f t="shared" si="49"/>
        <v>1803002</v>
      </c>
    </row>
    <row r="28" spans="1:114" s="129" customFormat="1" ht="12" customHeight="1">
      <c r="A28" s="125" t="s">
        <v>338</v>
      </c>
      <c r="B28" s="126" t="s">
        <v>380</v>
      </c>
      <c r="C28" s="125" t="s">
        <v>381</v>
      </c>
      <c r="D28" s="134">
        <f t="shared" si="6"/>
        <v>761102</v>
      </c>
      <c r="E28" s="134">
        <f t="shared" si="7"/>
        <v>47571</v>
      </c>
      <c r="F28" s="134">
        <v>0</v>
      </c>
      <c r="G28" s="134">
        <v>0</v>
      </c>
      <c r="H28" s="134">
        <v>0</v>
      </c>
      <c r="I28" s="134">
        <v>33069</v>
      </c>
      <c r="J28" s="135" t="s">
        <v>332</v>
      </c>
      <c r="K28" s="134">
        <v>14502</v>
      </c>
      <c r="L28" s="134">
        <v>713531</v>
      </c>
      <c r="M28" s="134">
        <f t="shared" si="8"/>
        <v>131874</v>
      </c>
      <c r="N28" s="134">
        <f t="shared" si="9"/>
        <v>61790</v>
      </c>
      <c r="O28" s="134">
        <v>0</v>
      </c>
      <c r="P28" s="134">
        <v>0</v>
      </c>
      <c r="Q28" s="134">
        <v>0</v>
      </c>
      <c r="R28" s="134">
        <v>61485</v>
      </c>
      <c r="S28" s="135" t="s">
        <v>332</v>
      </c>
      <c r="T28" s="134">
        <v>305</v>
      </c>
      <c r="U28" s="134">
        <v>70084</v>
      </c>
      <c r="V28" s="134">
        <f t="shared" si="10"/>
        <v>892976</v>
      </c>
      <c r="W28" s="134">
        <f t="shared" si="11"/>
        <v>109361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94554</v>
      </c>
      <c r="AB28" s="135" t="s">
        <v>332</v>
      </c>
      <c r="AC28" s="134">
        <f t="shared" si="16"/>
        <v>14807</v>
      </c>
      <c r="AD28" s="134">
        <f t="shared" si="17"/>
        <v>783615</v>
      </c>
      <c r="AE28" s="134">
        <f t="shared" si="18"/>
        <v>164419</v>
      </c>
      <c r="AF28" s="134">
        <f t="shared" si="19"/>
        <v>164419</v>
      </c>
      <c r="AG28" s="134">
        <v>7108</v>
      </c>
      <c r="AH28" s="134">
        <v>127994</v>
      </c>
      <c r="AI28" s="134">
        <v>29317</v>
      </c>
      <c r="AJ28" s="134">
        <v>0</v>
      </c>
      <c r="AK28" s="134">
        <v>0</v>
      </c>
      <c r="AL28" s="134">
        <v>0</v>
      </c>
      <c r="AM28" s="134">
        <f t="shared" si="20"/>
        <v>589949</v>
      </c>
      <c r="AN28" s="134">
        <f t="shared" si="21"/>
        <v>151644</v>
      </c>
      <c r="AO28" s="134">
        <v>44690</v>
      </c>
      <c r="AP28" s="134">
        <v>46315</v>
      </c>
      <c r="AQ28" s="134">
        <v>34344</v>
      </c>
      <c r="AR28" s="134">
        <v>26295</v>
      </c>
      <c r="AS28" s="134">
        <f t="shared" si="22"/>
        <v>103261</v>
      </c>
      <c r="AT28" s="134">
        <v>6917</v>
      </c>
      <c r="AU28" s="134">
        <v>85780</v>
      </c>
      <c r="AV28" s="134">
        <v>10564</v>
      </c>
      <c r="AW28" s="134">
        <v>0</v>
      </c>
      <c r="AX28" s="134">
        <f t="shared" si="23"/>
        <v>335038</v>
      </c>
      <c r="AY28" s="134">
        <v>66545</v>
      </c>
      <c r="AZ28" s="134">
        <v>252730</v>
      </c>
      <c r="BA28" s="134">
        <v>15120</v>
      </c>
      <c r="BB28" s="134">
        <v>643</v>
      </c>
      <c r="BC28" s="134">
        <v>0</v>
      </c>
      <c r="BD28" s="134">
        <v>6</v>
      </c>
      <c r="BE28" s="134">
        <v>6734</v>
      </c>
      <c r="BF28" s="134">
        <f t="shared" si="24"/>
        <v>761102</v>
      </c>
      <c r="BG28" s="134">
        <f t="shared" si="25"/>
        <v>8418</v>
      </c>
      <c r="BH28" s="134">
        <f t="shared" si="26"/>
        <v>8418</v>
      </c>
      <c r="BI28" s="134">
        <v>0</v>
      </c>
      <c r="BJ28" s="134">
        <v>8418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123456</v>
      </c>
      <c r="BP28" s="134">
        <f t="shared" si="28"/>
        <v>25538</v>
      </c>
      <c r="BQ28" s="134">
        <v>17529</v>
      </c>
      <c r="BR28" s="134">
        <v>1416</v>
      </c>
      <c r="BS28" s="134">
        <v>6593</v>
      </c>
      <c r="BT28" s="134">
        <v>0</v>
      </c>
      <c r="BU28" s="134">
        <f t="shared" si="29"/>
        <v>32212</v>
      </c>
      <c r="BV28" s="134">
        <v>1267</v>
      </c>
      <c r="BW28" s="134">
        <v>27353</v>
      </c>
      <c r="BX28" s="134">
        <v>3592</v>
      </c>
      <c r="BY28" s="134">
        <v>0</v>
      </c>
      <c r="BZ28" s="134">
        <f t="shared" si="30"/>
        <v>65706</v>
      </c>
      <c r="CA28" s="134">
        <v>37791</v>
      </c>
      <c r="CB28" s="134">
        <v>24742</v>
      </c>
      <c r="CC28" s="134">
        <v>3129</v>
      </c>
      <c r="CD28" s="134">
        <v>44</v>
      </c>
      <c r="CE28" s="134">
        <v>0</v>
      </c>
      <c r="CF28" s="134">
        <v>0</v>
      </c>
      <c r="CG28" s="134">
        <v>0</v>
      </c>
      <c r="CH28" s="134">
        <f t="shared" si="31"/>
        <v>131874</v>
      </c>
      <c r="CI28" s="134">
        <f t="shared" si="50"/>
        <v>172837</v>
      </c>
      <c r="CJ28" s="134">
        <f t="shared" si="50"/>
        <v>172837</v>
      </c>
      <c r="CK28" s="134">
        <f t="shared" si="50"/>
        <v>7108</v>
      </c>
      <c r="CL28" s="134">
        <f t="shared" si="50"/>
        <v>136412</v>
      </c>
      <c r="CM28" s="134">
        <f t="shared" si="50"/>
        <v>29317</v>
      </c>
      <c r="CN28" s="134">
        <f t="shared" si="50"/>
        <v>0</v>
      </c>
      <c r="CO28" s="134">
        <f t="shared" si="50"/>
        <v>0</v>
      </c>
      <c r="CP28" s="134">
        <f t="shared" si="50"/>
        <v>0</v>
      </c>
      <c r="CQ28" s="134">
        <f t="shared" si="50"/>
        <v>713405</v>
      </c>
      <c r="CR28" s="134">
        <f t="shared" si="50"/>
        <v>177182</v>
      </c>
      <c r="CS28" s="134">
        <f t="shared" si="50"/>
        <v>62219</v>
      </c>
      <c r="CT28" s="134">
        <f t="shared" si="50"/>
        <v>47731</v>
      </c>
      <c r="CU28" s="134">
        <f t="shared" si="50"/>
        <v>40937</v>
      </c>
      <c r="CV28" s="134">
        <f t="shared" si="50"/>
        <v>26295</v>
      </c>
      <c r="CW28" s="134">
        <f t="shared" si="50"/>
        <v>135473</v>
      </c>
      <c r="CX28" s="134">
        <f t="shared" si="49"/>
        <v>8184</v>
      </c>
      <c r="CY28" s="134">
        <f t="shared" si="49"/>
        <v>113133</v>
      </c>
      <c r="CZ28" s="134">
        <f t="shared" si="49"/>
        <v>14156</v>
      </c>
      <c r="DA28" s="134">
        <f t="shared" si="49"/>
        <v>0</v>
      </c>
      <c r="DB28" s="134">
        <f t="shared" si="49"/>
        <v>400744</v>
      </c>
      <c r="DC28" s="134">
        <f t="shared" si="49"/>
        <v>104336</v>
      </c>
      <c r="DD28" s="134">
        <f t="shared" si="49"/>
        <v>277472</v>
      </c>
      <c r="DE28" s="134">
        <f t="shared" si="49"/>
        <v>18249</v>
      </c>
      <c r="DF28" s="134">
        <f t="shared" si="49"/>
        <v>687</v>
      </c>
      <c r="DG28" s="134">
        <f t="shared" si="49"/>
        <v>0</v>
      </c>
      <c r="DH28" s="134">
        <f t="shared" si="49"/>
        <v>6</v>
      </c>
      <c r="DI28" s="134">
        <f t="shared" si="49"/>
        <v>6734</v>
      </c>
      <c r="DJ28" s="134">
        <f t="shared" si="49"/>
        <v>892976</v>
      </c>
    </row>
    <row r="29" spans="1:114" s="129" customFormat="1" ht="12" customHeight="1">
      <c r="A29" s="125" t="s">
        <v>338</v>
      </c>
      <c r="B29" s="126" t="s">
        <v>382</v>
      </c>
      <c r="C29" s="125" t="s">
        <v>383</v>
      </c>
      <c r="D29" s="134">
        <f t="shared" si="6"/>
        <v>1800854</v>
      </c>
      <c r="E29" s="134">
        <f t="shared" si="7"/>
        <v>203870</v>
      </c>
      <c r="F29" s="134">
        <v>0</v>
      </c>
      <c r="G29" s="134">
        <v>0</v>
      </c>
      <c r="H29" s="134">
        <v>0</v>
      </c>
      <c r="I29" s="134">
        <v>203687</v>
      </c>
      <c r="J29" s="135" t="s">
        <v>332</v>
      </c>
      <c r="K29" s="134">
        <v>183</v>
      </c>
      <c r="L29" s="134">
        <v>1596984</v>
      </c>
      <c r="M29" s="134">
        <f t="shared" si="8"/>
        <v>179616</v>
      </c>
      <c r="N29" s="134">
        <f t="shared" si="9"/>
        <v>17532</v>
      </c>
      <c r="O29" s="134">
        <v>3390</v>
      </c>
      <c r="P29" s="134">
        <v>880</v>
      </c>
      <c r="Q29" s="134">
        <v>0</v>
      </c>
      <c r="R29" s="134">
        <v>13262</v>
      </c>
      <c r="S29" s="135" t="s">
        <v>332</v>
      </c>
      <c r="T29" s="134">
        <v>0</v>
      </c>
      <c r="U29" s="134">
        <v>162084</v>
      </c>
      <c r="V29" s="134">
        <f t="shared" si="10"/>
        <v>1980470</v>
      </c>
      <c r="W29" s="134">
        <f t="shared" si="11"/>
        <v>221402</v>
      </c>
      <c r="X29" s="134">
        <f t="shared" si="12"/>
        <v>3390</v>
      </c>
      <c r="Y29" s="134">
        <f t="shared" si="13"/>
        <v>880</v>
      </c>
      <c r="Z29" s="134">
        <f t="shared" si="14"/>
        <v>0</v>
      </c>
      <c r="AA29" s="134">
        <f t="shared" si="15"/>
        <v>216949</v>
      </c>
      <c r="AB29" s="135" t="s">
        <v>332</v>
      </c>
      <c r="AC29" s="134">
        <f t="shared" si="16"/>
        <v>183</v>
      </c>
      <c r="AD29" s="134">
        <f t="shared" si="17"/>
        <v>1759068</v>
      </c>
      <c r="AE29" s="134">
        <f t="shared" si="18"/>
        <v>277491</v>
      </c>
      <c r="AF29" s="134">
        <f t="shared" si="19"/>
        <v>277491</v>
      </c>
      <c r="AG29" s="134">
        <v>0</v>
      </c>
      <c r="AH29" s="134">
        <v>277491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1186819</v>
      </c>
      <c r="AN29" s="134">
        <f t="shared" si="21"/>
        <v>112466</v>
      </c>
      <c r="AO29" s="134">
        <v>112466</v>
      </c>
      <c r="AP29" s="134">
        <v>0</v>
      </c>
      <c r="AQ29" s="134">
        <v>0</v>
      </c>
      <c r="AR29" s="134">
        <v>0</v>
      </c>
      <c r="AS29" s="134">
        <f t="shared" si="22"/>
        <v>465871</v>
      </c>
      <c r="AT29" s="134">
        <v>0</v>
      </c>
      <c r="AU29" s="134">
        <v>455150</v>
      </c>
      <c r="AV29" s="134">
        <v>10721</v>
      </c>
      <c r="AW29" s="134">
        <v>0</v>
      </c>
      <c r="AX29" s="134">
        <f t="shared" si="23"/>
        <v>608482</v>
      </c>
      <c r="AY29" s="134">
        <v>322172</v>
      </c>
      <c r="AZ29" s="134">
        <v>281357</v>
      </c>
      <c r="BA29" s="134">
        <v>4953</v>
      </c>
      <c r="BB29" s="134">
        <v>0</v>
      </c>
      <c r="BC29" s="134">
        <v>0</v>
      </c>
      <c r="BD29" s="134">
        <v>0</v>
      </c>
      <c r="BE29" s="134">
        <v>336544</v>
      </c>
      <c r="BF29" s="134">
        <f t="shared" si="24"/>
        <v>1800854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49494</v>
      </c>
      <c r="BP29" s="134">
        <f t="shared" si="28"/>
        <v>8033</v>
      </c>
      <c r="BQ29" s="134">
        <v>8033</v>
      </c>
      <c r="BR29" s="134">
        <v>0</v>
      </c>
      <c r="BS29" s="134">
        <v>0</v>
      </c>
      <c r="BT29" s="134">
        <v>0</v>
      </c>
      <c r="BU29" s="134">
        <f t="shared" si="29"/>
        <v>41461</v>
      </c>
      <c r="BV29" s="134">
        <v>41461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120816</v>
      </c>
      <c r="CF29" s="134">
        <v>0</v>
      </c>
      <c r="CG29" s="134">
        <v>9306</v>
      </c>
      <c r="CH29" s="134">
        <f t="shared" si="31"/>
        <v>58800</v>
      </c>
      <c r="CI29" s="134">
        <f t="shared" si="50"/>
        <v>277491</v>
      </c>
      <c r="CJ29" s="134">
        <f t="shared" si="50"/>
        <v>277491</v>
      </c>
      <c r="CK29" s="134">
        <f t="shared" si="50"/>
        <v>0</v>
      </c>
      <c r="CL29" s="134">
        <f t="shared" si="50"/>
        <v>277491</v>
      </c>
      <c r="CM29" s="134">
        <f t="shared" si="50"/>
        <v>0</v>
      </c>
      <c r="CN29" s="134">
        <f t="shared" si="50"/>
        <v>0</v>
      </c>
      <c r="CO29" s="134">
        <f t="shared" si="50"/>
        <v>0</v>
      </c>
      <c r="CP29" s="134">
        <f t="shared" si="50"/>
        <v>0</v>
      </c>
      <c r="CQ29" s="134">
        <f t="shared" si="50"/>
        <v>1236313</v>
      </c>
      <c r="CR29" s="134">
        <f t="shared" si="50"/>
        <v>120499</v>
      </c>
      <c r="CS29" s="134">
        <f t="shared" si="50"/>
        <v>120499</v>
      </c>
      <c r="CT29" s="134">
        <f t="shared" si="50"/>
        <v>0</v>
      </c>
      <c r="CU29" s="134">
        <f t="shared" si="50"/>
        <v>0</v>
      </c>
      <c r="CV29" s="134">
        <f t="shared" si="50"/>
        <v>0</v>
      </c>
      <c r="CW29" s="134">
        <f t="shared" si="50"/>
        <v>507332</v>
      </c>
      <c r="CX29" s="134">
        <f t="shared" si="49"/>
        <v>41461</v>
      </c>
      <c r="CY29" s="134">
        <f t="shared" si="49"/>
        <v>455150</v>
      </c>
      <c r="CZ29" s="134">
        <f t="shared" si="49"/>
        <v>10721</v>
      </c>
      <c r="DA29" s="134">
        <f t="shared" si="49"/>
        <v>0</v>
      </c>
      <c r="DB29" s="134">
        <f t="shared" si="49"/>
        <v>608482</v>
      </c>
      <c r="DC29" s="134">
        <f t="shared" si="49"/>
        <v>322172</v>
      </c>
      <c r="DD29" s="134">
        <f t="shared" si="49"/>
        <v>281357</v>
      </c>
      <c r="DE29" s="134">
        <f t="shared" si="49"/>
        <v>4953</v>
      </c>
      <c r="DF29" s="134">
        <f t="shared" si="49"/>
        <v>0</v>
      </c>
      <c r="DG29" s="134">
        <f t="shared" si="49"/>
        <v>120816</v>
      </c>
      <c r="DH29" s="134">
        <f t="shared" si="49"/>
        <v>0</v>
      </c>
      <c r="DI29" s="134">
        <f t="shared" si="49"/>
        <v>345850</v>
      </c>
      <c r="DJ29" s="134">
        <f t="shared" si="49"/>
        <v>1859654</v>
      </c>
    </row>
    <row r="30" spans="1:114" s="129" customFormat="1" ht="12" customHeight="1">
      <c r="A30" s="125" t="s">
        <v>338</v>
      </c>
      <c r="B30" s="126" t="s">
        <v>384</v>
      </c>
      <c r="C30" s="125" t="s">
        <v>385</v>
      </c>
      <c r="D30" s="134">
        <f t="shared" si="6"/>
        <v>852218</v>
      </c>
      <c r="E30" s="134">
        <f t="shared" si="7"/>
        <v>18739</v>
      </c>
      <c r="F30" s="134">
        <v>0</v>
      </c>
      <c r="G30" s="134">
        <v>0</v>
      </c>
      <c r="H30" s="134">
        <v>0</v>
      </c>
      <c r="I30" s="134">
        <v>88</v>
      </c>
      <c r="J30" s="135" t="s">
        <v>332</v>
      </c>
      <c r="K30" s="134">
        <v>18651</v>
      </c>
      <c r="L30" s="134">
        <v>833479</v>
      </c>
      <c r="M30" s="134">
        <f t="shared" si="8"/>
        <v>146113</v>
      </c>
      <c r="N30" s="134">
        <f t="shared" si="9"/>
        <v>13192</v>
      </c>
      <c r="O30" s="134">
        <v>0</v>
      </c>
      <c r="P30" s="134">
        <v>0</v>
      </c>
      <c r="Q30" s="134">
        <v>0</v>
      </c>
      <c r="R30" s="134">
        <v>13192</v>
      </c>
      <c r="S30" s="135" t="s">
        <v>332</v>
      </c>
      <c r="T30" s="134">
        <v>0</v>
      </c>
      <c r="U30" s="134">
        <v>132921</v>
      </c>
      <c r="V30" s="134">
        <f t="shared" si="10"/>
        <v>998331</v>
      </c>
      <c r="W30" s="134">
        <f t="shared" si="11"/>
        <v>31931</v>
      </c>
      <c r="X30" s="134">
        <f t="shared" si="12"/>
        <v>0</v>
      </c>
      <c r="Y30" s="134">
        <f t="shared" si="13"/>
        <v>0</v>
      </c>
      <c r="Z30" s="134">
        <f t="shared" si="14"/>
        <v>0</v>
      </c>
      <c r="AA30" s="134">
        <f t="shared" si="15"/>
        <v>13280</v>
      </c>
      <c r="AB30" s="135" t="s">
        <v>332</v>
      </c>
      <c r="AC30" s="134">
        <f t="shared" si="16"/>
        <v>18651</v>
      </c>
      <c r="AD30" s="134">
        <f t="shared" si="17"/>
        <v>966400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17506</v>
      </c>
      <c r="AM30" s="134">
        <f t="shared" si="20"/>
        <v>356354</v>
      </c>
      <c r="AN30" s="134">
        <f t="shared" si="21"/>
        <v>13284</v>
      </c>
      <c r="AO30" s="134">
        <v>13284</v>
      </c>
      <c r="AP30" s="134">
        <v>0</v>
      </c>
      <c r="AQ30" s="134">
        <v>0</v>
      </c>
      <c r="AR30" s="134">
        <v>0</v>
      </c>
      <c r="AS30" s="134">
        <f t="shared" si="22"/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f t="shared" si="23"/>
        <v>343070</v>
      </c>
      <c r="AY30" s="134">
        <v>300100</v>
      </c>
      <c r="AZ30" s="134">
        <v>33980</v>
      </c>
      <c r="BA30" s="134">
        <v>0</v>
      </c>
      <c r="BB30" s="134">
        <v>8990</v>
      </c>
      <c r="BC30" s="134">
        <v>446031</v>
      </c>
      <c r="BD30" s="134">
        <v>0</v>
      </c>
      <c r="BE30" s="134">
        <v>32327</v>
      </c>
      <c r="BF30" s="134">
        <f t="shared" si="24"/>
        <v>388681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33172</v>
      </c>
      <c r="BP30" s="134">
        <f t="shared" si="28"/>
        <v>4475</v>
      </c>
      <c r="BQ30" s="134">
        <v>4475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28697</v>
      </c>
      <c r="CA30" s="134">
        <v>28697</v>
      </c>
      <c r="CB30" s="134">
        <v>0</v>
      </c>
      <c r="CC30" s="134">
        <v>0</v>
      </c>
      <c r="CD30" s="134">
        <v>0</v>
      </c>
      <c r="CE30" s="134">
        <v>112276</v>
      </c>
      <c r="CF30" s="134">
        <v>0</v>
      </c>
      <c r="CG30" s="134">
        <v>665</v>
      </c>
      <c r="CH30" s="134">
        <f t="shared" si="31"/>
        <v>33837</v>
      </c>
      <c r="CI30" s="134">
        <f t="shared" si="50"/>
        <v>0</v>
      </c>
      <c r="CJ30" s="134">
        <f t="shared" si="50"/>
        <v>0</v>
      </c>
      <c r="CK30" s="134">
        <f t="shared" si="50"/>
        <v>0</v>
      </c>
      <c r="CL30" s="134">
        <f t="shared" si="50"/>
        <v>0</v>
      </c>
      <c r="CM30" s="134">
        <f t="shared" si="50"/>
        <v>0</v>
      </c>
      <c r="CN30" s="134">
        <f t="shared" si="50"/>
        <v>0</v>
      </c>
      <c r="CO30" s="134">
        <f t="shared" si="50"/>
        <v>0</v>
      </c>
      <c r="CP30" s="134">
        <f t="shared" si="50"/>
        <v>17506</v>
      </c>
      <c r="CQ30" s="134">
        <f t="shared" si="50"/>
        <v>389526</v>
      </c>
      <c r="CR30" s="134">
        <f t="shared" si="50"/>
        <v>17759</v>
      </c>
      <c r="CS30" s="134">
        <f t="shared" si="50"/>
        <v>17759</v>
      </c>
      <c r="CT30" s="134">
        <f t="shared" si="50"/>
        <v>0</v>
      </c>
      <c r="CU30" s="134">
        <f t="shared" si="50"/>
        <v>0</v>
      </c>
      <c r="CV30" s="134">
        <f t="shared" si="50"/>
        <v>0</v>
      </c>
      <c r="CW30" s="134">
        <f t="shared" si="50"/>
        <v>0</v>
      </c>
      <c r="CX30" s="134">
        <f t="shared" si="49"/>
        <v>0</v>
      </c>
      <c r="CY30" s="134">
        <f t="shared" si="49"/>
        <v>0</v>
      </c>
      <c r="CZ30" s="134">
        <f t="shared" si="49"/>
        <v>0</v>
      </c>
      <c r="DA30" s="134">
        <f t="shared" si="49"/>
        <v>0</v>
      </c>
      <c r="DB30" s="134">
        <f t="shared" si="49"/>
        <v>371767</v>
      </c>
      <c r="DC30" s="134">
        <f t="shared" si="49"/>
        <v>328797</v>
      </c>
      <c r="DD30" s="134">
        <f t="shared" si="49"/>
        <v>33980</v>
      </c>
      <c r="DE30" s="134">
        <f t="shared" si="49"/>
        <v>0</v>
      </c>
      <c r="DF30" s="134">
        <f t="shared" si="49"/>
        <v>8990</v>
      </c>
      <c r="DG30" s="134">
        <f t="shared" si="49"/>
        <v>558307</v>
      </c>
      <c r="DH30" s="134">
        <f t="shared" si="49"/>
        <v>0</v>
      </c>
      <c r="DI30" s="134">
        <f t="shared" si="49"/>
        <v>32992</v>
      </c>
      <c r="DJ30" s="134">
        <f t="shared" si="49"/>
        <v>422518</v>
      </c>
    </row>
    <row r="31" spans="1:114" s="129" customFormat="1" ht="12" customHeight="1">
      <c r="A31" s="125" t="s">
        <v>338</v>
      </c>
      <c r="B31" s="126" t="s">
        <v>386</v>
      </c>
      <c r="C31" s="125" t="s">
        <v>387</v>
      </c>
      <c r="D31" s="134">
        <f t="shared" si="6"/>
        <v>1615475</v>
      </c>
      <c r="E31" s="134">
        <f t="shared" si="7"/>
        <v>124815</v>
      </c>
      <c r="F31" s="134">
        <v>0</v>
      </c>
      <c r="G31" s="134">
        <v>0</v>
      </c>
      <c r="H31" s="134">
        <v>0</v>
      </c>
      <c r="I31" s="134">
        <v>72187</v>
      </c>
      <c r="J31" s="135" t="s">
        <v>332</v>
      </c>
      <c r="K31" s="134">
        <v>52628</v>
      </c>
      <c r="L31" s="134">
        <v>1490660</v>
      </c>
      <c r="M31" s="134">
        <f t="shared" si="8"/>
        <v>38064</v>
      </c>
      <c r="N31" s="134">
        <f t="shared" si="9"/>
        <v>8891</v>
      </c>
      <c r="O31" s="134">
        <v>0</v>
      </c>
      <c r="P31" s="134">
        <v>0</v>
      </c>
      <c r="Q31" s="134">
        <v>0</v>
      </c>
      <c r="R31" s="134">
        <v>8891</v>
      </c>
      <c r="S31" s="135" t="s">
        <v>332</v>
      </c>
      <c r="T31" s="134">
        <v>0</v>
      </c>
      <c r="U31" s="134">
        <v>29173</v>
      </c>
      <c r="V31" s="134">
        <f t="shared" si="10"/>
        <v>1653539</v>
      </c>
      <c r="W31" s="134">
        <f t="shared" si="11"/>
        <v>133706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81078</v>
      </c>
      <c r="AB31" s="135" t="s">
        <v>332</v>
      </c>
      <c r="AC31" s="134">
        <f t="shared" si="16"/>
        <v>52628</v>
      </c>
      <c r="AD31" s="134">
        <f t="shared" si="17"/>
        <v>1519833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f t="shared" si="20"/>
        <v>1593404</v>
      </c>
      <c r="AN31" s="134">
        <f t="shared" si="21"/>
        <v>259787</v>
      </c>
      <c r="AO31" s="134">
        <v>117230</v>
      </c>
      <c r="AP31" s="134">
        <v>106391</v>
      </c>
      <c r="AQ31" s="134">
        <v>36166</v>
      </c>
      <c r="AR31" s="134">
        <v>0</v>
      </c>
      <c r="AS31" s="134">
        <f t="shared" si="22"/>
        <v>661900</v>
      </c>
      <c r="AT31" s="134">
        <v>13013</v>
      </c>
      <c r="AU31" s="134">
        <v>608954</v>
      </c>
      <c r="AV31" s="134">
        <v>39933</v>
      </c>
      <c r="AW31" s="134">
        <v>8232</v>
      </c>
      <c r="AX31" s="134">
        <f t="shared" si="23"/>
        <v>661454</v>
      </c>
      <c r="AY31" s="134">
        <v>126212</v>
      </c>
      <c r="AZ31" s="134">
        <v>448837</v>
      </c>
      <c r="BA31" s="134">
        <v>83626</v>
      </c>
      <c r="BB31" s="134">
        <v>2779</v>
      </c>
      <c r="BC31" s="134">
        <v>0</v>
      </c>
      <c r="BD31" s="134">
        <v>2031</v>
      </c>
      <c r="BE31" s="134">
        <v>22071</v>
      </c>
      <c r="BF31" s="134">
        <f t="shared" si="24"/>
        <v>1615475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7"/>
        <v>13808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13808</v>
      </c>
      <c r="CA31" s="134">
        <v>13808</v>
      </c>
      <c r="CB31" s="134">
        <v>0</v>
      </c>
      <c r="CC31" s="134">
        <v>0</v>
      </c>
      <c r="CD31" s="134">
        <v>0</v>
      </c>
      <c r="CE31" s="134">
        <v>24256</v>
      </c>
      <c r="CF31" s="134">
        <v>0</v>
      </c>
      <c r="CG31" s="134">
        <v>0</v>
      </c>
      <c r="CH31" s="134">
        <f t="shared" si="31"/>
        <v>13808</v>
      </c>
      <c r="CI31" s="134">
        <f t="shared" si="50"/>
        <v>0</v>
      </c>
      <c r="CJ31" s="134">
        <f t="shared" si="50"/>
        <v>0</v>
      </c>
      <c r="CK31" s="134">
        <f t="shared" si="50"/>
        <v>0</v>
      </c>
      <c r="CL31" s="134">
        <f t="shared" si="50"/>
        <v>0</v>
      </c>
      <c r="CM31" s="134">
        <f t="shared" si="50"/>
        <v>0</v>
      </c>
      <c r="CN31" s="134">
        <f t="shared" si="50"/>
        <v>0</v>
      </c>
      <c r="CO31" s="134">
        <f t="shared" si="50"/>
        <v>0</v>
      </c>
      <c r="CP31" s="134">
        <f t="shared" si="50"/>
        <v>0</v>
      </c>
      <c r="CQ31" s="134">
        <f t="shared" si="50"/>
        <v>1607212</v>
      </c>
      <c r="CR31" s="134">
        <f t="shared" si="50"/>
        <v>259787</v>
      </c>
      <c r="CS31" s="134">
        <f t="shared" si="50"/>
        <v>117230</v>
      </c>
      <c r="CT31" s="134">
        <f t="shared" si="50"/>
        <v>106391</v>
      </c>
      <c r="CU31" s="134">
        <f t="shared" si="50"/>
        <v>36166</v>
      </c>
      <c r="CV31" s="134">
        <f t="shared" si="50"/>
        <v>0</v>
      </c>
      <c r="CW31" s="134">
        <f t="shared" si="50"/>
        <v>661900</v>
      </c>
      <c r="CX31" s="134">
        <f t="shared" si="49"/>
        <v>13013</v>
      </c>
      <c r="CY31" s="134">
        <f t="shared" si="49"/>
        <v>608954</v>
      </c>
      <c r="CZ31" s="134">
        <f t="shared" si="49"/>
        <v>39933</v>
      </c>
      <c r="DA31" s="134">
        <f t="shared" si="49"/>
        <v>8232</v>
      </c>
      <c r="DB31" s="134">
        <f t="shared" si="49"/>
        <v>675262</v>
      </c>
      <c r="DC31" s="134">
        <f t="shared" si="49"/>
        <v>140020</v>
      </c>
      <c r="DD31" s="134">
        <f t="shared" si="49"/>
        <v>448837</v>
      </c>
      <c r="DE31" s="134">
        <f t="shared" si="49"/>
        <v>83626</v>
      </c>
      <c r="DF31" s="134">
        <f t="shared" si="49"/>
        <v>2779</v>
      </c>
      <c r="DG31" s="134">
        <f t="shared" si="49"/>
        <v>24256</v>
      </c>
      <c r="DH31" s="134">
        <f t="shared" si="49"/>
        <v>2031</v>
      </c>
      <c r="DI31" s="134">
        <f t="shared" si="49"/>
        <v>22071</v>
      </c>
      <c r="DJ31" s="134">
        <f t="shared" si="49"/>
        <v>1629283</v>
      </c>
    </row>
    <row r="32" spans="1:114" s="129" customFormat="1" ht="12" customHeight="1">
      <c r="A32" s="125" t="s">
        <v>338</v>
      </c>
      <c r="B32" s="126" t="s">
        <v>388</v>
      </c>
      <c r="C32" s="125" t="s">
        <v>389</v>
      </c>
      <c r="D32" s="134">
        <f t="shared" si="6"/>
        <v>1011635</v>
      </c>
      <c r="E32" s="134">
        <f t="shared" si="7"/>
        <v>75919</v>
      </c>
      <c r="F32" s="134">
        <v>0</v>
      </c>
      <c r="G32" s="134">
        <v>0</v>
      </c>
      <c r="H32" s="134">
        <v>0</v>
      </c>
      <c r="I32" s="134">
        <v>56769</v>
      </c>
      <c r="J32" s="135" t="s">
        <v>332</v>
      </c>
      <c r="K32" s="134">
        <v>19150</v>
      </c>
      <c r="L32" s="134">
        <v>935716</v>
      </c>
      <c r="M32" s="134">
        <f t="shared" si="8"/>
        <v>144125</v>
      </c>
      <c r="N32" s="134">
        <f t="shared" si="9"/>
        <v>7709</v>
      </c>
      <c r="O32" s="134">
        <v>0</v>
      </c>
      <c r="P32" s="134">
        <v>0</v>
      </c>
      <c r="Q32" s="134">
        <v>0</v>
      </c>
      <c r="R32" s="134">
        <v>7709</v>
      </c>
      <c r="S32" s="135" t="s">
        <v>332</v>
      </c>
      <c r="T32" s="134">
        <v>0</v>
      </c>
      <c r="U32" s="134">
        <v>136416</v>
      </c>
      <c r="V32" s="134">
        <f t="shared" si="10"/>
        <v>1155760</v>
      </c>
      <c r="W32" s="134">
        <f t="shared" si="11"/>
        <v>83628</v>
      </c>
      <c r="X32" s="134">
        <f t="shared" si="12"/>
        <v>0</v>
      </c>
      <c r="Y32" s="134">
        <f t="shared" si="13"/>
        <v>0</v>
      </c>
      <c r="Z32" s="134">
        <f t="shared" si="14"/>
        <v>0</v>
      </c>
      <c r="AA32" s="134">
        <f t="shared" si="15"/>
        <v>64478</v>
      </c>
      <c r="AB32" s="135" t="s">
        <v>332</v>
      </c>
      <c r="AC32" s="134">
        <f t="shared" si="16"/>
        <v>19150</v>
      </c>
      <c r="AD32" s="134">
        <f t="shared" si="17"/>
        <v>1072132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106201</v>
      </c>
      <c r="AM32" s="134">
        <f t="shared" si="20"/>
        <v>373422</v>
      </c>
      <c r="AN32" s="134">
        <f t="shared" si="21"/>
        <v>34111</v>
      </c>
      <c r="AO32" s="134">
        <v>34111</v>
      </c>
      <c r="AP32" s="134">
        <v>0</v>
      </c>
      <c r="AQ32" s="134">
        <v>0</v>
      </c>
      <c r="AR32" s="134">
        <v>0</v>
      </c>
      <c r="AS32" s="134">
        <f t="shared" si="22"/>
        <v>60352</v>
      </c>
      <c r="AT32" s="134">
        <v>56192</v>
      </c>
      <c r="AU32" s="134">
        <v>0</v>
      </c>
      <c r="AV32" s="134">
        <v>4160</v>
      </c>
      <c r="AW32" s="134">
        <v>0</v>
      </c>
      <c r="AX32" s="134">
        <f t="shared" si="23"/>
        <v>278959</v>
      </c>
      <c r="AY32" s="134">
        <v>227548</v>
      </c>
      <c r="AZ32" s="134">
        <v>33931</v>
      </c>
      <c r="BA32" s="134">
        <v>4475</v>
      </c>
      <c r="BB32" s="134">
        <v>13005</v>
      </c>
      <c r="BC32" s="134">
        <v>238920</v>
      </c>
      <c r="BD32" s="134">
        <v>0</v>
      </c>
      <c r="BE32" s="134">
        <v>293092</v>
      </c>
      <c r="BF32" s="134">
        <f t="shared" si="24"/>
        <v>666514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7"/>
        <v>41111</v>
      </c>
      <c r="BP32" s="134">
        <f t="shared" si="28"/>
        <v>8370</v>
      </c>
      <c r="BQ32" s="134">
        <v>8370</v>
      </c>
      <c r="BR32" s="134">
        <v>0</v>
      </c>
      <c r="BS32" s="134">
        <v>0</v>
      </c>
      <c r="BT32" s="134">
        <v>0</v>
      </c>
      <c r="BU32" s="134">
        <f t="shared" si="29"/>
        <v>33</v>
      </c>
      <c r="BV32" s="134">
        <v>33</v>
      </c>
      <c r="BW32" s="134">
        <v>0</v>
      </c>
      <c r="BX32" s="134">
        <v>0</v>
      </c>
      <c r="BY32" s="134">
        <v>0</v>
      </c>
      <c r="BZ32" s="134">
        <f t="shared" si="30"/>
        <v>32708</v>
      </c>
      <c r="CA32" s="134">
        <v>32708</v>
      </c>
      <c r="CB32" s="134">
        <v>0</v>
      </c>
      <c r="CC32" s="134">
        <v>0</v>
      </c>
      <c r="CD32" s="134">
        <v>0</v>
      </c>
      <c r="CE32" s="134">
        <v>103014</v>
      </c>
      <c r="CF32" s="134">
        <v>0</v>
      </c>
      <c r="CG32" s="134">
        <v>0</v>
      </c>
      <c r="CH32" s="134">
        <f t="shared" si="31"/>
        <v>41111</v>
      </c>
      <c r="CI32" s="134">
        <f t="shared" si="50"/>
        <v>0</v>
      </c>
      <c r="CJ32" s="134">
        <f t="shared" si="50"/>
        <v>0</v>
      </c>
      <c r="CK32" s="134">
        <f t="shared" si="50"/>
        <v>0</v>
      </c>
      <c r="CL32" s="134">
        <f t="shared" si="50"/>
        <v>0</v>
      </c>
      <c r="CM32" s="134">
        <f t="shared" si="50"/>
        <v>0</v>
      </c>
      <c r="CN32" s="134">
        <f t="shared" si="50"/>
        <v>0</v>
      </c>
      <c r="CO32" s="134">
        <f t="shared" si="50"/>
        <v>0</v>
      </c>
      <c r="CP32" s="134">
        <f t="shared" si="50"/>
        <v>106201</v>
      </c>
      <c r="CQ32" s="134">
        <f t="shared" si="50"/>
        <v>414533</v>
      </c>
      <c r="CR32" s="134">
        <f t="shared" si="50"/>
        <v>42481</v>
      </c>
      <c r="CS32" s="134">
        <f t="shared" si="50"/>
        <v>42481</v>
      </c>
      <c r="CT32" s="134">
        <f t="shared" si="50"/>
        <v>0</v>
      </c>
      <c r="CU32" s="134">
        <f t="shared" si="50"/>
        <v>0</v>
      </c>
      <c r="CV32" s="134">
        <f t="shared" si="50"/>
        <v>0</v>
      </c>
      <c r="CW32" s="134">
        <f t="shared" si="50"/>
        <v>60385</v>
      </c>
      <c r="CX32" s="134">
        <f t="shared" si="49"/>
        <v>56225</v>
      </c>
      <c r="CY32" s="134">
        <f t="shared" si="49"/>
        <v>0</v>
      </c>
      <c r="CZ32" s="134">
        <f t="shared" si="49"/>
        <v>4160</v>
      </c>
      <c r="DA32" s="134">
        <f t="shared" si="49"/>
        <v>0</v>
      </c>
      <c r="DB32" s="134">
        <f t="shared" si="49"/>
        <v>311667</v>
      </c>
      <c r="DC32" s="134">
        <f t="shared" si="49"/>
        <v>260256</v>
      </c>
      <c r="DD32" s="134">
        <f t="shared" si="49"/>
        <v>33931</v>
      </c>
      <c r="DE32" s="134">
        <f t="shared" si="49"/>
        <v>4475</v>
      </c>
      <c r="DF32" s="134">
        <f t="shared" si="49"/>
        <v>13005</v>
      </c>
      <c r="DG32" s="134">
        <f t="shared" si="49"/>
        <v>341934</v>
      </c>
      <c r="DH32" s="134">
        <f t="shared" si="49"/>
        <v>0</v>
      </c>
      <c r="DI32" s="134">
        <f t="shared" si="49"/>
        <v>293092</v>
      </c>
      <c r="DJ32" s="134">
        <f t="shared" si="49"/>
        <v>707625</v>
      </c>
    </row>
    <row r="33" spans="1:114" s="129" customFormat="1" ht="12" customHeight="1">
      <c r="A33" s="125" t="s">
        <v>338</v>
      </c>
      <c r="B33" s="126" t="s">
        <v>390</v>
      </c>
      <c r="C33" s="125" t="s">
        <v>391</v>
      </c>
      <c r="D33" s="134">
        <f t="shared" si="6"/>
        <v>641346</v>
      </c>
      <c r="E33" s="134">
        <f t="shared" si="7"/>
        <v>24726</v>
      </c>
      <c r="F33" s="134">
        <v>0</v>
      </c>
      <c r="G33" s="134">
        <v>0</v>
      </c>
      <c r="H33" s="134">
        <v>0</v>
      </c>
      <c r="I33" s="134">
        <v>7022</v>
      </c>
      <c r="J33" s="135" t="s">
        <v>332</v>
      </c>
      <c r="K33" s="134">
        <v>17704</v>
      </c>
      <c r="L33" s="134">
        <v>616620</v>
      </c>
      <c r="M33" s="134">
        <f t="shared" si="8"/>
        <v>197152</v>
      </c>
      <c r="N33" s="134">
        <f t="shared" si="9"/>
        <v>10194</v>
      </c>
      <c r="O33" s="134">
        <v>0</v>
      </c>
      <c r="P33" s="134">
        <v>0</v>
      </c>
      <c r="Q33" s="134">
        <v>0</v>
      </c>
      <c r="R33" s="134">
        <v>9462</v>
      </c>
      <c r="S33" s="135" t="s">
        <v>332</v>
      </c>
      <c r="T33" s="134">
        <v>732</v>
      </c>
      <c r="U33" s="134">
        <v>186958</v>
      </c>
      <c r="V33" s="134">
        <f t="shared" si="10"/>
        <v>838498</v>
      </c>
      <c r="W33" s="134">
        <f t="shared" si="11"/>
        <v>34920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16484</v>
      </c>
      <c r="AB33" s="135" t="s">
        <v>332</v>
      </c>
      <c r="AC33" s="134">
        <f t="shared" si="16"/>
        <v>18436</v>
      </c>
      <c r="AD33" s="134">
        <f t="shared" si="17"/>
        <v>803578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f t="shared" si="20"/>
        <v>360958</v>
      </c>
      <c r="AN33" s="134">
        <f t="shared" si="21"/>
        <v>199575</v>
      </c>
      <c r="AO33" s="134">
        <v>53008</v>
      </c>
      <c r="AP33" s="134">
        <v>146567</v>
      </c>
      <c r="AQ33" s="134">
        <v>0</v>
      </c>
      <c r="AR33" s="134">
        <v>0</v>
      </c>
      <c r="AS33" s="134">
        <f t="shared" si="22"/>
        <v>6888</v>
      </c>
      <c r="AT33" s="134">
        <v>6888</v>
      </c>
      <c r="AU33" s="134">
        <v>0</v>
      </c>
      <c r="AV33" s="134">
        <v>0</v>
      </c>
      <c r="AW33" s="134">
        <v>12982</v>
      </c>
      <c r="AX33" s="134">
        <f t="shared" si="23"/>
        <v>141513</v>
      </c>
      <c r="AY33" s="134">
        <v>132515</v>
      </c>
      <c r="AZ33" s="134">
        <v>229</v>
      </c>
      <c r="BA33" s="134">
        <v>3058</v>
      </c>
      <c r="BB33" s="134">
        <v>5711</v>
      </c>
      <c r="BC33" s="134">
        <v>161923</v>
      </c>
      <c r="BD33" s="134">
        <v>0</v>
      </c>
      <c r="BE33" s="134">
        <v>118465</v>
      </c>
      <c r="BF33" s="134">
        <f t="shared" si="24"/>
        <v>479423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13533</v>
      </c>
      <c r="BP33" s="134">
        <f t="shared" si="28"/>
        <v>3557</v>
      </c>
      <c r="BQ33" s="134">
        <v>3557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9976</v>
      </c>
      <c r="CA33" s="134">
        <v>9976</v>
      </c>
      <c r="CB33" s="134">
        <v>0</v>
      </c>
      <c r="CC33" s="134">
        <v>0</v>
      </c>
      <c r="CD33" s="134">
        <v>0</v>
      </c>
      <c r="CE33" s="134">
        <v>183619</v>
      </c>
      <c r="CF33" s="134">
        <v>0</v>
      </c>
      <c r="CG33" s="134">
        <v>0</v>
      </c>
      <c r="CH33" s="134">
        <f t="shared" si="31"/>
        <v>13533</v>
      </c>
      <c r="CI33" s="134">
        <f t="shared" si="50"/>
        <v>0</v>
      </c>
      <c r="CJ33" s="134">
        <f t="shared" si="50"/>
        <v>0</v>
      </c>
      <c r="CK33" s="134">
        <f t="shared" si="50"/>
        <v>0</v>
      </c>
      <c r="CL33" s="134">
        <f t="shared" si="50"/>
        <v>0</v>
      </c>
      <c r="CM33" s="134">
        <f t="shared" si="50"/>
        <v>0</v>
      </c>
      <c r="CN33" s="134">
        <f t="shared" si="50"/>
        <v>0</v>
      </c>
      <c r="CO33" s="134">
        <f t="shared" si="50"/>
        <v>0</v>
      </c>
      <c r="CP33" s="134">
        <f t="shared" si="50"/>
        <v>0</v>
      </c>
      <c r="CQ33" s="134">
        <f t="shared" si="50"/>
        <v>374491</v>
      </c>
      <c r="CR33" s="134">
        <f t="shared" si="50"/>
        <v>203132</v>
      </c>
      <c r="CS33" s="134">
        <f t="shared" si="50"/>
        <v>56565</v>
      </c>
      <c r="CT33" s="134">
        <f t="shared" si="50"/>
        <v>146567</v>
      </c>
      <c r="CU33" s="134">
        <f t="shared" si="50"/>
        <v>0</v>
      </c>
      <c r="CV33" s="134">
        <f t="shared" si="50"/>
        <v>0</v>
      </c>
      <c r="CW33" s="134">
        <f t="shared" si="50"/>
        <v>6888</v>
      </c>
      <c r="CX33" s="134">
        <f t="shared" si="49"/>
        <v>6888</v>
      </c>
      <c r="CY33" s="134">
        <f t="shared" si="49"/>
        <v>0</v>
      </c>
      <c r="CZ33" s="134">
        <f t="shared" si="49"/>
        <v>0</v>
      </c>
      <c r="DA33" s="134">
        <f t="shared" si="49"/>
        <v>12982</v>
      </c>
      <c r="DB33" s="134">
        <f t="shared" si="49"/>
        <v>151489</v>
      </c>
      <c r="DC33" s="134">
        <f t="shared" si="49"/>
        <v>142491</v>
      </c>
      <c r="DD33" s="134">
        <f t="shared" si="49"/>
        <v>229</v>
      </c>
      <c r="DE33" s="134">
        <f t="shared" si="49"/>
        <v>3058</v>
      </c>
      <c r="DF33" s="134">
        <f t="shared" si="49"/>
        <v>5711</v>
      </c>
      <c r="DG33" s="134">
        <f t="shared" si="49"/>
        <v>345542</v>
      </c>
      <c r="DH33" s="134">
        <f t="shared" si="49"/>
        <v>0</v>
      </c>
      <c r="DI33" s="134">
        <f t="shared" si="49"/>
        <v>118465</v>
      </c>
      <c r="DJ33" s="134">
        <f t="shared" si="49"/>
        <v>492956</v>
      </c>
    </row>
    <row r="34" spans="1:114" s="129" customFormat="1" ht="12" customHeight="1">
      <c r="A34" s="125" t="s">
        <v>338</v>
      </c>
      <c r="B34" s="126" t="s">
        <v>392</v>
      </c>
      <c r="C34" s="125" t="s">
        <v>393</v>
      </c>
      <c r="D34" s="134">
        <f t="shared" si="6"/>
        <v>636343</v>
      </c>
      <c r="E34" s="134">
        <f t="shared" si="7"/>
        <v>46173</v>
      </c>
      <c r="F34" s="134">
        <v>0</v>
      </c>
      <c r="G34" s="134">
        <v>0</v>
      </c>
      <c r="H34" s="134">
        <v>0</v>
      </c>
      <c r="I34" s="134">
        <v>32786</v>
      </c>
      <c r="J34" s="135" t="s">
        <v>332</v>
      </c>
      <c r="K34" s="134">
        <v>13387</v>
      </c>
      <c r="L34" s="134">
        <v>590170</v>
      </c>
      <c r="M34" s="134">
        <f t="shared" si="8"/>
        <v>867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867</v>
      </c>
      <c r="V34" s="134">
        <f t="shared" si="10"/>
        <v>637210</v>
      </c>
      <c r="W34" s="134">
        <f t="shared" si="11"/>
        <v>46173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32786</v>
      </c>
      <c r="AB34" s="135" t="s">
        <v>332</v>
      </c>
      <c r="AC34" s="134">
        <f t="shared" si="16"/>
        <v>13387</v>
      </c>
      <c r="AD34" s="134">
        <f t="shared" si="17"/>
        <v>591037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f t="shared" si="20"/>
        <v>226847</v>
      </c>
      <c r="AN34" s="134">
        <f t="shared" si="21"/>
        <v>20032</v>
      </c>
      <c r="AO34" s="134">
        <v>20032</v>
      </c>
      <c r="AP34" s="134">
        <v>0</v>
      </c>
      <c r="AQ34" s="134">
        <v>0</v>
      </c>
      <c r="AR34" s="134">
        <v>0</v>
      </c>
      <c r="AS34" s="134">
        <f t="shared" si="22"/>
        <v>1651</v>
      </c>
      <c r="AT34" s="134">
        <v>0</v>
      </c>
      <c r="AU34" s="134">
        <v>0</v>
      </c>
      <c r="AV34" s="134">
        <v>1651</v>
      </c>
      <c r="AW34" s="134">
        <v>0</v>
      </c>
      <c r="AX34" s="134">
        <f t="shared" si="23"/>
        <v>204328</v>
      </c>
      <c r="AY34" s="134">
        <v>166133</v>
      </c>
      <c r="AZ34" s="134">
        <v>35385</v>
      </c>
      <c r="BA34" s="134">
        <v>1592</v>
      </c>
      <c r="BB34" s="134">
        <v>1218</v>
      </c>
      <c r="BC34" s="134">
        <v>400261</v>
      </c>
      <c r="BD34" s="134">
        <v>836</v>
      </c>
      <c r="BE34" s="134">
        <v>9235</v>
      </c>
      <c r="BF34" s="134">
        <f t="shared" si="24"/>
        <v>236082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f t="shared" si="27"/>
        <v>867</v>
      </c>
      <c r="BP34" s="134">
        <f t="shared" si="28"/>
        <v>867</v>
      </c>
      <c r="BQ34" s="134">
        <v>867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0</v>
      </c>
      <c r="CF34" s="134">
        <v>0</v>
      </c>
      <c r="CG34" s="134">
        <v>0</v>
      </c>
      <c r="CH34" s="134">
        <f t="shared" si="31"/>
        <v>867</v>
      </c>
      <c r="CI34" s="134">
        <f t="shared" si="50"/>
        <v>0</v>
      </c>
      <c r="CJ34" s="134">
        <f t="shared" si="50"/>
        <v>0</v>
      </c>
      <c r="CK34" s="134">
        <f t="shared" si="50"/>
        <v>0</v>
      </c>
      <c r="CL34" s="134">
        <f t="shared" si="50"/>
        <v>0</v>
      </c>
      <c r="CM34" s="134">
        <f t="shared" si="50"/>
        <v>0</v>
      </c>
      <c r="CN34" s="134">
        <f t="shared" si="50"/>
        <v>0</v>
      </c>
      <c r="CO34" s="134">
        <f t="shared" si="50"/>
        <v>0</v>
      </c>
      <c r="CP34" s="134">
        <f t="shared" si="50"/>
        <v>0</v>
      </c>
      <c r="CQ34" s="134">
        <f t="shared" si="50"/>
        <v>227714</v>
      </c>
      <c r="CR34" s="134">
        <f t="shared" si="50"/>
        <v>20899</v>
      </c>
      <c r="CS34" s="134">
        <f t="shared" si="50"/>
        <v>20899</v>
      </c>
      <c r="CT34" s="134">
        <f t="shared" si="50"/>
        <v>0</v>
      </c>
      <c r="CU34" s="134">
        <f t="shared" si="50"/>
        <v>0</v>
      </c>
      <c r="CV34" s="134">
        <f t="shared" si="50"/>
        <v>0</v>
      </c>
      <c r="CW34" s="134">
        <f t="shared" si="50"/>
        <v>1651</v>
      </c>
      <c r="CX34" s="134">
        <f t="shared" si="49"/>
        <v>0</v>
      </c>
      <c r="CY34" s="134">
        <f t="shared" si="49"/>
        <v>0</v>
      </c>
      <c r="CZ34" s="134">
        <f t="shared" si="49"/>
        <v>1651</v>
      </c>
      <c r="DA34" s="134">
        <f t="shared" si="49"/>
        <v>0</v>
      </c>
      <c r="DB34" s="134">
        <f t="shared" si="49"/>
        <v>204328</v>
      </c>
      <c r="DC34" s="134">
        <f t="shared" si="49"/>
        <v>166133</v>
      </c>
      <c r="DD34" s="134">
        <f t="shared" si="49"/>
        <v>35385</v>
      </c>
      <c r="DE34" s="134">
        <f t="shared" si="49"/>
        <v>1592</v>
      </c>
      <c r="DF34" s="134">
        <f t="shared" si="49"/>
        <v>1218</v>
      </c>
      <c r="DG34" s="134">
        <f t="shared" si="49"/>
        <v>400261</v>
      </c>
      <c r="DH34" s="134">
        <f t="shared" si="49"/>
        <v>836</v>
      </c>
      <c r="DI34" s="134">
        <f t="shared" si="49"/>
        <v>9235</v>
      </c>
      <c r="DJ34" s="134">
        <f t="shared" si="49"/>
        <v>236949</v>
      </c>
    </row>
    <row r="35" spans="1:114" s="129" customFormat="1" ht="12" customHeight="1">
      <c r="A35" s="125" t="s">
        <v>338</v>
      </c>
      <c r="B35" s="126" t="s">
        <v>394</v>
      </c>
      <c r="C35" s="125" t="s">
        <v>395</v>
      </c>
      <c r="D35" s="134">
        <f t="shared" si="6"/>
        <v>888900</v>
      </c>
      <c r="E35" s="134">
        <f t="shared" si="7"/>
        <v>10768</v>
      </c>
      <c r="F35" s="134">
        <v>0</v>
      </c>
      <c r="G35" s="134">
        <v>0</v>
      </c>
      <c r="H35" s="134">
        <v>0</v>
      </c>
      <c r="I35" s="134">
        <v>3175</v>
      </c>
      <c r="J35" s="135" t="s">
        <v>332</v>
      </c>
      <c r="K35" s="134">
        <v>7593</v>
      </c>
      <c r="L35" s="134">
        <v>878132</v>
      </c>
      <c r="M35" s="134">
        <f t="shared" si="8"/>
        <v>55882</v>
      </c>
      <c r="N35" s="134">
        <f t="shared" si="9"/>
        <v>7144</v>
      </c>
      <c r="O35" s="134">
        <v>0</v>
      </c>
      <c r="P35" s="134">
        <v>0</v>
      </c>
      <c r="Q35" s="134">
        <v>0</v>
      </c>
      <c r="R35" s="134">
        <v>7144</v>
      </c>
      <c r="S35" s="135" t="s">
        <v>332</v>
      </c>
      <c r="T35" s="134">
        <v>0</v>
      </c>
      <c r="U35" s="134">
        <v>48738</v>
      </c>
      <c r="V35" s="134">
        <f t="shared" si="10"/>
        <v>944782</v>
      </c>
      <c r="W35" s="134">
        <f t="shared" si="11"/>
        <v>17912</v>
      </c>
      <c r="X35" s="134">
        <f t="shared" si="12"/>
        <v>0</v>
      </c>
      <c r="Y35" s="134">
        <f t="shared" si="13"/>
        <v>0</v>
      </c>
      <c r="Z35" s="134">
        <f t="shared" si="14"/>
        <v>0</v>
      </c>
      <c r="AA35" s="134">
        <f t="shared" si="15"/>
        <v>10319</v>
      </c>
      <c r="AB35" s="135" t="s">
        <v>332</v>
      </c>
      <c r="AC35" s="134">
        <f t="shared" si="16"/>
        <v>7593</v>
      </c>
      <c r="AD35" s="134">
        <f t="shared" si="17"/>
        <v>926870</v>
      </c>
      <c r="AE35" s="134">
        <f t="shared" si="18"/>
        <v>0</v>
      </c>
      <c r="AF35" s="134">
        <f t="shared" si="19"/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334781</v>
      </c>
      <c r="AM35" s="134">
        <f t="shared" si="20"/>
        <v>255123</v>
      </c>
      <c r="AN35" s="134">
        <f t="shared" si="21"/>
        <v>115778</v>
      </c>
      <c r="AO35" s="134">
        <v>38869</v>
      </c>
      <c r="AP35" s="134">
        <v>76909</v>
      </c>
      <c r="AQ35" s="134">
        <v>0</v>
      </c>
      <c r="AR35" s="134">
        <v>0</v>
      </c>
      <c r="AS35" s="134">
        <f t="shared" si="22"/>
        <v>6635</v>
      </c>
      <c r="AT35" s="134">
        <v>5582</v>
      </c>
      <c r="AU35" s="134">
        <v>1053</v>
      </c>
      <c r="AV35" s="134">
        <v>0</v>
      </c>
      <c r="AW35" s="134">
        <v>0</v>
      </c>
      <c r="AX35" s="134">
        <f t="shared" si="23"/>
        <v>132710</v>
      </c>
      <c r="AY35" s="134">
        <v>89006</v>
      </c>
      <c r="AZ35" s="134">
        <v>41879</v>
      </c>
      <c r="BA35" s="134">
        <v>998</v>
      </c>
      <c r="BB35" s="134">
        <v>827</v>
      </c>
      <c r="BC35" s="134">
        <v>290426</v>
      </c>
      <c r="BD35" s="134">
        <v>0</v>
      </c>
      <c r="BE35" s="134">
        <v>8570</v>
      </c>
      <c r="BF35" s="134">
        <f t="shared" si="24"/>
        <v>263693</v>
      </c>
      <c r="BG35" s="134">
        <f t="shared" si="25"/>
        <v>0</v>
      </c>
      <c r="BH35" s="134">
        <f t="shared" si="26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f t="shared" si="27"/>
        <v>8083</v>
      </c>
      <c r="BP35" s="134">
        <f t="shared" si="28"/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f t="shared" si="29"/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f t="shared" si="30"/>
        <v>8083</v>
      </c>
      <c r="CA35" s="134">
        <v>7561</v>
      </c>
      <c r="CB35" s="134">
        <v>0</v>
      </c>
      <c r="CC35" s="134">
        <v>0</v>
      </c>
      <c r="CD35" s="134">
        <v>522</v>
      </c>
      <c r="CE35" s="134">
        <v>47741</v>
      </c>
      <c r="CF35" s="134">
        <v>0</v>
      </c>
      <c r="CG35" s="134">
        <v>58</v>
      </c>
      <c r="CH35" s="134">
        <f t="shared" si="31"/>
        <v>8141</v>
      </c>
      <c r="CI35" s="134">
        <f t="shared" si="50"/>
        <v>0</v>
      </c>
      <c r="CJ35" s="134">
        <f t="shared" si="50"/>
        <v>0</v>
      </c>
      <c r="CK35" s="134">
        <f t="shared" si="50"/>
        <v>0</v>
      </c>
      <c r="CL35" s="134">
        <f t="shared" si="50"/>
        <v>0</v>
      </c>
      <c r="CM35" s="134">
        <f t="shared" si="50"/>
        <v>0</v>
      </c>
      <c r="CN35" s="134">
        <f t="shared" si="50"/>
        <v>0</v>
      </c>
      <c r="CO35" s="134">
        <f t="shared" si="50"/>
        <v>0</v>
      </c>
      <c r="CP35" s="134">
        <f t="shared" si="50"/>
        <v>334781</v>
      </c>
      <c r="CQ35" s="134">
        <f t="shared" si="50"/>
        <v>263206</v>
      </c>
      <c r="CR35" s="134">
        <f t="shared" si="50"/>
        <v>115778</v>
      </c>
      <c r="CS35" s="134">
        <f t="shared" si="50"/>
        <v>38869</v>
      </c>
      <c r="CT35" s="134">
        <f t="shared" si="50"/>
        <v>76909</v>
      </c>
      <c r="CU35" s="134">
        <f t="shared" si="50"/>
        <v>0</v>
      </c>
      <c r="CV35" s="134">
        <f t="shared" si="50"/>
        <v>0</v>
      </c>
      <c r="CW35" s="134">
        <f t="shared" si="50"/>
        <v>6635</v>
      </c>
      <c r="CX35" s="134">
        <f t="shared" si="49"/>
        <v>5582</v>
      </c>
      <c r="CY35" s="134">
        <f t="shared" si="49"/>
        <v>1053</v>
      </c>
      <c r="CZ35" s="134">
        <f t="shared" si="49"/>
        <v>0</v>
      </c>
      <c r="DA35" s="134">
        <f t="shared" si="49"/>
        <v>0</v>
      </c>
      <c r="DB35" s="134">
        <f t="shared" si="49"/>
        <v>140793</v>
      </c>
      <c r="DC35" s="134">
        <f t="shared" si="49"/>
        <v>96567</v>
      </c>
      <c r="DD35" s="134">
        <f t="shared" si="49"/>
        <v>41879</v>
      </c>
      <c r="DE35" s="134">
        <f t="shared" si="49"/>
        <v>998</v>
      </c>
      <c r="DF35" s="134">
        <f t="shared" si="49"/>
        <v>1349</v>
      </c>
      <c r="DG35" s="134">
        <f t="shared" si="49"/>
        <v>338167</v>
      </c>
      <c r="DH35" s="134">
        <f t="shared" si="49"/>
        <v>0</v>
      </c>
      <c r="DI35" s="134">
        <f t="shared" si="49"/>
        <v>8628</v>
      </c>
      <c r="DJ35" s="134">
        <f t="shared" si="49"/>
        <v>271834</v>
      </c>
    </row>
    <row r="36" spans="1:114" s="129" customFormat="1" ht="12" customHeight="1">
      <c r="A36" s="125" t="s">
        <v>338</v>
      </c>
      <c r="B36" s="126" t="s">
        <v>396</v>
      </c>
      <c r="C36" s="125" t="s">
        <v>397</v>
      </c>
      <c r="D36" s="134">
        <f t="shared" si="6"/>
        <v>708744</v>
      </c>
      <c r="E36" s="134">
        <f t="shared" si="7"/>
        <v>28119</v>
      </c>
      <c r="F36" s="134">
        <v>0</v>
      </c>
      <c r="G36" s="134">
        <v>0</v>
      </c>
      <c r="H36" s="134">
        <v>0</v>
      </c>
      <c r="I36" s="134">
        <v>3782</v>
      </c>
      <c r="J36" s="135" t="s">
        <v>332</v>
      </c>
      <c r="K36" s="134">
        <v>24337</v>
      </c>
      <c r="L36" s="134">
        <v>680625</v>
      </c>
      <c r="M36" s="134">
        <f t="shared" si="8"/>
        <v>80283</v>
      </c>
      <c r="N36" s="134">
        <f t="shared" si="9"/>
        <v>5366</v>
      </c>
      <c r="O36" s="134">
        <v>0</v>
      </c>
      <c r="P36" s="134">
        <v>0</v>
      </c>
      <c r="Q36" s="134">
        <v>0</v>
      </c>
      <c r="R36" s="134">
        <v>5366</v>
      </c>
      <c r="S36" s="135" t="s">
        <v>332</v>
      </c>
      <c r="T36" s="134">
        <v>0</v>
      </c>
      <c r="U36" s="134">
        <v>74917</v>
      </c>
      <c r="V36" s="134">
        <f t="shared" si="10"/>
        <v>789027</v>
      </c>
      <c r="W36" s="134">
        <f t="shared" si="11"/>
        <v>33485</v>
      </c>
      <c r="X36" s="134">
        <f t="shared" si="12"/>
        <v>0</v>
      </c>
      <c r="Y36" s="134">
        <f t="shared" si="13"/>
        <v>0</v>
      </c>
      <c r="Z36" s="134">
        <f t="shared" si="14"/>
        <v>0</v>
      </c>
      <c r="AA36" s="134">
        <f t="shared" si="15"/>
        <v>9148</v>
      </c>
      <c r="AB36" s="135" t="s">
        <v>332</v>
      </c>
      <c r="AC36" s="134">
        <f t="shared" si="16"/>
        <v>24337</v>
      </c>
      <c r="AD36" s="134">
        <f t="shared" si="17"/>
        <v>755542</v>
      </c>
      <c r="AE36" s="134">
        <f t="shared" si="18"/>
        <v>0</v>
      </c>
      <c r="AF36" s="134">
        <f t="shared" si="19"/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13697</v>
      </c>
      <c r="AM36" s="134">
        <f t="shared" si="20"/>
        <v>338855</v>
      </c>
      <c r="AN36" s="134">
        <f t="shared" si="21"/>
        <v>87177</v>
      </c>
      <c r="AO36" s="134">
        <v>38463</v>
      </c>
      <c r="AP36" s="134">
        <v>48714</v>
      </c>
      <c r="AQ36" s="134">
        <v>0</v>
      </c>
      <c r="AR36" s="134">
        <v>0</v>
      </c>
      <c r="AS36" s="134">
        <f t="shared" si="22"/>
        <v>11611</v>
      </c>
      <c r="AT36" s="134">
        <v>4534</v>
      </c>
      <c r="AU36" s="134">
        <v>7077</v>
      </c>
      <c r="AV36" s="134">
        <v>0</v>
      </c>
      <c r="AW36" s="134">
        <v>0</v>
      </c>
      <c r="AX36" s="134">
        <f t="shared" si="23"/>
        <v>240067</v>
      </c>
      <c r="AY36" s="134">
        <v>189736</v>
      </c>
      <c r="AZ36" s="134">
        <v>45399</v>
      </c>
      <c r="BA36" s="134">
        <v>0</v>
      </c>
      <c r="BB36" s="134">
        <v>4932</v>
      </c>
      <c r="BC36" s="134">
        <v>320266</v>
      </c>
      <c r="BD36" s="134">
        <v>0</v>
      </c>
      <c r="BE36" s="134">
        <v>35926</v>
      </c>
      <c r="BF36" s="134">
        <f t="shared" si="24"/>
        <v>374781</v>
      </c>
      <c r="BG36" s="134">
        <f t="shared" si="25"/>
        <v>0</v>
      </c>
      <c r="BH36" s="134">
        <f t="shared" si="26"/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f t="shared" si="27"/>
        <v>27191</v>
      </c>
      <c r="BP36" s="134">
        <f t="shared" si="28"/>
        <v>9740</v>
      </c>
      <c r="BQ36" s="134">
        <v>9740</v>
      </c>
      <c r="BR36" s="134">
        <v>0</v>
      </c>
      <c r="BS36" s="134">
        <v>0</v>
      </c>
      <c r="BT36" s="134">
        <v>0</v>
      </c>
      <c r="BU36" s="134">
        <f t="shared" si="29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30"/>
        <v>17451</v>
      </c>
      <c r="CA36" s="134">
        <v>17262</v>
      </c>
      <c r="CB36" s="134">
        <v>0</v>
      </c>
      <c r="CC36" s="134">
        <v>0</v>
      </c>
      <c r="CD36" s="134">
        <v>189</v>
      </c>
      <c r="CE36" s="134">
        <v>53041</v>
      </c>
      <c r="CF36" s="134">
        <v>0</v>
      </c>
      <c r="CG36" s="134">
        <v>51</v>
      </c>
      <c r="CH36" s="134">
        <f t="shared" si="31"/>
        <v>27242</v>
      </c>
      <c r="CI36" s="134">
        <f t="shared" si="50"/>
        <v>0</v>
      </c>
      <c r="CJ36" s="134">
        <f t="shared" si="50"/>
        <v>0</v>
      </c>
      <c r="CK36" s="134">
        <f t="shared" si="50"/>
        <v>0</v>
      </c>
      <c r="CL36" s="134">
        <f t="shared" si="50"/>
        <v>0</v>
      </c>
      <c r="CM36" s="134">
        <f t="shared" si="50"/>
        <v>0</v>
      </c>
      <c r="CN36" s="134">
        <f t="shared" si="50"/>
        <v>0</v>
      </c>
      <c r="CO36" s="134">
        <f t="shared" si="50"/>
        <v>0</v>
      </c>
      <c r="CP36" s="134">
        <f t="shared" si="50"/>
        <v>13697</v>
      </c>
      <c r="CQ36" s="134">
        <f t="shared" si="50"/>
        <v>366046</v>
      </c>
      <c r="CR36" s="134">
        <f t="shared" si="50"/>
        <v>96917</v>
      </c>
      <c r="CS36" s="134">
        <f t="shared" si="50"/>
        <v>48203</v>
      </c>
      <c r="CT36" s="134">
        <f t="shared" si="50"/>
        <v>48714</v>
      </c>
      <c r="CU36" s="134">
        <f t="shared" si="50"/>
        <v>0</v>
      </c>
      <c r="CV36" s="134">
        <f t="shared" si="50"/>
        <v>0</v>
      </c>
      <c r="CW36" s="134">
        <f t="shared" si="50"/>
        <v>11611</v>
      </c>
      <c r="CX36" s="134">
        <f t="shared" si="49"/>
        <v>4534</v>
      </c>
      <c r="CY36" s="134">
        <f t="shared" si="49"/>
        <v>7077</v>
      </c>
      <c r="CZ36" s="134">
        <f t="shared" si="49"/>
        <v>0</v>
      </c>
      <c r="DA36" s="134">
        <f t="shared" si="49"/>
        <v>0</v>
      </c>
      <c r="DB36" s="134">
        <f t="shared" si="49"/>
        <v>257518</v>
      </c>
      <c r="DC36" s="134">
        <f t="shared" si="49"/>
        <v>206998</v>
      </c>
      <c r="DD36" s="134">
        <f t="shared" si="49"/>
        <v>45399</v>
      </c>
      <c r="DE36" s="134">
        <f t="shared" si="49"/>
        <v>0</v>
      </c>
      <c r="DF36" s="134">
        <f t="shared" si="49"/>
        <v>5121</v>
      </c>
      <c r="DG36" s="134">
        <f t="shared" si="49"/>
        <v>373307</v>
      </c>
      <c r="DH36" s="134">
        <f t="shared" si="49"/>
        <v>0</v>
      </c>
      <c r="DI36" s="134">
        <f t="shared" si="49"/>
        <v>35977</v>
      </c>
      <c r="DJ36" s="134">
        <f t="shared" si="49"/>
        <v>402023</v>
      </c>
    </row>
    <row r="37" spans="1:114" s="129" customFormat="1" ht="12" customHeight="1">
      <c r="A37" s="125" t="s">
        <v>338</v>
      </c>
      <c r="B37" s="126" t="s">
        <v>398</v>
      </c>
      <c r="C37" s="125" t="s">
        <v>399</v>
      </c>
      <c r="D37" s="134">
        <f t="shared" si="6"/>
        <v>784962</v>
      </c>
      <c r="E37" s="134">
        <f t="shared" si="7"/>
        <v>112833</v>
      </c>
      <c r="F37" s="134">
        <v>0</v>
      </c>
      <c r="G37" s="134">
        <v>0</v>
      </c>
      <c r="H37" s="134">
        <v>0</v>
      </c>
      <c r="I37" s="134">
        <v>91665</v>
      </c>
      <c r="J37" s="135" t="s">
        <v>332</v>
      </c>
      <c r="K37" s="134">
        <v>21168</v>
      </c>
      <c r="L37" s="134">
        <v>672129</v>
      </c>
      <c r="M37" s="134">
        <f t="shared" si="8"/>
        <v>158237</v>
      </c>
      <c r="N37" s="134">
        <f t="shared" si="9"/>
        <v>4891</v>
      </c>
      <c r="O37" s="134">
        <v>0</v>
      </c>
      <c r="P37" s="134">
        <v>0</v>
      </c>
      <c r="Q37" s="134">
        <v>0</v>
      </c>
      <c r="R37" s="134">
        <v>4891</v>
      </c>
      <c r="S37" s="135" t="s">
        <v>332</v>
      </c>
      <c r="T37" s="134">
        <v>0</v>
      </c>
      <c r="U37" s="134">
        <v>153346</v>
      </c>
      <c r="V37" s="134">
        <f t="shared" si="10"/>
        <v>943199</v>
      </c>
      <c r="W37" s="134">
        <f t="shared" si="11"/>
        <v>117724</v>
      </c>
      <c r="X37" s="134">
        <f t="shared" si="12"/>
        <v>0</v>
      </c>
      <c r="Y37" s="134">
        <f t="shared" si="13"/>
        <v>0</v>
      </c>
      <c r="Z37" s="134">
        <f t="shared" si="14"/>
        <v>0</v>
      </c>
      <c r="AA37" s="134">
        <f t="shared" si="15"/>
        <v>96556</v>
      </c>
      <c r="AB37" s="135" t="s">
        <v>332</v>
      </c>
      <c r="AC37" s="134">
        <f t="shared" si="16"/>
        <v>21168</v>
      </c>
      <c r="AD37" s="134">
        <f t="shared" si="17"/>
        <v>825475</v>
      </c>
      <c r="AE37" s="134">
        <f t="shared" si="18"/>
        <v>0</v>
      </c>
      <c r="AF37" s="134">
        <f t="shared" si="19"/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17024</v>
      </c>
      <c r="AM37" s="134">
        <f t="shared" si="20"/>
        <v>341275</v>
      </c>
      <c r="AN37" s="134">
        <f t="shared" si="21"/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f t="shared" si="22"/>
        <v>0</v>
      </c>
      <c r="AT37" s="134">
        <v>0</v>
      </c>
      <c r="AU37" s="134">
        <v>0</v>
      </c>
      <c r="AV37" s="134">
        <v>0</v>
      </c>
      <c r="AW37" s="134">
        <v>0</v>
      </c>
      <c r="AX37" s="134">
        <f t="shared" si="23"/>
        <v>341275</v>
      </c>
      <c r="AY37" s="134">
        <v>287627</v>
      </c>
      <c r="AZ37" s="134">
        <v>31433</v>
      </c>
      <c r="BA37" s="134">
        <v>0</v>
      </c>
      <c r="BB37" s="134">
        <v>22215</v>
      </c>
      <c r="BC37" s="134">
        <v>426663</v>
      </c>
      <c r="BD37" s="134">
        <v>0</v>
      </c>
      <c r="BE37" s="134">
        <v>0</v>
      </c>
      <c r="BF37" s="134">
        <f t="shared" si="24"/>
        <v>341275</v>
      </c>
      <c r="BG37" s="134">
        <f t="shared" si="25"/>
        <v>0</v>
      </c>
      <c r="BH37" s="134">
        <f t="shared" si="26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f t="shared" si="27"/>
        <v>8327</v>
      </c>
      <c r="BP37" s="134">
        <f t="shared" si="28"/>
        <v>0</v>
      </c>
      <c r="BQ37" s="134">
        <v>0</v>
      </c>
      <c r="BR37" s="134">
        <v>0</v>
      </c>
      <c r="BS37" s="134">
        <v>0</v>
      </c>
      <c r="BT37" s="134">
        <v>0</v>
      </c>
      <c r="BU37" s="134">
        <f t="shared" si="29"/>
        <v>0</v>
      </c>
      <c r="BV37" s="134">
        <v>0</v>
      </c>
      <c r="BW37" s="134">
        <v>0</v>
      </c>
      <c r="BX37" s="134">
        <v>0</v>
      </c>
      <c r="BY37" s="134">
        <v>0</v>
      </c>
      <c r="BZ37" s="134">
        <f t="shared" si="30"/>
        <v>8327</v>
      </c>
      <c r="CA37" s="134">
        <v>8327</v>
      </c>
      <c r="CB37" s="134">
        <v>0</v>
      </c>
      <c r="CC37" s="134">
        <v>0</v>
      </c>
      <c r="CD37" s="134">
        <v>0</v>
      </c>
      <c r="CE37" s="134">
        <v>149910</v>
      </c>
      <c r="CF37" s="134">
        <v>0</v>
      </c>
      <c r="CG37" s="134">
        <v>0</v>
      </c>
      <c r="CH37" s="134">
        <f t="shared" si="31"/>
        <v>8327</v>
      </c>
      <c r="CI37" s="134">
        <f t="shared" si="50"/>
        <v>0</v>
      </c>
      <c r="CJ37" s="134">
        <f t="shared" si="50"/>
        <v>0</v>
      </c>
      <c r="CK37" s="134">
        <f t="shared" si="50"/>
        <v>0</v>
      </c>
      <c r="CL37" s="134">
        <f t="shared" si="50"/>
        <v>0</v>
      </c>
      <c r="CM37" s="134">
        <f t="shared" si="50"/>
        <v>0</v>
      </c>
      <c r="CN37" s="134">
        <f t="shared" si="50"/>
        <v>0</v>
      </c>
      <c r="CO37" s="134">
        <f t="shared" si="50"/>
        <v>0</v>
      </c>
      <c r="CP37" s="134">
        <f t="shared" si="50"/>
        <v>17024</v>
      </c>
      <c r="CQ37" s="134">
        <f t="shared" si="50"/>
        <v>349602</v>
      </c>
      <c r="CR37" s="134">
        <f t="shared" si="50"/>
        <v>0</v>
      </c>
      <c r="CS37" s="134">
        <f t="shared" si="50"/>
        <v>0</v>
      </c>
      <c r="CT37" s="134">
        <f t="shared" si="50"/>
        <v>0</v>
      </c>
      <c r="CU37" s="134">
        <f t="shared" si="50"/>
        <v>0</v>
      </c>
      <c r="CV37" s="134">
        <f t="shared" si="50"/>
        <v>0</v>
      </c>
      <c r="CW37" s="134">
        <f t="shared" si="50"/>
        <v>0</v>
      </c>
      <c r="CX37" s="134">
        <f t="shared" si="49"/>
        <v>0</v>
      </c>
      <c r="CY37" s="134">
        <f t="shared" si="49"/>
        <v>0</v>
      </c>
      <c r="CZ37" s="134">
        <f t="shared" si="49"/>
        <v>0</v>
      </c>
      <c r="DA37" s="134">
        <f t="shared" si="49"/>
        <v>0</v>
      </c>
      <c r="DB37" s="134">
        <f t="shared" si="49"/>
        <v>349602</v>
      </c>
      <c r="DC37" s="134">
        <f t="shared" si="49"/>
        <v>295954</v>
      </c>
      <c r="DD37" s="134">
        <f t="shared" si="49"/>
        <v>31433</v>
      </c>
      <c r="DE37" s="134">
        <f t="shared" si="49"/>
        <v>0</v>
      </c>
      <c r="DF37" s="134">
        <f t="shared" si="49"/>
        <v>22215</v>
      </c>
      <c r="DG37" s="134">
        <f t="shared" si="49"/>
        <v>576573</v>
      </c>
      <c r="DH37" s="134">
        <f t="shared" si="49"/>
        <v>0</v>
      </c>
      <c r="DI37" s="134">
        <f t="shared" si="49"/>
        <v>0</v>
      </c>
      <c r="DJ37" s="134">
        <f t="shared" si="49"/>
        <v>349602</v>
      </c>
    </row>
    <row r="38" spans="1:114" s="129" customFormat="1" ht="12" customHeight="1">
      <c r="A38" s="125" t="s">
        <v>338</v>
      </c>
      <c r="B38" s="126" t="s">
        <v>400</v>
      </c>
      <c r="C38" s="125" t="s">
        <v>401</v>
      </c>
      <c r="D38" s="134">
        <f t="shared" si="6"/>
        <v>1155582</v>
      </c>
      <c r="E38" s="134">
        <f t="shared" si="7"/>
        <v>115880</v>
      </c>
      <c r="F38" s="134">
        <v>0</v>
      </c>
      <c r="G38" s="134">
        <v>0</v>
      </c>
      <c r="H38" s="134">
        <v>0</v>
      </c>
      <c r="I38" s="134">
        <v>63351</v>
      </c>
      <c r="J38" s="135" t="s">
        <v>332</v>
      </c>
      <c r="K38" s="134">
        <v>52529</v>
      </c>
      <c r="L38" s="134">
        <v>1039702</v>
      </c>
      <c r="M38" s="134">
        <f t="shared" si="8"/>
        <v>80401</v>
      </c>
      <c r="N38" s="134">
        <f t="shared" si="9"/>
        <v>16430</v>
      </c>
      <c r="O38" s="134">
        <v>0</v>
      </c>
      <c r="P38" s="134">
        <v>0</v>
      </c>
      <c r="Q38" s="134">
        <v>0</v>
      </c>
      <c r="R38" s="134">
        <v>16430</v>
      </c>
      <c r="S38" s="135" t="s">
        <v>332</v>
      </c>
      <c r="T38" s="134">
        <v>0</v>
      </c>
      <c r="U38" s="134">
        <v>63971</v>
      </c>
      <c r="V38" s="134">
        <f t="shared" si="10"/>
        <v>1235983</v>
      </c>
      <c r="W38" s="134">
        <f t="shared" si="11"/>
        <v>132310</v>
      </c>
      <c r="X38" s="134">
        <f t="shared" si="12"/>
        <v>0</v>
      </c>
      <c r="Y38" s="134">
        <f t="shared" si="13"/>
        <v>0</v>
      </c>
      <c r="Z38" s="134">
        <f t="shared" si="14"/>
        <v>0</v>
      </c>
      <c r="AA38" s="134">
        <f t="shared" si="15"/>
        <v>79781</v>
      </c>
      <c r="AB38" s="135" t="s">
        <v>332</v>
      </c>
      <c r="AC38" s="134">
        <f t="shared" si="16"/>
        <v>52529</v>
      </c>
      <c r="AD38" s="134">
        <f t="shared" si="17"/>
        <v>1103673</v>
      </c>
      <c r="AE38" s="134">
        <f t="shared" si="18"/>
        <v>0</v>
      </c>
      <c r="AF38" s="134">
        <f t="shared" si="19"/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f t="shared" si="20"/>
        <v>1155582</v>
      </c>
      <c r="AN38" s="134">
        <f t="shared" si="21"/>
        <v>92596</v>
      </c>
      <c r="AO38" s="134">
        <v>75149</v>
      </c>
      <c r="AP38" s="134">
        <v>0</v>
      </c>
      <c r="AQ38" s="134">
        <v>10444</v>
      </c>
      <c r="AR38" s="134">
        <v>7003</v>
      </c>
      <c r="AS38" s="134">
        <f t="shared" si="22"/>
        <v>97970</v>
      </c>
      <c r="AT38" s="134">
        <v>5043</v>
      </c>
      <c r="AU38" s="134">
        <v>66061</v>
      </c>
      <c r="AV38" s="134">
        <v>26866</v>
      </c>
      <c r="AW38" s="134">
        <v>822</v>
      </c>
      <c r="AX38" s="134">
        <f t="shared" si="23"/>
        <v>961128</v>
      </c>
      <c r="AY38" s="134">
        <v>200476</v>
      </c>
      <c r="AZ38" s="134">
        <v>741459</v>
      </c>
      <c r="BA38" s="134">
        <v>14133</v>
      </c>
      <c r="BB38" s="134">
        <v>5060</v>
      </c>
      <c r="BC38" s="134">
        <v>0</v>
      </c>
      <c r="BD38" s="134">
        <v>3066</v>
      </c>
      <c r="BE38" s="134">
        <v>0</v>
      </c>
      <c r="BF38" s="134">
        <f t="shared" si="24"/>
        <v>1155582</v>
      </c>
      <c r="BG38" s="134">
        <f t="shared" si="25"/>
        <v>6864</v>
      </c>
      <c r="BH38" s="134">
        <f t="shared" si="26"/>
        <v>6864</v>
      </c>
      <c r="BI38" s="134">
        <v>0</v>
      </c>
      <c r="BJ38" s="134">
        <v>6864</v>
      </c>
      <c r="BK38" s="134">
        <v>0</v>
      </c>
      <c r="BL38" s="134">
        <v>0</v>
      </c>
      <c r="BM38" s="134">
        <v>0</v>
      </c>
      <c r="BN38" s="134">
        <v>0</v>
      </c>
      <c r="BO38" s="134">
        <f t="shared" si="27"/>
        <v>73537</v>
      </c>
      <c r="BP38" s="134">
        <f t="shared" si="28"/>
        <v>37313</v>
      </c>
      <c r="BQ38" s="134">
        <v>20642</v>
      </c>
      <c r="BR38" s="134">
        <v>4800</v>
      </c>
      <c r="BS38" s="134">
        <v>4800</v>
      </c>
      <c r="BT38" s="134">
        <v>7071</v>
      </c>
      <c r="BU38" s="134">
        <f t="shared" si="29"/>
        <v>33837</v>
      </c>
      <c r="BV38" s="134">
        <v>1446</v>
      </c>
      <c r="BW38" s="134">
        <v>32391</v>
      </c>
      <c r="BX38" s="134">
        <v>0</v>
      </c>
      <c r="BY38" s="134">
        <v>0</v>
      </c>
      <c r="BZ38" s="134">
        <f t="shared" si="30"/>
        <v>2387</v>
      </c>
      <c r="CA38" s="134">
        <v>0</v>
      </c>
      <c r="CB38" s="134">
        <v>0</v>
      </c>
      <c r="CC38" s="134">
        <v>0</v>
      </c>
      <c r="CD38" s="134">
        <v>2387</v>
      </c>
      <c r="CE38" s="134">
        <v>0</v>
      </c>
      <c r="CF38" s="134">
        <v>0</v>
      </c>
      <c r="CG38" s="134">
        <v>0</v>
      </c>
      <c r="CH38" s="134">
        <f t="shared" si="31"/>
        <v>80401</v>
      </c>
      <c r="CI38" s="134">
        <f t="shared" si="50"/>
        <v>6864</v>
      </c>
      <c r="CJ38" s="134">
        <f t="shared" si="50"/>
        <v>6864</v>
      </c>
      <c r="CK38" s="134">
        <f t="shared" si="50"/>
        <v>0</v>
      </c>
      <c r="CL38" s="134">
        <f t="shared" si="50"/>
        <v>6864</v>
      </c>
      <c r="CM38" s="134">
        <f t="shared" si="50"/>
        <v>0</v>
      </c>
      <c r="CN38" s="134">
        <f t="shared" si="50"/>
        <v>0</v>
      </c>
      <c r="CO38" s="134">
        <f t="shared" si="50"/>
        <v>0</v>
      </c>
      <c r="CP38" s="134">
        <f t="shared" si="50"/>
        <v>0</v>
      </c>
      <c r="CQ38" s="134">
        <f t="shared" si="50"/>
        <v>1229119</v>
      </c>
      <c r="CR38" s="134">
        <f t="shared" si="50"/>
        <v>129909</v>
      </c>
      <c r="CS38" s="134">
        <f t="shared" si="50"/>
        <v>95791</v>
      </c>
      <c r="CT38" s="134">
        <f t="shared" si="50"/>
        <v>4800</v>
      </c>
      <c r="CU38" s="134">
        <f t="shared" si="50"/>
        <v>15244</v>
      </c>
      <c r="CV38" s="134">
        <f t="shared" si="50"/>
        <v>14074</v>
      </c>
      <c r="CW38" s="134">
        <f t="shared" si="50"/>
        <v>131807</v>
      </c>
      <c r="CX38" s="134">
        <f t="shared" si="49"/>
        <v>6489</v>
      </c>
      <c r="CY38" s="134">
        <f t="shared" si="49"/>
        <v>98452</v>
      </c>
      <c r="CZ38" s="134">
        <f t="shared" si="49"/>
        <v>26866</v>
      </c>
      <c r="DA38" s="134">
        <f t="shared" si="49"/>
        <v>822</v>
      </c>
      <c r="DB38" s="134">
        <f t="shared" si="49"/>
        <v>963515</v>
      </c>
      <c r="DC38" s="134">
        <f t="shared" si="49"/>
        <v>200476</v>
      </c>
      <c r="DD38" s="134">
        <f t="shared" si="49"/>
        <v>741459</v>
      </c>
      <c r="DE38" s="134">
        <f t="shared" si="49"/>
        <v>14133</v>
      </c>
      <c r="DF38" s="134">
        <f t="shared" si="49"/>
        <v>7447</v>
      </c>
      <c r="DG38" s="134">
        <f t="shared" si="49"/>
        <v>0</v>
      </c>
      <c r="DH38" s="134">
        <f t="shared" si="49"/>
        <v>3066</v>
      </c>
      <c r="DI38" s="134">
        <f t="shared" si="49"/>
        <v>0</v>
      </c>
      <c r="DJ38" s="134">
        <f t="shared" si="49"/>
        <v>1235983</v>
      </c>
    </row>
    <row r="39" spans="1:114" s="129" customFormat="1" ht="12" customHeight="1">
      <c r="A39" s="125" t="s">
        <v>338</v>
      </c>
      <c r="B39" s="126" t="s">
        <v>402</v>
      </c>
      <c r="C39" s="125" t="s">
        <v>403</v>
      </c>
      <c r="D39" s="134">
        <f t="shared" si="6"/>
        <v>515782</v>
      </c>
      <c r="E39" s="134">
        <f t="shared" si="7"/>
        <v>75631</v>
      </c>
      <c r="F39" s="134">
        <v>0</v>
      </c>
      <c r="G39" s="134">
        <v>0</v>
      </c>
      <c r="H39" s="134">
        <v>0</v>
      </c>
      <c r="I39" s="134">
        <v>75501</v>
      </c>
      <c r="J39" s="135" t="s">
        <v>332</v>
      </c>
      <c r="K39" s="134">
        <v>130</v>
      </c>
      <c r="L39" s="134">
        <v>440151</v>
      </c>
      <c r="M39" s="134">
        <f t="shared" si="8"/>
        <v>117595</v>
      </c>
      <c r="N39" s="134">
        <f t="shared" si="9"/>
        <v>6780</v>
      </c>
      <c r="O39" s="134">
        <v>4299</v>
      </c>
      <c r="P39" s="134">
        <v>2456</v>
      </c>
      <c r="Q39" s="134">
        <v>0</v>
      </c>
      <c r="R39" s="134">
        <v>0</v>
      </c>
      <c r="S39" s="135" t="s">
        <v>332</v>
      </c>
      <c r="T39" s="134">
        <v>25</v>
      </c>
      <c r="U39" s="134">
        <v>110815</v>
      </c>
      <c r="V39" s="134">
        <f t="shared" si="10"/>
        <v>633377</v>
      </c>
      <c r="W39" s="134">
        <f t="shared" si="11"/>
        <v>82411</v>
      </c>
      <c r="X39" s="134">
        <f t="shared" si="12"/>
        <v>4299</v>
      </c>
      <c r="Y39" s="134">
        <f t="shared" si="13"/>
        <v>2456</v>
      </c>
      <c r="Z39" s="134">
        <f t="shared" si="14"/>
        <v>0</v>
      </c>
      <c r="AA39" s="134">
        <f t="shared" si="15"/>
        <v>75501</v>
      </c>
      <c r="AB39" s="135" t="s">
        <v>332</v>
      </c>
      <c r="AC39" s="134">
        <f t="shared" si="16"/>
        <v>155</v>
      </c>
      <c r="AD39" s="134">
        <f t="shared" si="17"/>
        <v>550966</v>
      </c>
      <c r="AE39" s="134">
        <f t="shared" si="18"/>
        <v>0</v>
      </c>
      <c r="AF39" s="134">
        <f t="shared" si="19"/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f t="shared" si="20"/>
        <v>257527</v>
      </c>
      <c r="AN39" s="134">
        <f t="shared" si="21"/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f t="shared" si="22"/>
        <v>2566</v>
      </c>
      <c r="AT39" s="134">
        <v>126</v>
      </c>
      <c r="AU39" s="134">
        <v>0</v>
      </c>
      <c r="AV39" s="134">
        <v>2440</v>
      </c>
      <c r="AW39" s="134">
        <v>0</v>
      </c>
      <c r="AX39" s="134">
        <f t="shared" si="23"/>
        <v>254961</v>
      </c>
      <c r="AY39" s="134">
        <v>250171</v>
      </c>
      <c r="AZ39" s="134">
        <v>3724</v>
      </c>
      <c r="BA39" s="134">
        <v>0</v>
      </c>
      <c r="BB39" s="134">
        <v>1066</v>
      </c>
      <c r="BC39" s="134">
        <v>257083</v>
      </c>
      <c r="BD39" s="134">
        <v>0</v>
      </c>
      <c r="BE39" s="134">
        <v>1172</v>
      </c>
      <c r="BF39" s="134">
        <f t="shared" si="24"/>
        <v>258699</v>
      </c>
      <c r="BG39" s="134">
        <f t="shared" si="25"/>
        <v>0</v>
      </c>
      <c r="BH39" s="134">
        <f t="shared" si="26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  <c r="BO39" s="134">
        <f t="shared" si="27"/>
        <v>19142</v>
      </c>
      <c r="BP39" s="134">
        <f t="shared" si="28"/>
        <v>0</v>
      </c>
      <c r="BQ39" s="134">
        <v>0</v>
      </c>
      <c r="BR39" s="134">
        <v>0</v>
      </c>
      <c r="BS39" s="134">
        <v>0</v>
      </c>
      <c r="BT39" s="134">
        <v>0</v>
      </c>
      <c r="BU39" s="134">
        <f t="shared" si="29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30"/>
        <v>19142</v>
      </c>
      <c r="CA39" s="134">
        <v>0</v>
      </c>
      <c r="CB39" s="134">
        <v>0</v>
      </c>
      <c r="CC39" s="134">
        <v>0</v>
      </c>
      <c r="CD39" s="134">
        <v>19142</v>
      </c>
      <c r="CE39" s="134">
        <v>84815</v>
      </c>
      <c r="CF39" s="134">
        <v>0</v>
      </c>
      <c r="CG39" s="134">
        <v>13638</v>
      </c>
      <c r="CH39" s="134">
        <f t="shared" si="31"/>
        <v>32780</v>
      </c>
      <c r="CI39" s="134">
        <f t="shared" si="50"/>
        <v>0</v>
      </c>
      <c r="CJ39" s="134">
        <f t="shared" si="50"/>
        <v>0</v>
      </c>
      <c r="CK39" s="134">
        <f t="shared" si="50"/>
        <v>0</v>
      </c>
      <c r="CL39" s="134">
        <f t="shared" si="50"/>
        <v>0</v>
      </c>
      <c r="CM39" s="134">
        <f t="shared" si="50"/>
        <v>0</v>
      </c>
      <c r="CN39" s="134">
        <f t="shared" si="50"/>
        <v>0</v>
      </c>
      <c r="CO39" s="134">
        <f t="shared" si="50"/>
        <v>0</v>
      </c>
      <c r="CP39" s="134">
        <f t="shared" si="50"/>
        <v>0</v>
      </c>
      <c r="CQ39" s="134">
        <f t="shared" si="50"/>
        <v>276669</v>
      </c>
      <c r="CR39" s="134">
        <f t="shared" si="50"/>
        <v>0</v>
      </c>
      <c r="CS39" s="134">
        <f t="shared" si="50"/>
        <v>0</v>
      </c>
      <c r="CT39" s="134">
        <f t="shared" si="50"/>
        <v>0</v>
      </c>
      <c r="CU39" s="134">
        <f t="shared" si="50"/>
        <v>0</v>
      </c>
      <c r="CV39" s="134">
        <f t="shared" si="50"/>
        <v>0</v>
      </c>
      <c r="CW39" s="134">
        <f t="shared" si="50"/>
        <v>2566</v>
      </c>
      <c r="CX39" s="134">
        <f t="shared" si="49"/>
        <v>126</v>
      </c>
      <c r="CY39" s="134">
        <f t="shared" si="49"/>
        <v>0</v>
      </c>
      <c r="CZ39" s="134">
        <f t="shared" si="49"/>
        <v>2440</v>
      </c>
      <c r="DA39" s="134">
        <f t="shared" si="49"/>
        <v>0</v>
      </c>
      <c r="DB39" s="134">
        <f t="shared" si="49"/>
        <v>274103</v>
      </c>
      <c r="DC39" s="134">
        <f t="shared" si="49"/>
        <v>250171</v>
      </c>
      <c r="DD39" s="134">
        <f t="shared" si="49"/>
        <v>3724</v>
      </c>
      <c r="DE39" s="134">
        <f t="shared" si="49"/>
        <v>0</v>
      </c>
      <c r="DF39" s="134">
        <f t="shared" si="49"/>
        <v>20208</v>
      </c>
      <c r="DG39" s="134">
        <f t="shared" si="49"/>
        <v>341898</v>
      </c>
      <c r="DH39" s="134">
        <f t="shared" si="49"/>
        <v>0</v>
      </c>
      <c r="DI39" s="134">
        <f t="shared" si="49"/>
        <v>14810</v>
      </c>
      <c r="DJ39" s="134">
        <f t="shared" si="49"/>
        <v>291479</v>
      </c>
    </row>
    <row r="40" spans="1:114" s="129" customFormat="1" ht="12" customHeight="1">
      <c r="A40" s="125" t="s">
        <v>338</v>
      </c>
      <c r="B40" s="126" t="s">
        <v>404</v>
      </c>
      <c r="C40" s="125" t="s">
        <v>405</v>
      </c>
      <c r="D40" s="134">
        <f t="shared" si="6"/>
        <v>940172</v>
      </c>
      <c r="E40" s="134">
        <f t="shared" si="7"/>
        <v>122827</v>
      </c>
      <c r="F40" s="134">
        <v>0</v>
      </c>
      <c r="G40" s="134">
        <v>0</v>
      </c>
      <c r="H40" s="134">
        <v>0</v>
      </c>
      <c r="I40" s="134">
        <v>116461</v>
      </c>
      <c r="J40" s="135" t="s">
        <v>332</v>
      </c>
      <c r="K40" s="134">
        <v>6366</v>
      </c>
      <c r="L40" s="134">
        <v>817345</v>
      </c>
      <c r="M40" s="134">
        <f t="shared" si="8"/>
        <v>149245</v>
      </c>
      <c r="N40" s="134">
        <f t="shared" si="9"/>
        <v>8266</v>
      </c>
      <c r="O40" s="134">
        <v>0</v>
      </c>
      <c r="P40" s="134">
        <v>0</v>
      </c>
      <c r="Q40" s="134">
        <v>0</v>
      </c>
      <c r="R40" s="134">
        <v>8266</v>
      </c>
      <c r="S40" s="135" t="s">
        <v>332</v>
      </c>
      <c r="T40" s="134">
        <v>0</v>
      </c>
      <c r="U40" s="134">
        <v>140979</v>
      </c>
      <c r="V40" s="134">
        <f t="shared" si="10"/>
        <v>1089417</v>
      </c>
      <c r="W40" s="134">
        <f t="shared" si="11"/>
        <v>131093</v>
      </c>
      <c r="X40" s="134">
        <f t="shared" si="12"/>
        <v>0</v>
      </c>
      <c r="Y40" s="134">
        <f t="shared" si="13"/>
        <v>0</v>
      </c>
      <c r="Z40" s="134">
        <f t="shared" si="14"/>
        <v>0</v>
      </c>
      <c r="AA40" s="134">
        <f t="shared" si="15"/>
        <v>124727</v>
      </c>
      <c r="AB40" s="135" t="s">
        <v>332</v>
      </c>
      <c r="AC40" s="134">
        <f t="shared" si="16"/>
        <v>6366</v>
      </c>
      <c r="AD40" s="134">
        <f t="shared" si="17"/>
        <v>958324</v>
      </c>
      <c r="AE40" s="134">
        <f t="shared" si="18"/>
        <v>0</v>
      </c>
      <c r="AF40" s="134">
        <f t="shared" si="19"/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f t="shared" si="20"/>
        <v>940172</v>
      </c>
      <c r="AN40" s="134">
        <f t="shared" si="21"/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f t="shared" si="22"/>
        <v>0</v>
      </c>
      <c r="AT40" s="134">
        <v>0</v>
      </c>
      <c r="AU40" s="134">
        <v>0</v>
      </c>
      <c r="AV40" s="134">
        <v>0</v>
      </c>
      <c r="AW40" s="134">
        <v>0</v>
      </c>
      <c r="AX40" s="134">
        <f t="shared" si="23"/>
        <v>940172</v>
      </c>
      <c r="AY40" s="134">
        <v>460448</v>
      </c>
      <c r="AZ40" s="134">
        <v>296187</v>
      </c>
      <c r="BA40" s="134">
        <v>183537</v>
      </c>
      <c r="BB40" s="134">
        <v>0</v>
      </c>
      <c r="BC40" s="134">
        <v>0</v>
      </c>
      <c r="BD40" s="134">
        <v>0</v>
      </c>
      <c r="BE40" s="134">
        <v>0</v>
      </c>
      <c r="BF40" s="134">
        <f t="shared" si="24"/>
        <v>940172</v>
      </c>
      <c r="BG40" s="134">
        <f t="shared" si="25"/>
        <v>0</v>
      </c>
      <c r="BH40" s="134">
        <f t="shared" si="26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0</v>
      </c>
      <c r="BO40" s="134">
        <f t="shared" si="27"/>
        <v>19842</v>
      </c>
      <c r="BP40" s="134">
        <f t="shared" si="28"/>
        <v>0</v>
      </c>
      <c r="BQ40" s="134">
        <v>0</v>
      </c>
      <c r="BR40" s="134">
        <v>0</v>
      </c>
      <c r="BS40" s="134">
        <v>0</v>
      </c>
      <c r="BT40" s="134">
        <v>0</v>
      </c>
      <c r="BU40" s="134">
        <f t="shared" si="29"/>
        <v>0</v>
      </c>
      <c r="BV40" s="134">
        <v>0</v>
      </c>
      <c r="BW40" s="134">
        <v>0</v>
      </c>
      <c r="BX40" s="134">
        <v>0</v>
      </c>
      <c r="BY40" s="134">
        <v>0</v>
      </c>
      <c r="BZ40" s="134">
        <f t="shared" si="30"/>
        <v>19842</v>
      </c>
      <c r="CA40" s="134">
        <v>19842</v>
      </c>
      <c r="CB40" s="134">
        <v>0</v>
      </c>
      <c r="CC40" s="134">
        <v>0</v>
      </c>
      <c r="CD40" s="134">
        <v>0</v>
      </c>
      <c r="CE40" s="134">
        <v>129403</v>
      </c>
      <c r="CF40" s="134">
        <v>0</v>
      </c>
      <c r="CG40" s="134">
        <v>0</v>
      </c>
      <c r="CH40" s="134">
        <f t="shared" si="31"/>
        <v>19842</v>
      </c>
      <c r="CI40" s="134">
        <f t="shared" si="50"/>
        <v>0</v>
      </c>
      <c r="CJ40" s="134">
        <f t="shared" si="50"/>
        <v>0</v>
      </c>
      <c r="CK40" s="134">
        <f t="shared" si="50"/>
        <v>0</v>
      </c>
      <c r="CL40" s="134">
        <f t="shared" si="50"/>
        <v>0</v>
      </c>
      <c r="CM40" s="134">
        <f t="shared" si="50"/>
        <v>0</v>
      </c>
      <c r="CN40" s="134">
        <f t="shared" si="50"/>
        <v>0</v>
      </c>
      <c r="CO40" s="134">
        <f t="shared" si="50"/>
        <v>0</v>
      </c>
      <c r="CP40" s="134">
        <f t="shared" si="50"/>
        <v>0</v>
      </c>
      <c r="CQ40" s="134">
        <f t="shared" si="50"/>
        <v>960014</v>
      </c>
      <c r="CR40" s="134">
        <f t="shared" si="50"/>
        <v>0</v>
      </c>
      <c r="CS40" s="134">
        <f t="shared" si="50"/>
        <v>0</v>
      </c>
      <c r="CT40" s="134">
        <f t="shared" si="50"/>
        <v>0</v>
      </c>
      <c r="CU40" s="134">
        <f t="shared" si="50"/>
        <v>0</v>
      </c>
      <c r="CV40" s="134">
        <f t="shared" si="50"/>
        <v>0</v>
      </c>
      <c r="CW40" s="134">
        <f t="shared" si="50"/>
        <v>0</v>
      </c>
      <c r="CX40" s="134">
        <f t="shared" si="49"/>
        <v>0</v>
      </c>
      <c r="CY40" s="134">
        <f t="shared" si="49"/>
        <v>0</v>
      </c>
      <c r="CZ40" s="134">
        <f t="shared" si="49"/>
        <v>0</v>
      </c>
      <c r="DA40" s="134">
        <f t="shared" si="49"/>
        <v>0</v>
      </c>
      <c r="DB40" s="134">
        <f t="shared" si="49"/>
        <v>960014</v>
      </c>
      <c r="DC40" s="134">
        <f t="shared" si="49"/>
        <v>480290</v>
      </c>
      <c r="DD40" s="134">
        <f t="shared" si="49"/>
        <v>296187</v>
      </c>
      <c r="DE40" s="134">
        <f t="shared" si="49"/>
        <v>183537</v>
      </c>
      <c r="DF40" s="134">
        <f t="shared" si="49"/>
        <v>0</v>
      </c>
      <c r="DG40" s="134">
        <f t="shared" si="49"/>
        <v>129403</v>
      </c>
      <c r="DH40" s="134">
        <f t="shared" si="49"/>
        <v>0</v>
      </c>
      <c r="DI40" s="134">
        <f t="shared" si="49"/>
        <v>0</v>
      </c>
      <c r="DJ40" s="134">
        <f t="shared" si="49"/>
        <v>960014</v>
      </c>
    </row>
    <row r="41" spans="1:114" s="129" customFormat="1" ht="12" customHeight="1">
      <c r="A41" s="125" t="s">
        <v>338</v>
      </c>
      <c r="B41" s="126" t="s">
        <v>406</v>
      </c>
      <c r="C41" s="125" t="s">
        <v>407</v>
      </c>
      <c r="D41" s="134">
        <f t="shared" si="6"/>
        <v>1327257</v>
      </c>
      <c r="E41" s="134">
        <f t="shared" si="7"/>
        <v>235170</v>
      </c>
      <c r="F41" s="134">
        <v>0</v>
      </c>
      <c r="G41" s="134">
        <v>0</v>
      </c>
      <c r="H41" s="134">
        <v>0</v>
      </c>
      <c r="I41" s="134">
        <v>207946</v>
      </c>
      <c r="J41" s="135" t="s">
        <v>332</v>
      </c>
      <c r="K41" s="134">
        <v>27224</v>
      </c>
      <c r="L41" s="134">
        <v>1092087</v>
      </c>
      <c r="M41" s="134">
        <f t="shared" si="8"/>
        <v>442739</v>
      </c>
      <c r="N41" s="134">
        <f t="shared" si="9"/>
        <v>15718</v>
      </c>
      <c r="O41" s="134">
        <v>0</v>
      </c>
      <c r="P41" s="134">
        <v>0</v>
      </c>
      <c r="Q41" s="134">
        <v>0</v>
      </c>
      <c r="R41" s="134">
        <v>15718</v>
      </c>
      <c r="S41" s="135" t="s">
        <v>332</v>
      </c>
      <c r="T41" s="134">
        <v>0</v>
      </c>
      <c r="U41" s="134">
        <v>427021</v>
      </c>
      <c r="V41" s="134">
        <f t="shared" si="10"/>
        <v>1769996</v>
      </c>
      <c r="W41" s="134">
        <f t="shared" si="11"/>
        <v>250888</v>
      </c>
      <c r="X41" s="134">
        <f t="shared" si="12"/>
        <v>0</v>
      </c>
      <c r="Y41" s="134">
        <f t="shared" si="13"/>
        <v>0</v>
      </c>
      <c r="Z41" s="134">
        <f t="shared" si="14"/>
        <v>0</v>
      </c>
      <c r="AA41" s="134">
        <f t="shared" si="15"/>
        <v>223664</v>
      </c>
      <c r="AB41" s="135" t="s">
        <v>332</v>
      </c>
      <c r="AC41" s="134">
        <f t="shared" si="16"/>
        <v>27224</v>
      </c>
      <c r="AD41" s="134">
        <f t="shared" si="17"/>
        <v>1519108</v>
      </c>
      <c r="AE41" s="134">
        <f t="shared" si="18"/>
        <v>0</v>
      </c>
      <c r="AF41" s="134">
        <f t="shared" si="19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f t="shared" si="20"/>
        <v>1145369</v>
      </c>
      <c r="AN41" s="134">
        <f t="shared" si="21"/>
        <v>144952</v>
      </c>
      <c r="AO41" s="134">
        <v>47829</v>
      </c>
      <c r="AP41" s="134">
        <v>97123</v>
      </c>
      <c r="AQ41" s="134">
        <v>0</v>
      </c>
      <c r="AR41" s="134">
        <v>0</v>
      </c>
      <c r="AS41" s="134">
        <f t="shared" si="22"/>
        <v>6127</v>
      </c>
      <c r="AT41" s="134">
        <v>6127</v>
      </c>
      <c r="AU41" s="134">
        <v>0</v>
      </c>
      <c r="AV41" s="134">
        <v>0</v>
      </c>
      <c r="AW41" s="134">
        <v>0</v>
      </c>
      <c r="AX41" s="134">
        <f t="shared" si="23"/>
        <v>994290</v>
      </c>
      <c r="AY41" s="134">
        <v>356673</v>
      </c>
      <c r="AZ41" s="134">
        <v>621653</v>
      </c>
      <c r="BA41" s="134">
        <v>0</v>
      </c>
      <c r="BB41" s="134">
        <v>15964</v>
      </c>
      <c r="BC41" s="134">
        <v>181680</v>
      </c>
      <c r="BD41" s="134">
        <v>0</v>
      </c>
      <c r="BE41" s="134">
        <v>208</v>
      </c>
      <c r="BF41" s="134">
        <f t="shared" si="24"/>
        <v>1145577</v>
      </c>
      <c r="BG41" s="134">
        <f t="shared" si="25"/>
        <v>0</v>
      </c>
      <c r="BH41" s="134">
        <f t="shared" si="26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  <c r="BO41" s="134">
        <f t="shared" si="27"/>
        <v>47831</v>
      </c>
      <c r="BP41" s="134">
        <f t="shared" si="28"/>
        <v>24869</v>
      </c>
      <c r="BQ41" s="134">
        <v>24869</v>
      </c>
      <c r="BR41" s="134">
        <v>0</v>
      </c>
      <c r="BS41" s="134">
        <v>0</v>
      </c>
      <c r="BT41" s="134">
        <v>0</v>
      </c>
      <c r="BU41" s="134">
        <f t="shared" si="29"/>
        <v>0</v>
      </c>
      <c r="BV41" s="134">
        <v>0</v>
      </c>
      <c r="BW41" s="134">
        <v>0</v>
      </c>
      <c r="BX41" s="134">
        <v>0</v>
      </c>
      <c r="BY41" s="134">
        <v>0</v>
      </c>
      <c r="BZ41" s="134">
        <f t="shared" si="30"/>
        <v>22962</v>
      </c>
      <c r="CA41" s="134">
        <v>22723</v>
      </c>
      <c r="CB41" s="134">
        <v>0</v>
      </c>
      <c r="CC41" s="134">
        <v>0</v>
      </c>
      <c r="CD41" s="134">
        <v>239</v>
      </c>
      <c r="CE41" s="134">
        <v>394790</v>
      </c>
      <c r="CF41" s="134">
        <v>0</v>
      </c>
      <c r="CG41" s="134">
        <v>118</v>
      </c>
      <c r="CH41" s="134">
        <f t="shared" si="31"/>
        <v>47949</v>
      </c>
      <c r="CI41" s="134">
        <f t="shared" si="50"/>
        <v>0</v>
      </c>
      <c r="CJ41" s="134">
        <f t="shared" si="50"/>
        <v>0</v>
      </c>
      <c r="CK41" s="134">
        <f t="shared" si="50"/>
        <v>0</v>
      </c>
      <c r="CL41" s="134">
        <f t="shared" si="50"/>
        <v>0</v>
      </c>
      <c r="CM41" s="134">
        <f t="shared" si="50"/>
        <v>0</v>
      </c>
      <c r="CN41" s="134">
        <f t="shared" si="50"/>
        <v>0</v>
      </c>
      <c r="CO41" s="134">
        <f t="shared" si="50"/>
        <v>0</v>
      </c>
      <c r="CP41" s="134">
        <f t="shared" si="50"/>
        <v>0</v>
      </c>
      <c r="CQ41" s="134">
        <f t="shared" si="50"/>
        <v>1193200</v>
      </c>
      <c r="CR41" s="134">
        <f t="shared" si="50"/>
        <v>169821</v>
      </c>
      <c r="CS41" s="134">
        <f t="shared" si="50"/>
        <v>72698</v>
      </c>
      <c r="CT41" s="134">
        <f t="shared" si="50"/>
        <v>97123</v>
      </c>
      <c r="CU41" s="134">
        <f t="shared" si="50"/>
        <v>0</v>
      </c>
      <c r="CV41" s="134">
        <f t="shared" si="50"/>
        <v>0</v>
      </c>
      <c r="CW41" s="134">
        <f t="shared" si="50"/>
        <v>6127</v>
      </c>
      <c r="CX41" s="134">
        <f t="shared" si="49"/>
        <v>6127</v>
      </c>
      <c r="CY41" s="134">
        <f t="shared" si="49"/>
        <v>0</v>
      </c>
      <c r="CZ41" s="134">
        <f t="shared" si="49"/>
        <v>0</v>
      </c>
      <c r="DA41" s="134">
        <f t="shared" si="49"/>
        <v>0</v>
      </c>
      <c r="DB41" s="134">
        <f t="shared" si="49"/>
        <v>1017252</v>
      </c>
      <c r="DC41" s="134">
        <f t="shared" si="49"/>
        <v>379396</v>
      </c>
      <c r="DD41" s="134">
        <f t="shared" si="49"/>
        <v>621653</v>
      </c>
      <c r="DE41" s="134">
        <f t="shared" si="49"/>
        <v>0</v>
      </c>
      <c r="DF41" s="134">
        <f t="shared" si="49"/>
        <v>16203</v>
      </c>
      <c r="DG41" s="134">
        <f t="shared" si="49"/>
        <v>576470</v>
      </c>
      <c r="DH41" s="134">
        <f t="shared" si="49"/>
        <v>0</v>
      </c>
      <c r="DI41" s="134">
        <f t="shared" si="49"/>
        <v>326</v>
      </c>
      <c r="DJ41" s="134">
        <f t="shared" si="49"/>
        <v>1193526</v>
      </c>
    </row>
    <row r="42" spans="1:114" s="129" customFormat="1" ht="12" customHeight="1">
      <c r="A42" s="125" t="s">
        <v>338</v>
      </c>
      <c r="B42" s="126" t="s">
        <v>408</v>
      </c>
      <c r="C42" s="125" t="s">
        <v>409</v>
      </c>
      <c r="D42" s="134">
        <f t="shared" si="6"/>
        <v>361017</v>
      </c>
      <c r="E42" s="134">
        <f t="shared" si="7"/>
        <v>54749</v>
      </c>
      <c r="F42" s="134">
        <v>0</v>
      </c>
      <c r="G42" s="134">
        <v>0</v>
      </c>
      <c r="H42" s="134">
        <v>0</v>
      </c>
      <c r="I42" s="134">
        <v>50190</v>
      </c>
      <c r="J42" s="135" t="s">
        <v>332</v>
      </c>
      <c r="K42" s="134">
        <v>4559</v>
      </c>
      <c r="L42" s="134">
        <v>306268</v>
      </c>
      <c r="M42" s="134">
        <f t="shared" si="8"/>
        <v>79272</v>
      </c>
      <c r="N42" s="134">
        <f t="shared" si="9"/>
        <v>5923</v>
      </c>
      <c r="O42" s="134">
        <v>0</v>
      </c>
      <c r="P42" s="134">
        <v>0</v>
      </c>
      <c r="Q42" s="134">
        <v>0</v>
      </c>
      <c r="R42" s="134">
        <v>5923</v>
      </c>
      <c r="S42" s="135" t="s">
        <v>332</v>
      </c>
      <c r="T42" s="134">
        <v>0</v>
      </c>
      <c r="U42" s="134">
        <v>73349</v>
      </c>
      <c r="V42" s="134">
        <f t="shared" si="10"/>
        <v>440289</v>
      </c>
      <c r="W42" s="134">
        <f t="shared" si="11"/>
        <v>60672</v>
      </c>
      <c r="X42" s="134">
        <f t="shared" si="12"/>
        <v>0</v>
      </c>
      <c r="Y42" s="134">
        <f t="shared" si="13"/>
        <v>0</v>
      </c>
      <c r="Z42" s="134">
        <f t="shared" si="14"/>
        <v>0</v>
      </c>
      <c r="AA42" s="134">
        <f t="shared" si="15"/>
        <v>56113</v>
      </c>
      <c r="AB42" s="135" t="s">
        <v>332</v>
      </c>
      <c r="AC42" s="134">
        <f t="shared" si="16"/>
        <v>4559</v>
      </c>
      <c r="AD42" s="134">
        <f t="shared" si="17"/>
        <v>379617</v>
      </c>
      <c r="AE42" s="134">
        <f t="shared" si="18"/>
        <v>0</v>
      </c>
      <c r="AF42" s="134">
        <f t="shared" si="19"/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f t="shared" si="20"/>
        <v>185208</v>
      </c>
      <c r="AN42" s="134">
        <f t="shared" si="21"/>
        <v>27500</v>
      </c>
      <c r="AO42" s="134">
        <v>27500</v>
      </c>
      <c r="AP42" s="134">
        <v>0</v>
      </c>
      <c r="AQ42" s="134">
        <v>0</v>
      </c>
      <c r="AR42" s="134">
        <v>0</v>
      </c>
      <c r="AS42" s="134">
        <f t="shared" si="22"/>
        <v>13661</v>
      </c>
      <c r="AT42" s="134">
        <v>13661</v>
      </c>
      <c r="AU42" s="134">
        <v>0</v>
      </c>
      <c r="AV42" s="134">
        <v>0</v>
      </c>
      <c r="AW42" s="134">
        <v>0</v>
      </c>
      <c r="AX42" s="134">
        <f t="shared" si="23"/>
        <v>144047</v>
      </c>
      <c r="AY42" s="134">
        <v>137529</v>
      </c>
      <c r="AZ42" s="134">
        <v>337</v>
      </c>
      <c r="BA42" s="134">
        <v>4687</v>
      </c>
      <c r="BB42" s="134">
        <v>1494</v>
      </c>
      <c r="BC42" s="134">
        <v>175809</v>
      </c>
      <c r="BD42" s="134">
        <v>0</v>
      </c>
      <c r="BE42" s="134">
        <v>0</v>
      </c>
      <c r="BF42" s="134">
        <f t="shared" si="24"/>
        <v>185208</v>
      </c>
      <c r="BG42" s="134">
        <f t="shared" si="25"/>
        <v>0</v>
      </c>
      <c r="BH42" s="134">
        <f t="shared" si="26"/>
        <v>0</v>
      </c>
      <c r="BI42" s="134">
        <v>0</v>
      </c>
      <c r="BJ42" s="134">
        <v>0</v>
      </c>
      <c r="BK42" s="134">
        <v>0</v>
      </c>
      <c r="BL42" s="134">
        <v>0</v>
      </c>
      <c r="BM42" s="134">
        <v>0</v>
      </c>
      <c r="BN42" s="134">
        <v>0</v>
      </c>
      <c r="BO42" s="134">
        <f t="shared" si="27"/>
        <v>13154</v>
      </c>
      <c r="BP42" s="134">
        <f t="shared" si="28"/>
        <v>7000</v>
      </c>
      <c r="BQ42" s="134">
        <v>7000</v>
      </c>
      <c r="BR42" s="134">
        <v>0</v>
      </c>
      <c r="BS42" s="134">
        <v>0</v>
      </c>
      <c r="BT42" s="134">
        <v>0</v>
      </c>
      <c r="BU42" s="134">
        <f t="shared" si="29"/>
        <v>0</v>
      </c>
      <c r="BV42" s="134">
        <v>0</v>
      </c>
      <c r="BW42" s="134">
        <v>0</v>
      </c>
      <c r="BX42" s="134">
        <v>0</v>
      </c>
      <c r="BY42" s="134">
        <v>0</v>
      </c>
      <c r="BZ42" s="134">
        <f t="shared" si="30"/>
        <v>6154</v>
      </c>
      <c r="CA42" s="134">
        <v>2006</v>
      </c>
      <c r="CB42" s="134">
        <v>0</v>
      </c>
      <c r="CC42" s="134">
        <v>0</v>
      </c>
      <c r="CD42" s="134">
        <v>4148</v>
      </c>
      <c r="CE42" s="134">
        <v>66118</v>
      </c>
      <c r="CF42" s="134">
        <v>0</v>
      </c>
      <c r="CG42" s="134">
        <v>0</v>
      </c>
      <c r="CH42" s="134">
        <f t="shared" si="31"/>
        <v>13154</v>
      </c>
      <c r="CI42" s="134">
        <f aca="true" t="shared" si="51" ref="CI42:CX58">SUM(AE42,+BG42)</f>
        <v>0</v>
      </c>
      <c r="CJ42" s="134">
        <f t="shared" si="51"/>
        <v>0</v>
      </c>
      <c r="CK42" s="134">
        <f t="shared" si="51"/>
        <v>0</v>
      </c>
      <c r="CL42" s="134">
        <f t="shared" si="51"/>
        <v>0</v>
      </c>
      <c r="CM42" s="134">
        <f t="shared" si="51"/>
        <v>0</v>
      </c>
      <c r="CN42" s="134">
        <f t="shared" si="51"/>
        <v>0</v>
      </c>
      <c r="CO42" s="134">
        <f t="shared" si="51"/>
        <v>0</v>
      </c>
      <c r="CP42" s="134">
        <f t="shared" si="51"/>
        <v>0</v>
      </c>
      <c r="CQ42" s="134">
        <f t="shared" si="51"/>
        <v>198362</v>
      </c>
      <c r="CR42" s="134">
        <f t="shared" si="51"/>
        <v>34500</v>
      </c>
      <c r="CS42" s="134">
        <f t="shared" si="51"/>
        <v>34500</v>
      </c>
      <c r="CT42" s="134">
        <f t="shared" si="51"/>
        <v>0</v>
      </c>
      <c r="CU42" s="134">
        <f t="shared" si="51"/>
        <v>0</v>
      </c>
      <c r="CV42" s="134">
        <f t="shared" si="51"/>
        <v>0</v>
      </c>
      <c r="CW42" s="134">
        <f t="shared" si="51"/>
        <v>13661</v>
      </c>
      <c r="CX42" s="134">
        <f t="shared" si="49"/>
        <v>13661</v>
      </c>
      <c r="CY42" s="134">
        <f t="shared" si="49"/>
        <v>0</v>
      </c>
      <c r="CZ42" s="134">
        <f t="shared" si="49"/>
        <v>0</v>
      </c>
      <c r="DA42" s="134">
        <f t="shared" si="49"/>
        <v>0</v>
      </c>
      <c r="DB42" s="134">
        <f t="shared" si="49"/>
        <v>150201</v>
      </c>
      <c r="DC42" s="134">
        <f t="shared" si="49"/>
        <v>139535</v>
      </c>
      <c r="DD42" s="134">
        <f t="shared" si="49"/>
        <v>337</v>
      </c>
      <c r="DE42" s="134">
        <f t="shared" si="49"/>
        <v>4687</v>
      </c>
      <c r="DF42" s="134">
        <f t="shared" si="49"/>
        <v>5642</v>
      </c>
      <c r="DG42" s="134">
        <f t="shared" si="49"/>
        <v>241927</v>
      </c>
      <c r="DH42" s="134">
        <f t="shared" si="49"/>
        <v>0</v>
      </c>
      <c r="DI42" s="134">
        <f t="shared" si="49"/>
        <v>0</v>
      </c>
      <c r="DJ42" s="134">
        <f t="shared" si="49"/>
        <v>198362</v>
      </c>
    </row>
    <row r="43" spans="1:114" s="129" customFormat="1" ht="12" customHeight="1">
      <c r="A43" s="125" t="s">
        <v>338</v>
      </c>
      <c r="B43" s="126" t="s">
        <v>410</v>
      </c>
      <c r="C43" s="125" t="s">
        <v>411</v>
      </c>
      <c r="D43" s="134">
        <f t="shared" si="6"/>
        <v>979614</v>
      </c>
      <c r="E43" s="134">
        <f t="shared" si="7"/>
        <v>145182</v>
      </c>
      <c r="F43" s="134">
        <v>0</v>
      </c>
      <c r="G43" s="134">
        <v>0</v>
      </c>
      <c r="H43" s="134">
        <v>0</v>
      </c>
      <c r="I43" s="134">
        <v>56895</v>
      </c>
      <c r="J43" s="135" t="s">
        <v>332</v>
      </c>
      <c r="K43" s="134">
        <v>88287</v>
      </c>
      <c r="L43" s="134">
        <v>834432</v>
      </c>
      <c r="M43" s="134">
        <f t="shared" si="8"/>
        <v>35966</v>
      </c>
      <c r="N43" s="134">
        <f t="shared" si="9"/>
        <v>3250</v>
      </c>
      <c r="O43" s="134">
        <v>0</v>
      </c>
      <c r="P43" s="134">
        <v>0</v>
      </c>
      <c r="Q43" s="134">
        <v>0</v>
      </c>
      <c r="R43" s="134">
        <v>3250</v>
      </c>
      <c r="S43" s="135" t="s">
        <v>332</v>
      </c>
      <c r="T43" s="134">
        <v>0</v>
      </c>
      <c r="U43" s="134">
        <v>32716</v>
      </c>
      <c r="V43" s="134">
        <f t="shared" si="10"/>
        <v>1015580</v>
      </c>
      <c r="W43" s="134">
        <f t="shared" si="11"/>
        <v>148432</v>
      </c>
      <c r="X43" s="134">
        <f t="shared" si="12"/>
        <v>0</v>
      </c>
      <c r="Y43" s="134">
        <f t="shared" si="13"/>
        <v>0</v>
      </c>
      <c r="Z43" s="134">
        <f t="shared" si="14"/>
        <v>0</v>
      </c>
      <c r="AA43" s="134">
        <f t="shared" si="15"/>
        <v>60145</v>
      </c>
      <c r="AB43" s="135" t="s">
        <v>332</v>
      </c>
      <c r="AC43" s="134">
        <f t="shared" si="16"/>
        <v>88287</v>
      </c>
      <c r="AD43" s="134">
        <f t="shared" si="17"/>
        <v>867148</v>
      </c>
      <c r="AE43" s="134">
        <f t="shared" si="18"/>
        <v>1346</v>
      </c>
      <c r="AF43" s="134">
        <f t="shared" si="19"/>
        <v>1346</v>
      </c>
      <c r="AG43" s="134">
        <v>0</v>
      </c>
      <c r="AH43" s="134">
        <v>0</v>
      </c>
      <c r="AI43" s="134">
        <v>0</v>
      </c>
      <c r="AJ43" s="134">
        <v>1346</v>
      </c>
      <c r="AK43" s="134">
        <v>0</v>
      </c>
      <c r="AL43" s="134">
        <v>12586</v>
      </c>
      <c r="AM43" s="134">
        <f t="shared" si="20"/>
        <v>548471</v>
      </c>
      <c r="AN43" s="134">
        <f t="shared" si="21"/>
        <v>52795</v>
      </c>
      <c r="AO43" s="134">
        <v>39596</v>
      </c>
      <c r="AP43" s="134">
        <v>13199</v>
      </c>
      <c r="AQ43" s="134">
        <v>0</v>
      </c>
      <c r="AR43" s="134">
        <v>0</v>
      </c>
      <c r="AS43" s="134">
        <f t="shared" si="22"/>
        <v>0</v>
      </c>
      <c r="AT43" s="134">
        <v>0</v>
      </c>
      <c r="AU43" s="134">
        <v>0</v>
      </c>
      <c r="AV43" s="134">
        <v>0</v>
      </c>
      <c r="AW43" s="134">
        <v>0</v>
      </c>
      <c r="AX43" s="134">
        <f t="shared" si="23"/>
        <v>495676</v>
      </c>
      <c r="AY43" s="134">
        <v>461420</v>
      </c>
      <c r="AZ43" s="134">
        <v>1990</v>
      </c>
      <c r="BA43" s="134">
        <v>0</v>
      </c>
      <c r="BB43" s="134">
        <v>32266</v>
      </c>
      <c r="BC43" s="134">
        <v>313083</v>
      </c>
      <c r="BD43" s="134">
        <v>0</v>
      </c>
      <c r="BE43" s="134">
        <v>104128</v>
      </c>
      <c r="BF43" s="134">
        <f t="shared" si="24"/>
        <v>653945</v>
      </c>
      <c r="BG43" s="134">
        <f t="shared" si="25"/>
        <v>0</v>
      </c>
      <c r="BH43" s="134">
        <f t="shared" si="26"/>
        <v>0</v>
      </c>
      <c r="BI43" s="134">
        <v>0</v>
      </c>
      <c r="BJ43" s="134">
        <v>0</v>
      </c>
      <c r="BK43" s="134">
        <v>0</v>
      </c>
      <c r="BL43" s="134">
        <v>0</v>
      </c>
      <c r="BM43" s="134">
        <v>0</v>
      </c>
      <c r="BN43" s="134">
        <v>0</v>
      </c>
      <c r="BO43" s="134">
        <f t="shared" si="27"/>
        <v>35471</v>
      </c>
      <c r="BP43" s="134">
        <f t="shared" si="28"/>
        <v>6599</v>
      </c>
      <c r="BQ43" s="134">
        <v>6599</v>
      </c>
      <c r="BR43" s="134">
        <v>0</v>
      </c>
      <c r="BS43" s="134">
        <v>0</v>
      </c>
      <c r="BT43" s="134">
        <v>0</v>
      </c>
      <c r="BU43" s="134">
        <f t="shared" si="29"/>
        <v>0</v>
      </c>
      <c r="BV43" s="134">
        <v>0</v>
      </c>
      <c r="BW43" s="134">
        <v>0</v>
      </c>
      <c r="BX43" s="134">
        <v>0</v>
      </c>
      <c r="BY43" s="134">
        <v>0</v>
      </c>
      <c r="BZ43" s="134">
        <f t="shared" si="30"/>
        <v>28872</v>
      </c>
      <c r="CA43" s="134">
        <v>4727</v>
      </c>
      <c r="CB43" s="134">
        <v>0</v>
      </c>
      <c r="CC43" s="134">
        <v>0</v>
      </c>
      <c r="CD43" s="134">
        <v>24145</v>
      </c>
      <c r="CE43" s="134">
        <v>0</v>
      </c>
      <c r="CF43" s="134">
        <v>0</v>
      </c>
      <c r="CG43" s="134">
        <v>495</v>
      </c>
      <c r="CH43" s="134">
        <f t="shared" si="31"/>
        <v>35966</v>
      </c>
      <c r="CI43" s="134">
        <f t="shared" si="51"/>
        <v>1346</v>
      </c>
      <c r="CJ43" s="134">
        <f t="shared" si="51"/>
        <v>1346</v>
      </c>
      <c r="CK43" s="134">
        <f t="shared" si="51"/>
        <v>0</v>
      </c>
      <c r="CL43" s="134">
        <f t="shared" si="51"/>
        <v>0</v>
      </c>
      <c r="CM43" s="134">
        <f t="shared" si="51"/>
        <v>0</v>
      </c>
      <c r="CN43" s="134">
        <f t="shared" si="51"/>
        <v>1346</v>
      </c>
      <c r="CO43" s="134">
        <f t="shared" si="51"/>
        <v>0</v>
      </c>
      <c r="CP43" s="134">
        <f t="shared" si="51"/>
        <v>12586</v>
      </c>
      <c r="CQ43" s="134">
        <f t="shared" si="51"/>
        <v>583942</v>
      </c>
      <c r="CR43" s="134">
        <f t="shared" si="51"/>
        <v>59394</v>
      </c>
      <c r="CS43" s="134">
        <f t="shared" si="51"/>
        <v>46195</v>
      </c>
      <c r="CT43" s="134">
        <f t="shared" si="51"/>
        <v>13199</v>
      </c>
      <c r="CU43" s="134">
        <f t="shared" si="51"/>
        <v>0</v>
      </c>
      <c r="CV43" s="134">
        <f t="shared" si="51"/>
        <v>0</v>
      </c>
      <c r="CW43" s="134">
        <f t="shared" si="51"/>
        <v>0</v>
      </c>
      <c r="CX43" s="134">
        <f t="shared" si="49"/>
        <v>0</v>
      </c>
      <c r="CY43" s="134">
        <f t="shared" si="49"/>
        <v>0</v>
      </c>
      <c r="CZ43" s="134">
        <f t="shared" si="49"/>
        <v>0</v>
      </c>
      <c r="DA43" s="134">
        <f t="shared" si="49"/>
        <v>0</v>
      </c>
      <c r="DB43" s="134">
        <f t="shared" si="49"/>
        <v>524548</v>
      </c>
      <c r="DC43" s="134">
        <f t="shared" si="49"/>
        <v>466147</v>
      </c>
      <c r="DD43" s="134">
        <f t="shared" si="49"/>
        <v>1990</v>
      </c>
      <c r="DE43" s="134">
        <f t="shared" si="49"/>
        <v>0</v>
      </c>
      <c r="DF43" s="134">
        <f aca="true" t="shared" si="52" ref="DB43:DJ61">SUM(BB43,+CD43)</f>
        <v>56411</v>
      </c>
      <c r="DG43" s="134">
        <f t="shared" si="52"/>
        <v>313083</v>
      </c>
      <c r="DH43" s="134">
        <f t="shared" si="52"/>
        <v>0</v>
      </c>
      <c r="DI43" s="134">
        <f t="shared" si="52"/>
        <v>104623</v>
      </c>
      <c r="DJ43" s="134">
        <f t="shared" si="52"/>
        <v>689911</v>
      </c>
    </row>
    <row r="44" spans="1:114" s="129" customFormat="1" ht="12" customHeight="1">
      <c r="A44" s="125" t="s">
        <v>338</v>
      </c>
      <c r="B44" s="126" t="s">
        <v>412</v>
      </c>
      <c r="C44" s="125" t="s">
        <v>413</v>
      </c>
      <c r="D44" s="134">
        <f t="shared" si="6"/>
        <v>968308</v>
      </c>
      <c r="E44" s="134">
        <f t="shared" si="7"/>
        <v>136591</v>
      </c>
      <c r="F44" s="134">
        <v>0</v>
      </c>
      <c r="G44" s="134">
        <v>0</v>
      </c>
      <c r="H44" s="134">
        <v>0</v>
      </c>
      <c r="I44" s="134">
        <v>130124</v>
      </c>
      <c r="J44" s="135" t="s">
        <v>332</v>
      </c>
      <c r="K44" s="134">
        <v>6467</v>
      </c>
      <c r="L44" s="134">
        <v>831717</v>
      </c>
      <c r="M44" s="134">
        <f t="shared" si="8"/>
        <v>160936</v>
      </c>
      <c r="N44" s="134">
        <f t="shared" si="9"/>
        <v>0</v>
      </c>
      <c r="O44" s="134">
        <v>0</v>
      </c>
      <c r="P44" s="134">
        <v>0</v>
      </c>
      <c r="Q44" s="134">
        <v>0</v>
      </c>
      <c r="R44" s="134">
        <v>0</v>
      </c>
      <c r="S44" s="135" t="s">
        <v>332</v>
      </c>
      <c r="T44" s="134">
        <v>0</v>
      </c>
      <c r="U44" s="134">
        <v>160936</v>
      </c>
      <c r="V44" s="134">
        <f t="shared" si="10"/>
        <v>1129244</v>
      </c>
      <c r="W44" s="134">
        <f t="shared" si="11"/>
        <v>136591</v>
      </c>
      <c r="X44" s="134">
        <f t="shared" si="12"/>
        <v>0</v>
      </c>
      <c r="Y44" s="134">
        <f t="shared" si="13"/>
        <v>0</v>
      </c>
      <c r="Z44" s="134">
        <f t="shared" si="14"/>
        <v>0</v>
      </c>
      <c r="AA44" s="134">
        <f t="shared" si="15"/>
        <v>130124</v>
      </c>
      <c r="AB44" s="135" t="s">
        <v>332</v>
      </c>
      <c r="AC44" s="134">
        <f t="shared" si="16"/>
        <v>6467</v>
      </c>
      <c r="AD44" s="134">
        <f t="shared" si="17"/>
        <v>992653</v>
      </c>
      <c r="AE44" s="134">
        <f t="shared" si="18"/>
        <v>0</v>
      </c>
      <c r="AF44" s="134">
        <f t="shared" si="19"/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f t="shared" si="20"/>
        <v>817284</v>
      </c>
      <c r="AN44" s="134">
        <f t="shared" si="21"/>
        <v>38640</v>
      </c>
      <c r="AO44" s="134">
        <v>38640</v>
      </c>
      <c r="AP44" s="134">
        <v>0</v>
      </c>
      <c r="AQ44" s="134">
        <v>0</v>
      </c>
      <c r="AR44" s="134">
        <v>0</v>
      </c>
      <c r="AS44" s="134">
        <f t="shared" si="22"/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f t="shared" si="23"/>
        <v>778644</v>
      </c>
      <c r="AY44" s="134">
        <v>571130</v>
      </c>
      <c r="AZ44" s="134">
        <v>20056</v>
      </c>
      <c r="BA44" s="134">
        <v>183054</v>
      </c>
      <c r="BB44" s="134">
        <v>4404</v>
      </c>
      <c r="BC44" s="134">
        <v>151024</v>
      </c>
      <c r="BD44" s="134">
        <v>0</v>
      </c>
      <c r="BE44" s="134">
        <v>0</v>
      </c>
      <c r="BF44" s="134">
        <f t="shared" si="24"/>
        <v>817284</v>
      </c>
      <c r="BG44" s="134">
        <f t="shared" si="25"/>
        <v>0</v>
      </c>
      <c r="BH44" s="134">
        <f t="shared" si="26"/>
        <v>0</v>
      </c>
      <c r="BI44" s="134">
        <v>0</v>
      </c>
      <c r="BJ44" s="134">
        <v>0</v>
      </c>
      <c r="BK44" s="134">
        <v>0</v>
      </c>
      <c r="BL44" s="134">
        <v>0</v>
      </c>
      <c r="BM44" s="134">
        <v>0</v>
      </c>
      <c r="BN44" s="134">
        <v>0</v>
      </c>
      <c r="BO44" s="134">
        <f t="shared" si="27"/>
        <v>26080</v>
      </c>
      <c r="BP44" s="134">
        <f t="shared" si="28"/>
        <v>25760</v>
      </c>
      <c r="BQ44" s="134">
        <v>25760</v>
      </c>
      <c r="BR44" s="134">
        <v>0</v>
      </c>
      <c r="BS44" s="134">
        <v>0</v>
      </c>
      <c r="BT44" s="134">
        <v>0</v>
      </c>
      <c r="BU44" s="134">
        <f t="shared" si="29"/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f t="shared" si="30"/>
        <v>320</v>
      </c>
      <c r="CA44" s="134">
        <v>320</v>
      </c>
      <c r="CB44" s="134">
        <v>0</v>
      </c>
      <c r="CC44" s="134">
        <v>0</v>
      </c>
      <c r="CD44" s="134">
        <v>0</v>
      </c>
      <c r="CE44" s="134">
        <v>134856</v>
      </c>
      <c r="CF44" s="134">
        <v>0</v>
      </c>
      <c r="CG44" s="134">
        <v>0</v>
      </c>
      <c r="CH44" s="134">
        <f t="shared" si="31"/>
        <v>26080</v>
      </c>
      <c r="CI44" s="134">
        <f t="shared" si="51"/>
        <v>0</v>
      </c>
      <c r="CJ44" s="134">
        <f t="shared" si="51"/>
        <v>0</v>
      </c>
      <c r="CK44" s="134">
        <f t="shared" si="51"/>
        <v>0</v>
      </c>
      <c r="CL44" s="134">
        <f t="shared" si="51"/>
        <v>0</v>
      </c>
      <c r="CM44" s="134">
        <f t="shared" si="51"/>
        <v>0</v>
      </c>
      <c r="CN44" s="134">
        <f t="shared" si="51"/>
        <v>0</v>
      </c>
      <c r="CO44" s="134">
        <f t="shared" si="51"/>
        <v>0</v>
      </c>
      <c r="CP44" s="134">
        <f t="shared" si="51"/>
        <v>0</v>
      </c>
      <c r="CQ44" s="134">
        <f t="shared" si="51"/>
        <v>843364</v>
      </c>
      <c r="CR44" s="134">
        <f t="shared" si="51"/>
        <v>64400</v>
      </c>
      <c r="CS44" s="134">
        <f t="shared" si="51"/>
        <v>64400</v>
      </c>
      <c r="CT44" s="134">
        <f t="shared" si="51"/>
        <v>0</v>
      </c>
      <c r="CU44" s="134">
        <f t="shared" si="51"/>
        <v>0</v>
      </c>
      <c r="CV44" s="134">
        <f t="shared" si="51"/>
        <v>0</v>
      </c>
      <c r="CW44" s="134">
        <f t="shared" si="51"/>
        <v>0</v>
      </c>
      <c r="CX44" s="134">
        <f aca="true" t="shared" si="53" ref="CX44:CX54">SUM(AT44,+BV44)</f>
        <v>0</v>
      </c>
      <c r="CY44" s="134">
        <f aca="true" t="shared" si="54" ref="CY44:CY61">SUM(AU44,+BW44)</f>
        <v>0</v>
      </c>
      <c r="CZ44" s="134">
        <f aca="true" t="shared" si="55" ref="CZ44:CZ61">SUM(AV44,+BX44)</f>
        <v>0</v>
      </c>
      <c r="DA44" s="134">
        <f aca="true" t="shared" si="56" ref="DA44:DA61">SUM(AW44,+BY44)</f>
        <v>0</v>
      </c>
      <c r="DB44" s="134">
        <f t="shared" si="52"/>
        <v>778964</v>
      </c>
      <c r="DC44" s="134">
        <f t="shared" si="52"/>
        <v>571450</v>
      </c>
      <c r="DD44" s="134">
        <f t="shared" si="52"/>
        <v>20056</v>
      </c>
      <c r="DE44" s="134">
        <f t="shared" si="52"/>
        <v>183054</v>
      </c>
      <c r="DF44" s="134">
        <f t="shared" si="52"/>
        <v>4404</v>
      </c>
      <c r="DG44" s="134">
        <f t="shared" si="52"/>
        <v>285880</v>
      </c>
      <c r="DH44" s="134">
        <f t="shared" si="52"/>
        <v>0</v>
      </c>
      <c r="DI44" s="134">
        <f t="shared" si="52"/>
        <v>0</v>
      </c>
      <c r="DJ44" s="134">
        <f t="shared" si="52"/>
        <v>843364</v>
      </c>
    </row>
    <row r="45" spans="1:114" s="129" customFormat="1" ht="12" customHeight="1">
      <c r="A45" s="125" t="s">
        <v>338</v>
      </c>
      <c r="B45" s="126" t="s">
        <v>414</v>
      </c>
      <c r="C45" s="125" t="s">
        <v>415</v>
      </c>
      <c r="D45" s="134">
        <f t="shared" si="6"/>
        <v>335554</v>
      </c>
      <c r="E45" s="134">
        <f t="shared" si="7"/>
        <v>69246</v>
      </c>
      <c r="F45" s="134">
        <v>0</v>
      </c>
      <c r="G45" s="134">
        <v>0</v>
      </c>
      <c r="H45" s="134">
        <v>0</v>
      </c>
      <c r="I45" s="134">
        <v>57016</v>
      </c>
      <c r="J45" s="135" t="s">
        <v>332</v>
      </c>
      <c r="K45" s="134">
        <v>12230</v>
      </c>
      <c r="L45" s="134">
        <v>266308</v>
      </c>
      <c r="M45" s="134">
        <f t="shared" si="8"/>
        <v>67586</v>
      </c>
      <c r="N45" s="134">
        <f t="shared" si="9"/>
        <v>5301</v>
      </c>
      <c r="O45" s="134">
        <v>0</v>
      </c>
      <c r="P45" s="134">
        <v>0</v>
      </c>
      <c r="Q45" s="134">
        <v>0</v>
      </c>
      <c r="R45" s="134">
        <v>5301</v>
      </c>
      <c r="S45" s="135" t="s">
        <v>332</v>
      </c>
      <c r="T45" s="134">
        <v>0</v>
      </c>
      <c r="U45" s="134">
        <v>62285</v>
      </c>
      <c r="V45" s="134">
        <f t="shared" si="10"/>
        <v>403140</v>
      </c>
      <c r="W45" s="134">
        <f t="shared" si="11"/>
        <v>74547</v>
      </c>
      <c r="X45" s="134">
        <f t="shared" si="12"/>
        <v>0</v>
      </c>
      <c r="Y45" s="134">
        <f t="shared" si="13"/>
        <v>0</v>
      </c>
      <c r="Z45" s="134">
        <f t="shared" si="14"/>
        <v>0</v>
      </c>
      <c r="AA45" s="134">
        <f t="shared" si="15"/>
        <v>62317</v>
      </c>
      <c r="AB45" s="135" t="s">
        <v>332</v>
      </c>
      <c r="AC45" s="134">
        <f t="shared" si="16"/>
        <v>12230</v>
      </c>
      <c r="AD45" s="134">
        <f t="shared" si="17"/>
        <v>328593</v>
      </c>
      <c r="AE45" s="134">
        <f t="shared" si="18"/>
        <v>0</v>
      </c>
      <c r="AF45" s="134">
        <f t="shared" si="19"/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f t="shared" si="20"/>
        <v>220333</v>
      </c>
      <c r="AN45" s="134">
        <f t="shared" si="21"/>
        <v>90047</v>
      </c>
      <c r="AO45" s="134">
        <v>20191</v>
      </c>
      <c r="AP45" s="134">
        <v>69856</v>
      </c>
      <c r="AQ45" s="134">
        <v>0</v>
      </c>
      <c r="AR45" s="134">
        <v>0</v>
      </c>
      <c r="AS45" s="134">
        <f t="shared" si="22"/>
        <v>38396</v>
      </c>
      <c r="AT45" s="134">
        <v>38217</v>
      </c>
      <c r="AU45" s="134">
        <v>179</v>
      </c>
      <c r="AV45" s="134">
        <v>0</v>
      </c>
      <c r="AW45" s="134">
        <v>0</v>
      </c>
      <c r="AX45" s="134">
        <f t="shared" si="23"/>
        <v>91890</v>
      </c>
      <c r="AY45" s="134">
        <v>72099</v>
      </c>
      <c r="AZ45" s="134">
        <v>19791</v>
      </c>
      <c r="BA45" s="134">
        <v>0</v>
      </c>
      <c r="BB45" s="134">
        <v>0</v>
      </c>
      <c r="BC45" s="134">
        <v>102788</v>
      </c>
      <c r="BD45" s="134">
        <v>0</v>
      </c>
      <c r="BE45" s="134">
        <v>12433</v>
      </c>
      <c r="BF45" s="134">
        <f t="shared" si="24"/>
        <v>232766</v>
      </c>
      <c r="BG45" s="134">
        <f t="shared" si="25"/>
        <v>0</v>
      </c>
      <c r="BH45" s="134">
        <f t="shared" si="26"/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0</v>
      </c>
      <c r="BO45" s="134">
        <f t="shared" si="27"/>
        <v>13729</v>
      </c>
      <c r="BP45" s="134">
        <f t="shared" si="28"/>
        <v>5948</v>
      </c>
      <c r="BQ45" s="134">
        <v>5948</v>
      </c>
      <c r="BR45" s="134">
        <v>0</v>
      </c>
      <c r="BS45" s="134">
        <v>0</v>
      </c>
      <c r="BT45" s="134">
        <v>0</v>
      </c>
      <c r="BU45" s="134">
        <f t="shared" si="29"/>
        <v>291</v>
      </c>
      <c r="BV45" s="134">
        <v>291</v>
      </c>
      <c r="BW45" s="134">
        <v>0</v>
      </c>
      <c r="BX45" s="134">
        <v>0</v>
      </c>
      <c r="BY45" s="134">
        <v>0</v>
      </c>
      <c r="BZ45" s="134">
        <f t="shared" si="30"/>
        <v>7490</v>
      </c>
      <c r="CA45" s="134">
        <v>7490</v>
      </c>
      <c r="CB45" s="134">
        <v>0</v>
      </c>
      <c r="CC45" s="134">
        <v>0</v>
      </c>
      <c r="CD45" s="134">
        <v>0</v>
      </c>
      <c r="CE45" s="134">
        <v>53857</v>
      </c>
      <c r="CF45" s="134">
        <v>0</v>
      </c>
      <c r="CG45" s="134">
        <v>0</v>
      </c>
      <c r="CH45" s="134">
        <f t="shared" si="31"/>
        <v>13729</v>
      </c>
      <c r="CI45" s="134">
        <f t="shared" si="51"/>
        <v>0</v>
      </c>
      <c r="CJ45" s="134">
        <f t="shared" si="51"/>
        <v>0</v>
      </c>
      <c r="CK45" s="134">
        <f t="shared" si="51"/>
        <v>0</v>
      </c>
      <c r="CL45" s="134">
        <f t="shared" si="51"/>
        <v>0</v>
      </c>
      <c r="CM45" s="134">
        <f t="shared" si="51"/>
        <v>0</v>
      </c>
      <c r="CN45" s="134">
        <f t="shared" si="51"/>
        <v>0</v>
      </c>
      <c r="CO45" s="134">
        <f t="shared" si="51"/>
        <v>0</v>
      </c>
      <c r="CP45" s="134">
        <f t="shared" si="51"/>
        <v>0</v>
      </c>
      <c r="CQ45" s="134">
        <f t="shared" si="51"/>
        <v>234062</v>
      </c>
      <c r="CR45" s="134">
        <f t="shared" si="51"/>
        <v>95995</v>
      </c>
      <c r="CS45" s="134">
        <f t="shared" si="51"/>
        <v>26139</v>
      </c>
      <c r="CT45" s="134">
        <f t="shared" si="51"/>
        <v>69856</v>
      </c>
      <c r="CU45" s="134">
        <f t="shared" si="51"/>
        <v>0</v>
      </c>
      <c r="CV45" s="134">
        <f t="shared" si="51"/>
        <v>0</v>
      </c>
      <c r="CW45" s="134">
        <f t="shared" si="51"/>
        <v>38687</v>
      </c>
      <c r="CX45" s="134">
        <f t="shared" si="53"/>
        <v>38508</v>
      </c>
      <c r="CY45" s="134">
        <f t="shared" si="54"/>
        <v>179</v>
      </c>
      <c r="CZ45" s="134">
        <f t="shared" si="55"/>
        <v>0</v>
      </c>
      <c r="DA45" s="134">
        <f t="shared" si="56"/>
        <v>0</v>
      </c>
      <c r="DB45" s="134">
        <f t="shared" si="52"/>
        <v>99380</v>
      </c>
      <c r="DC45" s="134">
        <f t="shared" si="52"/>
        <v>79589</v>
      </c>
      <c r="DD45" s="134">
        <f t="shared" si="52"/>
        <v>19791</v>
      </c>
      <c r="DE45" s="134">
        <f t="shared" si="52"/>
        <v>0</v>
      </c>
      <c r="DF45" s="134">
        <f t="shared" si="52"/>
        <v>0</v>
      </c>
      <c r="DG45" s="134">
        <f t="shared" si="52"/>
        <v>156645</v>
      </c>
      <c r="DH45" s="134">
        <f t="shared" si="52"/>
        <v>0</v>
      </c>
      <c r="DI45" s="134">
        <f t="shared" si="52"/>
        <v>12433</v>
      </c>
      <c r="DJ45" s="134">
        <f t="shared" si="52"/>
        <v>246495</v>
      </c>
    </row>
    <row r="46" spans="1:114" s="129" customFormat="1" ht="12" customHeight="1">
      <c r="A46" s="125" t="s">
        <v>338</v>
      </c>
      <c r="B46" s="126" t="s">
        <v>416</v>
      </c>
      <c r="C46" s="125" t="s">
        <v>417</v>
      </c>
      <c r="D46" s="134">
        <f t="shared" si="6"/>
        <v>387125</v>
      </c>
      <c r="E46" s="134">
        <f t="shared" si="7"/>
        <v>49780</v>
      </c>
      <c r="F46" s="134">
        <v>0</v>
      </c>
      <c r="G46" s="134">
        <v>0</v>
      </c>
      <c r="H46" s="134">
        <v>0</v>
      </c>
      <c r="I46" s="134">
        <v>42640</v>
      </c>
      <c r="J46" s="135" t="s">
        <v>332</v>
      </c>
      <c r="K46" s="134">
        <v>7140</v>
      </c>
      <c r="L46" s="134">
        <v>337345</v>
      </c>
      <c r="M46" s="134">
        <f t="shared" si="8"/>
        <v>80013</v>
      </c>
      <c r="N46" s="134">
        <f t="shared" si="9"/>
        <v>850</v>
      </c>
      <c r="O46" s="134">
        <v>0</v>
      </c>
      <c r="P46" s="134">
        <v>0</v>
      </c>
      <c r="Q46" s="134">
        <v>0</v>
      </c>
      <c r="R46" s="134">
        <v>850</v>
      </c>
      <c r="S46" s="135" t="s">
        <v>332</v>
      </c>
      <c r="T46" s="134">
        <v>0</v>
      </c>
      <c r="U46" s="134">
        <v>79163</v>
      </c>
      <c r="V46" s="134">
        <f t="shared" si="10"/>
        <v>467138</v>
      </c>
      <c r="W46" s="134">
        <f t="shared" si="11"/>
        <v>50630</v>
      </c>
      <c r="X46" s="134">
        <f t="shared" si="12"/>
        <v>0</v>
      </c>
      <c r="Y46" s="134">
        <f t="shared" si="13"/>
        <v>0</v>
      </c>
      <c r="Z46" s="134">
        <f t="shared" si="14"/>
        <v>0</v>
      </c>
      <c r="AA46" s="134">
        <f t="shared" si="15"/>
        <v>43490</v>
      </c>
      <c r="AB46" s="135" t="s">
        <v>332</v>
      </c>
      <c r="AC46" s="134">
        <f t="shared" si="16"/>
        <v>7140</v>
      </c>
      <c r="AD46" s="134">
        <f t="shared" si="17"/>
        <v>416508</v>
      </c>
      <c r="AE46" s="134">
        <f t="shared" si="18"/>
        <v>0</v>
      </c>
      <c r="AF46" s="134">
        <f t="shared" si="19"/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9729</v>
      </c>
      <c r="AM46" s="134">
        <f t="shared" si="20"/>
        <v>130384</v>
      </c>
      <c r="AN46" s="134">
        <f t="shared" si="21"/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f t="shared" si="22"/>
        <v>0</v>
      </c>
      <c r="AT46" s="134">
        <v>0</v>
      </c>
      <c r="AU46" s="134">
        <v>0</v>
      </c>
      <c r="AV46" s="134">
        <v>0</v>
      </c>
      <c r="AW46" s="134">
        <v>0</v>
      </c>
      <c r="AX46" s="134">
        <f t="shared" si="23"/>
        <v>130384</v>
      </c>
      <c r="AY46" s="134">
        <v>121222</v>
      </c>
      <c r="AZ46" s="134">
        <v>1872</v>
      </c>
      <c r="BA46" s="134">
        <v>0</v>
      </c>
      <c r="BB46" s="134">
        <v>7290</v>
      </c>
      <c r="BC46" s="134">
        <v>215504</v>
      </c>
      <c r="BD46" s="134">
        <v>0</v>
      </c>
      <c r="BE46" s="134">
        <v>31508</v>
      </c>
      <c r="BF46" s="134">
        <f t="shared" si="24"/>
        <v>161892</v>
      </c>
      <c r="BG46" s="134">
        <f t="shared" si="25"/>
        <v>0</v>
      </c>
      <c r="BH46" s="134">
        <f t="shared" si="26"/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f t="shared" si="27"/>
        <v>2949</v>
      </c>
      <c r="BP46" s="134">
        <f t="shared" si="28"/>
        <v>0</v>
      </c>
      <c r="BQ46" s="134">
        <v>0</v>
      </c>
      <c r="BR46" s="134">
        <v>0</v>
      </c>
      <c r="BS46" s="134">
        <v>0</v>
      </c>
      <c r="BT46" s="134">
        <v>0</v>
      </c>
      <c r="BU46" s="134">
        <f t="shared" si="29"/>
        <v>0</v>
      </c>
      <c r="BV46" s="134">
        <v>0</v>
      </c>
      <c r="BW46" s="134">
        <v>0</v>
      </c>
      <c r="BX46" s="134">
        <v>0</v>
      </c>
      <c r="BY46" s="134">
        <v>0</v>
      </c>
      <c r="BZ46" s="134">
        <f t="shared" si="30"/>
        <v>2949</v>
      </c>
      <c r="CA46" s="134">
        <v>2931</v>
      </c>
      <c r="CB46" s="134">
        <v>0</v>
      </c>
      <c r="CC46" s="134">
        <v>0</v>
      </c>
      <c r="CD46" s="134">
        <v>18</v>
      </c>
      <c r="CE46" s="134">
        <v>77003</v>
      </c>
      <c r="CF46" s="134">
        <v>0</v>
      </c>
      <c r="CG46" s="134">
        <v>61</v>
      </c>
      <c r="CH46" s="134">
        <f t="shared" si="31"/>
        <v>3010</v>
      </c>
      <c r="CI46" s="134">
        <f t="shared" si="51"/>
        <v>0</v>
      </c>
      <c r="CJ46" s="134">
        <f t="shared" si="51"/>
        <v>0</v>
      </c>
      <c r="CK46" s="134">
        <f t="shared" si="51"/>
        <v>0</v>
      </c>
      <c r="CL46" s="134">
        <f t="shared" si="51"/>
        <v>0</v>
      </c>
      <c r="CM46" s="134">
        <f t="shared" si="51"/>
        <v>0</v>
      </c>
      <c r="CN46" s="134">
        <f t="shared" si="51"/>
        <v>0</v>
      </c>
      <c r="CO46" s="134">
        <f t="shared" si="51"/>
        <v>0</v>
      </c>
      <c r="CP46" s="134">
        <f t="shared" si="51"/>
        <v>9729</v>
      </c>
      <c r="CQ46" s="134">
        <f t="shared" si="51"/>
        <v>133333</v>
      </c>
      <c r="CR46" s="134">
        <f t="shared" si="51"/>
        <v>0</v>
      </c>
      <c r="CS46" s="134">
        <f t="shared" si="51"/>
        <v>0</v>
      </c>
      <c r="CT46" s="134">
        <f t="shared" si="51"/>
        <v>0</v>
      </c>
      <c r="CU46" s="134">
        <f t="shared" si="51"/>
        <v>0</v>
      </c>
      <c r="CV46" s="134">
        <f t="shared" si="51"/>
        <v>0</v>
      </c>
      <c r="CW46" s="134">
        <f t="shared" si="51"/>
        <v>0</v>
      </c>
      <c r="CX46" s="134">
        <f t="shared" si="53"/>
        <v>0</v>
      </c>
      <c r="CY46" s="134">
        <f t="shared" si="54"/>
        <v>0</v>
      </c>
      <c r="CZ46" s="134">
        <f t="shared" si="55"/>
        <v>0</v>
      </c>
      <c r="DA46" s="134">
        <f t="shared" si="56"/>
        <v>0</v>
      </c>
      <c r="DB46" s="134">
        <f t="shared" si="52"/>
        <v>133333</v>
      </c>
      <c r="DC46" s="134">
        <f t="shared" si="52"/>
        <v>124153</v>
      </c>
      <c r="DD46" s="134">
        <f t="shared" si="52"/>
        <v>1872</v>
      </c>
      <c r="DE46" s="134">
        <f t="shared" si="52"/>
        <v>0</v>
      </c>
      <c r="DF46" s="134">
        <f t="shared" si="52"/>
        <v>7308</v>
      </c>
      <c r="DG46" s="134">
        <f t="shared" si="52"/>
        <v>292507</v>
      </c>
      <c r="DH46" s="134">
        <f t="shared" si="52"/>
        <v>0</v>
      </c>
      <c r="DI46" s="134">
        <f t="shared" si="52"/>
        <v>31569</v>
      </c>
      <c r="DJ46" s="134">
        <f t="shared" si="52"/>
        <v>164902</v>
      </c>
    </row>
    <row r="47" spans="1:114" s="129" customFormat="1" ht="12" customHeight="1">
      <c r="A47" s="125" t="s">
        <v>338</v>
      </c>
      <c r="B47" s="126" t="s">
        <v>418</v>
      </c>
      <c r="C47" s="125" t="s">
        <v>419</v>
      </c>
      <c r="D47" s="134">
        <f t="shared" si="6"/>
        <v>312007</v>
      </c>
      <c r="E47" s="134">
        <f t="shared" si="7"/>
        <v>51189</v>
      </c>
      <c r="F47" s="134">
        <v>0</v>
      </c>
      <c r="G47" s="134">
        <v>0</v>
      </c>
      <c r="H47" s="134">
        <v>0</v>
      </c>
      <c r="I47" s="134">
        <v>51159</v>
      </c>
      <c r="J47" s="135" t="s">
        <v>332</v>
      </c>
      <c r="K47" s="134">
        <v>30</v>
      </c>
      <c r="L47" s="134">
        <v>260818</v>
      </c>
      <c r="M47" s="134">
        <f t="shared" si="8"/>
        <v>121963</v>
      </c>
      <c r="N47" s="134">
        <f t="shared" si="9"/>
        <v>4379</v>
      </c>
      <c r="O47" s="134">
        <v>792</v>
      </c>
      <c r="P47" s="134">
        <v>453</v>
      </c>
      <c r="Q47" s="134">
        <v>0</v>
      </c>
      <c r="R47" s="134">
        <v>3134</v>
      </c>
      <c r="S47" s="135" t="s">
        <v>332</v>
      </c>
      <c r="T47" s="134">
        <v>0</v>
      </c>
      <c r="U47" s="134">
        <v>117584</v>
      </c>
      <c r="V47" s="134">
        <f t="shared" si="10"/>
        <v>433970</v>
      </c>
      <c r="W47" s="134">
        <f t="shared" si="11"/>
        <v>55568</v>
      </c>
      <c r="X47" s="134">
        <f t="shared" si="12"/>
        <v>792</v>
      </c>
      <c r="Y47" s="134">
        <f t="shared" si="13"/>
        <v>453</v>
      </c>
      <c r="Z47" s="134">
        <f t="shared" si="14"/>
        <v>0</v>
      </c>
      <c r="AA47" s="134">
        <f t="shared" si="15"/>
        <v>54293</v>
      </c>
      <c r="AB47" s="135" t="s">
        <v>332</v>
      </c>
      <c r="AC47" s="134">
        <f t="shared" si="16"/>
        <v>30</v>
      </c>
      <c r="AD47" s="134">
        <f t="shared" si="17"/>
        <v>378402</v>
      </c>
      <c r="AE47" s="134">
        <f t="shared" si="18"/>
        <v>0</v>
      </c>
      <c r="AF47" s="134">
        <f t="shared" si="19"/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f t="shared" si="20"/>
        <v>251942</v>
      </c>
      <c r="AN47" s="134">
        <f t="shared" si="21"/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f t="shared" si="22"/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f t="shared" si="23"/>
        <v>251942</v>
      </c>
      <c r="AY47" s="134">
        <v>111773</v>
      </c>
      <c r="AZ47" s="134">
        <v>140169</v>
      </c>
      <c r="BA47" s="134">
        <v>0</v>
      </c>
      <c r="BB47" s="134">
        <v>0</v>
      </c>
      <c r="BC47" s="134">
        <v>48405</v>
      </c>
      <c r="BD47" s="134">
        <v>0</v>
      </c>
      <c r="BE47" s="134">
        <v>11660</v>
      </c>
      <c r="BF47" s="134">
        <f t="shared" si="24"/>
        <v>263602</v>
      </c>
      <c r="BG47" s="134">
        <f t="shared" si="25"/>
        <v>0</v>
      </c>
      <c r="BH47" s="134">
        <f t="shared" si="26"/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f t="shared" si="27"/>
        <v>14566</v>
      </c>
      <c r="BP47" s="134">
        <f t="shared" si="28"/>
        <v>0</v>
      </c>
      <c r="BQ47" s="134">
        <v>0</v>
      </c>
      <c r="BR47" s="134">
        <v>0</v>
      </c>
      <c r="BS47" s="134">
        <v>0</v>
      </c>
      <c r="BT47" s="134">
        <v>0</v>
      </c>
      <c r="BU47" s="134">
        <f t="shared" si="29"/>
        <v>0</v>
      </c>
      <c r="BV47" s="134">
        <v>0</v>
      </c>
      <c r="BW47" s="134">
        <v>0</v>
      </c>
      <c r="BX47" s="134">
        <v>0</v>
      </c>
      <c r="BY47" s="134">
        <v>0</v>
      </c>
      <c r="BZ47" s="134">
        <f t="shared" si="30"/>
        <v>14566</v>
      </c>
      <c r="CA47" s="134">
        <v>14566</v>
      </c>
      <c r="CB47" s="134">
        <v>0</v>
      </c>
      <c r="CC47" s="134">
        <v>0</v>
      </c>
      <c r="CD47" s="134">
        <v>0</v>
      </c>
      <c r="CE47" s="134">
        <v>104725</v>
      </c>
      <c r="CF47" s="134">
        <v>0</v>
      </c>
      <c r="CG47" s="134">
        <v>2672</v>
      </c>
      <c r="CH47" s="134">
        <f t="shared" si="31"/>
        <v>17238</v>
      </c>
      <c r="CI47" s="134">
        <f t="shared" si="51"/>
        <v>0</v>
      </c>
      <c r="CJ47" s="134">
        <f t="shared" si="51"/>
        <v>0</v>
      </c>
      <c r="CK47" s="134">
        <f t="shared" si="51"/>
        <v>0</v>
      </c>
      <c r="CL47" s="134">
        <f t="shared" si="51"/>
        <v>0</v>
      </c>
      <c r="CM47" s="134">
        <f t="shared" si="51"/>
        <v>0</v>
      </c>
      <c r="CN47" s="134">
        <f t="shared" si="51"/>
        <v>0</v>
      </c>
      <c r="CO47" s="134">
        <f t="shared" si="51"/>
        <v>0</v>
      </c>
      <c r="CP47" s="134">
        <f t="shared" si="51"/>
        <v>0</v>
      </c>
      <c r="CQ47" s="134">
        <f t="shared" si="51"/>
        <v>266508</v>
      </c>
      <c r="CR47" s="134">
        <f t="shared" si="51"/>
        <v>0</v>
      </c>
      <c r="CS47" s="134">
        <f t="shared" si="51"/>
        <v>0</v>
      </c>
      <c r="CT47" s="134">
        <f t="shared" si="51"/>
        <v>0</v>
      </c>
      <c r="CU47" s="134">
        <f t="shared" si="51"/>
        <v>0</v>
      </c>
      <c r="CV47" s="134">
        <f t="shared" si="51"/>
        <v>0</v>
      </c>
      <c r="CW47" s="134">
        <f t="shared" si="51"/>
        <v>0</v>
      </c>
      <c r="CX47" s="134">
        <f t="shared" si="53"/>
        <v>0</v>
      </c>
      <c r="CY47" s="134">
        <f t="shared" si="54"/>
        <v>0</v>
      </c>
      <c r="CZ47" s="134">
        <f t="shared" si="55"/>
        <v>0</v>
      </c>
      <c r="DA47" s="134">
        <f t="shared" si="56"/>
        <v>0</v>
      </c>
      <c r="DB47" s="134">
        <f t="shared" si="52"/>
        <v>266508</v>
      </c>
      <c r="DC47" s="134">
        <f t="shared" si="52"/>
        <v>126339</v>
      </c>
      <c r="DD47" s="134">
        <f t="shared" si="52"/>
        <v>140169</v>
      </c>
      <c r="DE47" s="134">
        <f t="shared" si="52"/>
        <v>0</v>
      </c>
      <c r="DF47" s="134">
        <f t="shared" si="52"/>
        <v>0</v>
      </c>
      <c r="DG47" s="134">
        <f t="shared" si="52"/>
        <v>153130</v>
      </c>
      <c r="DH47" s="134">
        <f t="shared" si="52"/>
        <v>0</v>
      </c>
      <c r="DI47" s="134">
        <f t="shared" si="52"/>
        <v>14332</v>
      </c>
      <c r="DJ47" s="134">
        <f t="shared" si="52"/>
        <v>280840</v>
      </c>
    </row>
    <row r="48" spans="1:114" s="129" customFormat="1" ht="12" customHeight="1">
      <c r="A48" s="125" t="s">
        <v>338</v>
      </c>
      <c r="B48" s="126" t="s">
        <v>420</v>
      </c>
      <c r="C48" s="125" t="s">
        <v>421</v>
      </c>
      <c r="D48" s="134">
        <f t="shared" si="6"/>
        <v>278954</v>
      </c>
      <c r="E48" s="134">
        <f t="shared" si="7"/>
        <v>30476</v>
      </c>
      <c r="F48" s="134">
        <v>0</v>
      </c>
      <c r="G48" s="134">
        <v>0</v>
      </c>
      <c r="H48" s="134">
        <v>0</v>
      </c>
      <c r="I48" s="134">
        <v>11497</v>
      </c>
      <c r="J48" s="135" t="s">
        <v>332</v>
      </c>
      <c r="K48" s="134">
        <v>18979</v>
      </c>
      <c r="L48" s="134">
        <v>248478</v>
      </c>
      <c r="M48" s="134">
        <f t="shared" si="8"/>
        <v>25351</v>
      </c>
      <c r="N48" s="134">
        <f t="shared" si="9"/>
        <v>0</v>
      </c>
      <c r="O48" s="134">
        <v>0</v>
      </c>
      <c r="P48" s="134">
        <v>0</v>
      </c>
      <c r="Q48" s="134">
        <v>0</v>
      </c>
      <c r="R48" s="134">
        <v>0</v>
      </c>
      <c r="S48" s="135" t="s">
        <v>332</v>
      </c>
      <c r="T48" s="134">
        <v>0</v>
      </c>
      <c r="U48" s="134">
        <v>25351</v>
      </c>
      <c r="V48" s="134">
        <f t="shared" si="10"/>
        <v>304305</v>
      </c>
      <c r="W48" s="134">
        <f t="shared" si="11"/>
        <v>30476</v>
      </c>
      <c r="X48" s="134">
        <f t="shared" si="12"/>
        <v>0</v>
      </c>
      <c r="Y48" s="134">
        <f t="shared" si="13"/>
        <v>0</v>
      </c>
      <c r="Z48" s="134">
        <f t="shared" si="14"/>
        <v>0</v>
      </c>
      <c r="AA48" s="134">
        <f t="shared" si="15"/>
        <v>11497</v>
      </c>
      <c r="AB48" s="135" t="s">
        <v>332</v>
      </c>
      <c r="AC48" s="134">
        <f t="shared" si="16"/>
        <v>18979</v>
      </c>
      <c r="AD48" s="134">
        <f t="shared" si="17"/>
        <v>273829</v>
      </c>
      <c r="AE48" s="134">
        <f t="shared" si="18"/>
        <v>0</v>
      </c>
      <c r="AF48" s="134">
        <f t="shared" si="19"/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f t="shared" si="20"/>
        <v>83213</v>
      </c>
      <c r="AN48" s="134">
        <f t="shared" si="21"/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f t="shared" si="22"/>
        <v>0</v>
      </c>
      <c r="AT48" s="134">
        <v>0</v>
      </c>
      <c r="AU48" s="134">
        <v>0</v>
      </c>
      <c r="AV48" s="134">
        <v>0</v>
      </c>
      <c r="AW48" s="134">
        <v>0</v>
      </c>
      <c r="AX48" s="134">
        <f t="shared" si="23"/>
        <v>83213</v>
      </c>
      <c r="AY48" s="134">
        <v>54810</v>
      </c>
      <c r="AZ48" s="134">
        <v>23837</v>
      </c>
      <c r="BA48" s="134">
        <v>2192</v>
      </c>
      <c r="BB48" s="134">
        <v>2374</v>
      </c>
      <c r="BC48" s="134">
        <v>138113</v>
      </c>
      <c r="BD48" s="134">
        <v>0</v>
      </c>
      <c r="BE48" s="134">
        <v>57628</v>
      </c>
      <c r="BF48" s="134">
        <f t="shared" si="24"/>
        <v>140841</v>
      </c>
      <c r="BG48" s="134">
        <f t="shared" si="25"/>
        <v>0</v>
      </c>
      <c r="BH48" s="134">
        <f t="shared" si="26"/>
        <v>0</v>
      </c>
      <c r="BI48" s="134">
        <v>0</v>
      </c>
      <c r="BJ48" s="134">
        <v>0</v>
      </c>
      <c r="BK48" s="134">
        <v>0</v>
      </c>
      <c r="BL48" s="134">
        <v>0</v>
      </c>
      <c r="BM48" s="134">
        <v>0</v>
      </c>
      <c r="BN48" s="134">
        <v>0</v>
      </c>
      <c r="BO48" s="134">
        <f t="shared" si="27"/>
        <v>1237</v>
      </c>
      <c r="BP48" s="134">
        <f t="shared" si="28"/>
        <v>0</v>
      </c>
      <c r="BQ48" s="134">
        <v>0</v>
      </c>
      <c r="BR48" s="134">
        <v>0</v>
      </c>
      <c r="BS48" s="134">
        <v>0</v>
      </c>
      <c r="BT48" s="134">
        <v>0</v>
      </c>
      <c r="BU48" s="134">
        <f t="shared" si="29"/>
        <v>0</v>
      </c>
      <c r="BV48" s="134">
        <v>0</v>
      </c>
      <c r="BW48" s="134">
        <v>0</v>
      </c>
      <c r="BX48" s="134">
        <v>0</v>
      </c>
      <c r="BY48" s="134">
        <v>0</v>
      </c>
      <c r="BZ48" s="134">
        <f t="shared" si="30"/>
        <v>1237</v>
      </c>
      <c r="CA48" s="134">
        <v>1237</v>
      </c>
      <c r="CB48" s="134">
        <v>0</v>
      </c>
      <c r="CC48" s="134">
        <v>0</v>
      </c>
      <c r="CD48" s="134">
        <v>0</v>
      </c>
      <c r="CE48" s="134">
        <v>23670</v>
      </c>
      <c r="CF48" s="134">
        <v>0</v>
      </c>
      <c r="CG48" s="134">
        <v>444</v>
      </c>
      <c r="CH48" s="134">
        <f t="shared" si="31"/>
        <v>1681</v>
      </c>
      <c r="CI48" s="134">
        <f t="shared" si="51"/>
        <v>0</v>
      </c>
      <c r="CJ48" s="134">
        <f t="shared" si="51"/>
        <v>0</v>
      </c>
      <c r="CK48" s="134">
        <f t="shared" si="51"/>
        <v>0</v>
      </c>
      <c r="CL48" s="134">
        <f t="shared" si="51"/>
        <v>0</v>
      </c>
      <c r="CM48" s="134">
        <f t="shared" si="51"/>
        <v>0</v>
      </c>
      <c r="CN48" s="134">
        <f t="shared" si="51"/>
        <v>0</v>
      </c>
      <c r="CO48" s="134">
        <f t="shared" si="51"/>
        <v>0</v>
      </c>
      <c r="CP48" s="134">
        <f t="shared" si="51"/>
        <v>0</v>
      </c>
      <c r="CQ48" s="134">
        <f t="shared" si="51"/>
        <v>84450</v>
      </c>
      <c r="CR48" s="134">
        <f t="shared" si="51"/>
        <v>0</v>
      </c>
      <c r="CS48" s="134">
        <f t="shared" si="51"/>
        <v>0</v>
      </c>
      <c r="CT48" s="134">
        <f t="shared" si="51"/>
        <v>0</v>
      </c>
      <c r="CU48" s="134">
        <f t="shared" si="51"/>
        <v>0</v>
      </c>
      <c r="CV48" s="134">
        <f t="shared" si="51"/>
        <v>0</v>
      </c>
      <c r="CW48" s="134">
        <f t="shared" si="51"/>
        <v>0</v>
      </c>
      <c r="CX48" s="134">
        <f t="shared" si="53"/>
        <v>0</v>
      </c>
      <c r="CY48" s="134">
        <f t="shared" si="54"/>
        <v>0</v>
      </c>
      <c r="CZ48" s="134">
        <f t="shared" si="55"/>
        <v>0</v>
      </c>
      <c r="DA48" s="134">
        <f t="shared" si="56"/>
        <v>0</v>
      </c>
      <c r="DB48" s="134">
        <f t="shared" si="52"/>
        <v>84450</v>
      </c>
      <c r="DC48" s="134">
        <f t="shared" si="52"/>
        <v>56047</v>
      </c>
      <c r="DD48" s="134">
        <f t="shared" si="52"/>
        <v>23837</v>
      </c>
      <c r="DE48" s="134">
        <f t="shared" si="52"/>
        <v>2192</v>
      </c>
      <c r="DF48" s="134">
        <f t="shared" si="52"/>
        <v>2374</v>
      </c>
      <c r="DG48" s="134">
        <f t="shared" si="52"/>
        <v>161783</v>
      </c>
      <c r="DH48" s="134">
        <f t="shared" si="52"/>
        <v>0</v>
      </c>
      <c r="DI48" s="134">
        <f t="shared" si="52"/>
        <v>58072</v>
      </c>
      <c r="DJ48" s="134">
        <f t="shared" si="52"/>
        <v>142522</v>
      </c>
    </row>
    <row r="49" spans="1:114" s="129" customFormat="1" ht="12" customHeight="1">
      <c r="A49" s="125" t="s">
        <v>338</v>
      </c>
      <c r="B49" s="126" t="s">
        <v>422</v>
      </c>
      <c r="C49" s="125" t="s">
        <v>423</v>
      </c>
      <c r="D49" s="134">
        <f t="shared" si="6"/>
        <v>355593</v>
      </c>
      <c r="E49" s="134">
        <f t="shared" si="7"/>
        <v>16516</v>
      </c>
      <c r="F49" s="134">
        <v>0</v>
      </c>
      <c r="G49" s="134">
        <v>0</v>
      </c>
      <c r="H49" s="134">
        <v>0</v>
      </c>
      <c r="I49" s="134">
        <v>4143</v>
      </c>
      <c r="J49" s="135" t="s">
        <v>332</v>
      </c>
      <c r="K49" s="134">
        <v>12373</v>
      </c>
      <c r="L49" s="134">
        <v>339077</v>
      </c>
      <c r="M49" s="134">
        <f t="shared" si="8"/>
        <v>103299</v>
      </c>
      <c r="N49" s="134">
        <f t="shared" si="9"/>
        <v>9134</v>
      </c>
      <c r="O49" s="134">
        <v>0</v>
      </c>
      <c r="P49" s="134">
        <v>0</v>
      </c>
      <c r="Q49" s="134">
        <v>0</v>
      </c>
      <c r="R49" s="134">
        <v>9134</v>
      </c>
      <c r="S49" s="135" t="s">
        <v>332</v>
      </c>
      <c r="T49" s="134">
        <v>0</v>
      </c>
      <c r="U49" s="134">
        <v>94165</v>
      </c>
      <c r="V49" s="134">
        <f t="shared" si="10"/>
        <v>458892</v>
      </c>
      <c r="W49" s="134">
        <f t="shared" si="11"/>
        <v>25650</v>
      </c>
      <c r="X49" s="134">
        <f t="shared" si="12"/>
        <v>0</v>
      </c>
      <c r="Y49" s="134">
        <f t="shared" si="13"/>
        <v>0</v>
      </c>
      <c r="Z49" s="134">
        <f t="shared" si="14"/>
        <v>0</v>
      </c>
      <c r="AA49" s="134">
        <f t="shared" si="15"/>
        <v>13277</v>
      </c>
      <c r="AB49" s="135" t="s">
        <v>332</v>
      </c>
      <c r="AC49" s="134">
        <f t="shared" si="16"/>
        <v>12373</v>
      </c>
      <c r="AD49" s="134">
        <f t="shared" si="17"/>
        <v>433242</v>
      </c>
      <c r="AE49" s="134">
        <f t="shared" si="18"/>
        <v>0</v>
      </c>
      <c r="AF49" s="134">
        <f t="shared" si="19"/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f t="shared" si="20"/>
        <v>109328</v>
      </c>
      <c r="AN49" s="134">
        <f t="shared" si="21"/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f t="shared" si="22"/>
        <v>0</v>
      </c>
      <c r="AT49" s="134">
        <v>0</v>
      </c>
      <c r="AU49" s="134">
        <v>0</v>
      </c>
      <c r="AV49" s="134">
        <v>0</v>
      </c>
      <c r="AW49" s="134">
        <v>0</v>
      </c>
      <c r="AX49" s="134">
        <f t="shared" si="23"/>
        <v>109328</v>
      </c>
      <c r="AY49" s="134">
        <v>92357</v>
      </c>
      <c r="AZ49" s="134">
        <v>7750</v>
      </c>
      <c r="BA49" s="134">
        <v>2711</v>
      </c>
      <c r="BB49" s="134">
        <v>6510</v>
      </c>
      <c r="BC49" s="134">
        <v>212031</v>
      </c>
      <c r="BD49" s="134">
        <v>0</v>
      </c>
      <c r="BE49" s="134">
        <v>34234</v>
      </c>
      <c r="BF49" s="134">
        <f t="shared" si="24"/>
        <v>143562</v>
      </c>
      <c r="BG49" s="134">
        <f t="shared" si="25"/>
        <v>0</v>
      </c>
      <c r="BH49" s="134">
        <f t="shared" si="26"/>
        <v>0</v>
      </c>
      <c r="BI49" s="134">
        <v>0</v>
      </c>
      <c r="BJ49" s="134">
        <v>0</v>
      </c>
      <c r="BK49" s="134">
        <v>0</v>
      </c>
      <c r="BL49" s="134">
        <v>0</v>
      </c>
      <c r="BM49" s="134">
        <v>0</v>
      </c>
      <c r="BN49" s="134">
        <v>0</v>
      </c>
      <c r="BO49" s="134">
        <f t="shared" si="27"/>
        <v>28831</v>
      </c>
      <c r="BP49" s="134">
        <f t="shared" si="28"/>
        <v>0</v>
      </c>
      <c r="BQ49" s="134">
        <v>0</v>
      </c>
      <c r="BR49" s="134">
        <v>0</v>
      </c>
      <c r="BS49" s="134">
        <v>0</v>
      </c>
      <c r="BT49" s="134">
        <v>0</v>
      </c>
      <c r="BU49" s="134">
        <f t="shared" si="29"/>
        <v>0</v>
      </c>
      <c r="BV49" s="134">
        <v>0</v>
      </c>
      <c r="BW49" s="134">
        <v>0</v>
      </c>
      <c r="BX49" s="134">
        <v>0</v>
      </c>
      <c r="BY49" s="134">
        <v>0</v>
      </c>
      <c r="BZ49" s="134">
        <f t="shared" si="30"/>
        <v>28831</v>
      </c>
      <c r="CA49" s="134">
        <v>28751</v>
      </c>
      <c r="CB49" s="134">
        <v>0</v>
      </c>
      <c r="CC49" s="134">
        <v>0</v>
      </c>
      <c r="CD49" s="134">
        <v>80</v>
      </c>
      <c r="CE49" s="134">
        <v>52263</v>
      </c>
      <c r="CF49" s="134">
        <v>0</v>
      </c>
      <c r="CG49" s="134">
        <v>22205</v>
      </c>
      <c r="CH49" s="134">
        <f t="shared" si="31"/>
        <v>51036</v>
      </c>
      <c r="CI49" s="134">
        <f t="shared" si="51"/>
        <v>0</v>
      </c>
      <c r="CJ49" s="134">
        <f t="shared" si="51"/>
        <v>0</v>
      </c>
      <c r="CK49" s="134">
        <f t="shared" si="51"/>
        <v>0</v>
      </c>
      <c r="CL49" s="134">
        <f t="shared" si="51"/>
        <v>0</v>
      </c>
      <c r="CM49" s="134">
        <f t="shared" si="51"/>
        <v>0</v>
      </c>
      <c r="CN49" s="134">
        <f t="shared" si="51"/>
        <v>0</v>
      </c>
      <c r="CO49" s="134">
        <f t="shared" si="51"/>
        <v>0</v>
      </c>
      <c r="CP49" s="134">
        <f t="shared" si="51"/>
        <v>0</v>
      </c>
      <c r="CQ49" s="134">
        <f t="shared" si="51"/>
        <v>138159</v>
      </c>
      <c r="CR49" s="134">
        <f t="shared" si="51"/>
        <v>0</v>
      </c>
      <c r="CS49" s="134">
        <f t="shared" si="51"/>
        <v>0</v>
      </c>
      <c r="CT49" s="134">
        <f t="shared" si="51"/>
        <v>0</v>
      </c>
      <c r="CU49" s="134">
        <f t="shared" si="51"/>
        <v>0</v>
      </c>
      <c r="CV49" s="134">
        <f t="shared" si="51"/>
        <v>0</v>
      </c>
      <c r="CW49" s="134">
        <f t="shared" si="51"/>
        <v>0</v>
      </c>
      <c r="CX49" s="134">
        <f t="shared" si="53"/>
        <v>0</v>
      </c>
      <c r="CY49" s="134">
        <f t="shared" si="54"/>
        <v>0</v>
      </c>
      <c r="CZ49" s="134">
        <f t="shared" si="55"/>
        <v>0</v>
      </c>
      <c r="DA49" s="134">
        <f t="shared" si="56"/>
        <v>0</v>
      </c>
      <c r="DB49" s="134">
        <f t="shared" si="52"/>
        <v>138159</v>
      </c>
      <c r="DC49" s="134">
        <f t="shared" si="52"/>
        <v>121108</v>
      </c>
      <c r="DD49" s="134">
        <f t="shared" si="52"/>
        <v>7750</v>
      </c>
      <c r="DE49" s="134">
        <f t="shared" si="52"/>
        <v>2711</v>
      </c>
      <c r="DF49" s="134">
        <f t="shared" si="52"/>
        <v>6590</v>
      </c>
      <c r="DG49" s="134">
        <f t="shared" si="52"/>
        <v>264294</v>
      </c>
      <c r="DH49" s="134">
        <f t="shared" si="52"/>
        <v>0</v>
      </c>
      <c r="DI49" s="134">
        <f t="shared" si="52"/>
        <v>56439</v>
      </c>
      <c r="DJ49" s="134">
        <f t="shared" si="52"/>
        <v>194598</v>
      </c>
    </row>
    <row r="50" spans="1:114" s="129" customFormat="1" ht="12" customHeight="1">
      <c r="A50" s="125" t="s">
        <v>338</v>
      </c>
      <c r="B50" s="126" t="s">
        <v>424</v>
      </c>
      <c r="C50" s="125" t="s">
        <v>425</v>
      </c>
      <c r="D50" s="134">
        <f t="shared" si="6"/>
        <v>399102</v>
      </c>
      <c r="E50" s="134">
        <f t="shared" si="7"/>
        <v>46702</v>
      </c>
      <c r="F50" s="134">
        <v>0</v>
      </c>
      <c r="G50" s="134">
        <v>0</v>
      </c>
      <c r="H50" s="134">
        <v>0</v>
      </c>
      <c r="I50" s="134">
        <v>38291</v>
      </c>
      <c r="J50" s="135" t="s">
        <v>332</v>
      </c>
      <c r="K50" s="134">
        <v>8411</v>
      </c>
      <c r="L50" s="134">
        <v>352400</v>
      </c>
      <c r="M50" s="134">
        <f t="shared" si="8"/>
        <v>80126</v>
      </c>
      <c r="N50" s="134">
        <f t="shared" si="9"/>
        <v>40</v>
      </c>
      <c r="O50" s="134">
        <v>0</v>
      </c>
      <c r="P50" s="134">
        <v>0</v>
      </c>
      <c r="Q50" s="134">
        <v>0</v>
      </c>
      <c r="R50" s="134">
        <v>0</v>
      </c>
      <c r="S50" s="135" t="s">
        <v>332</v>
      </c>
      <c r="T50" s="134">
        <v>40</v>
      </c>
      <c r="U50" s="134">
        <v>80086</v>
      </c>
      <c r="V50" s="134">
        <f t="shared" si="10"/>
        <v>479228</v>
      </c>
      <c r="W50" s="134">
        <f t="shared" si="11"/>
        <v>46742</v>
      </c>
      <c r="X50" s="134">
        <f t="shared" si="12"/>
        <v>0</v>
      </c>
      <c r="Y50" s="134">
        <f t="shared" si="13"/>
        <v>0</v>
      </c>
      <c r="Z50" s="134">
        <f t="shared" si="14"/>
        <v>0</v>
      </c>
      <c r="AA50" s="134">
        <f t="shared" si="15"/>
        <v>38291</v>
      </c>
      <c r="AB50" s="135" t="s">
        <v>332</v>
      </c>
      <c r="AC50" s="134">
        <f t="shared" si="16"/>
        <v>8451</v>
      </c>
      <c r="AD50" s="134">
        <f t="shared" si="17"/>
        <v>432486</v>
      </c>
      <c r="AE50" s="134">
        <f t="shared" si="18"/>
        <v>0</v>
      </c>
      <c r="AF50" s="134">
        <f t="shared" si="19"/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f t="shared" si="20"/>
        <v>164168</v>
      </c>
      <c r="AN50" s="134">
        <f t="shared" si="21"/>
        <v>15201</v>
      </c>
      <c r="AO50" s="134">
        <v>15201</v>
      </c>
      <c r="AP50" s="134">
        <v>0</v>
      </c>
      <c r="AQ50" s="134">
        <v>0</v>
      </c>
      <c r="AR50" s="134">
        <v>0</v>
      </c>
      <c r="AS50" s="134">
        <f t="shared" si="22"/>
        <v>148967</v>
      </c>
      <c r="AT50" s="134">
        <v>148967</v>
      </c>
      <c r="AU50" s="134">
        <v>0</v>
      </c>
      <c r="AV50" s="134">
        <v>0</v>
      </c>
      <c r="AW50" s="134">
        <v>0</v>
      </c>
      <c r="AX50" s="134">
        <f t="shared" si="23"/>
        <v>0</v>
      </c>
      <c r="AY50" s="134">
        <v>0</v>
      </c>
      <c r="AZ50" s="134">
        <v>0</v>
      </c>
      <c r="BA50" s="134">
        <v>0</v>
      </c>
      <c r="BB50" s="134">
        <v>0</v>
      </c>
      <c r="BC50" s="134">
        <v>125228</v>
      </c>
      <c r="BD50" s="134">
        <v>0</v>
      </c>
      <c r="BE50" s="134">
        <v>109706</v>
      </c>
      <c r="BF50" s="134">
        <f t="shared" si="24"/>
        <v>273874</v>
      </c>
      <c r="BG50" s="134">
        <f t="shared" si="25"/>
        <v>0</v>
      </c>
      <c r="BH50" s="134">
        <f t="shared" si="26"/>
        <v>0</v>
      </c>
      <c r="BI50" s="134">
        <v>0</v>
      </c>
      <c r="BJ50" s="134">
        <v>0</v>
      </c>
      <c r="BK50" s="134">
        <v>0</v>
      </c>
      <c r="BL50" s="134">
        <v>0</v>
      </c>
      <c r="BM50" s="134">
        <v>0</v>
      </c>
      <c r="BN50" s="134">
        <v>0</v>
      </c>
      <c r="BO50" s="134">
        <f t="shared" si="27"/>
        <v>7600</v>
      </c>
      <c r="BP50" s="134">
        <f t="shared" si="28"/>
        <v>7600</v>
      </c>
      <c r="BQ50" s="134">
        <v>7600</v>
      </c>
      <c r="BR50" s="134">
        <v>0</v>
      </c>
      <c r="BS50" s="134">
        <v>0</v>
      </c>
      <c r="BT50" s="134">
        <v>0</v>
      </c>
      <c r="BU50" s="134">
        <f t="shared" si="29"/>
        <v>0</v>
      </c>
      <c r="BV50" s="134">
        <v>0</v>
      </c>
      <c r="BW50" s="134">
        <v>0</v>
      </c>
      <c r="BX50" s="134">
        <v>0</v>
      </c>
      <c r="BY50" s="134">
        <v>0</v>
      </c>
      <c r="BZ50" s="134">
        <f t="shared" si="30"/>
        <v>0</v>
      </c>
      <c r="CA50" s="134">
        <v>0</v>
      </c>
      <c r="CB50" s="134">
        <v>0</v>
      </c>
      <c r="CC50" s="134">
        <v>0</v>
      </c>
      <c r="CD50" s="134">
        <v>0</v>
      </c>
      <c r="CE50" s="134">
        <v>44158</v>
      </c>
      <c r="CF50" s="134">
        <v>0</v>
      </c>
      <c r="CG50" s="134">
        <v>28368</v>
      </c>
      <c r="CH50" s="134">
        <f t="shared" si="31"/>
        <v>35968</v>
      </c>
      <c r="CI50" s="134">
        <f t="shared" si="51"/>
        <v>0</v>
      </c>
      <c r="CJ50" s="134">
        <f t="shared" si="51"/>
        <v>0</v>
      </c>
      <c r="CK50" s="134">
        <f t="shared" si="51"/>
        <v>0</v>
      </c>
      <c r="CL50" s="134">
        <f t="shared" si="51"/>
        <v>0</v>
      </c>
      <c r="CM50" s="134">
        <f t="shared" si="51"/>
        <v>0</v>
      </c>
      <c r="CN50" s="134">
        <f t="shared" si="51"/>
        <v>0</v>
      </c>
      <c r="CO50" s="134">
        <f t="shared" si="51"/>
        <v>0</v>
      </c>
      <c r="CP50" s="134">
        <f t="shared" si="51"/>
        <v>0</v>
      </c>
      <c r="CQ50" s="134">
        <f t="shared" si="51"/>
        <v>171768</v>
      </c>
      <c r="CR50" s="134">
        <f t="shared" si="51"/>
        <v>22801</v>
      </c>
      <c r="CS50" s="134">
        <f t="shared" si="51"/>
        <v>22801</v>
      </c>
      <c r="CT50" s="134">
        <f t="shared" si="51"/>
        <v>0</v>
      </c>
      <c r="CU50" s="134">
        <f t="shared" si="51"/>
        <v>0</v>
      </c>
      <c r="CV50" s="134">
        <f t="shared" si="51"/>
        <v>0</v>
      </c>
      <c r="CW50" s="134">
        <f t="shared" si="51"/>
        <v>148967</v>
      </c>
      <c r="CX50" s="134">
        <f t="shared" si="53"/>
        <v>148967</v>
      </c>
      <c r="CY50" s="134">
        <f t="shared" si="54"/>
        <v>0</v>
      </c>
      <c r="CZ50" s="134">
        <f t="shared" si="55"/>
        <v>0</v>
      </c>
      <c r="DA50" s="134">
        <f t="shared" si="56"/>
        <v>0</v>
      </c>
      <c r="DB50" s="134">
        <f t="shared" si="52"/>
        <v>0</v>
      </c>
      <c r="DC50" s="134">
        <f t="shared" si="52"/>
        <v>0</v>
      </c>
      <c r="DD50" s="134">
        <f t="shared" si="52"/>
        <v>0</v>
      </c>
      <c r="DE50" s="134">
        <f t="shared" si="52"/>
        <v>0</v>
      </c>
      <c r="DF50" s="134">
        <f t="shared" si="52"/>
        <v>0</v>
      </c>
      <c r="DG50" s="134">
        <f t="shared" si="52"/>
        <v>169386</v>
      </c>
      <c r="DH50" s="134">
        <f t="shared" si="52"/>
        <v>0</v>
      </c>
      <c r="DI50" s="134">
        <f t="shared" si="52"/>
        <v>138074</v>
      </c>
      <c r="DJ50" s="134">
        <f t="shared" si="52"/>
        <v>309842</v>
      </c>
    </row>
    <row r="51" spans="1:114" s="129" customFormat="1" ht="12" customHeight="1">
      <c r="A51" s="125" t="s">
        <v>338</v>
      </c>
      <c r="B51" s="126" t="s">
        <v>426</v>
      </c>
      <c r="C51" s="125" t="s">
        <v>427</v>
      </c>
      <c r="D51" s="134">
        <f t="shared" si="6"/>
        <v>329521</v>
      </c>
      <c r="E51" s="134">
        <f t="shared" si="7"/>
        <v>47592</v>
      </c>
      <c r="F51" s="134">
        <v>0</v>
      </c>
      <c r="G51" s="134">
        <v>0</v>
      </c>
      <c r="H51" s="134">
        <v>0</v>
      </c>
      <c r="I51" s="134">
        <v>47592</v>
      </c>
      <c r="J51" s="135" t="s">
        <v>332</v>
      </c>
      <c r="K51" s="134">
        <v>0</v>
      </c>
      <c r="L51" s="134">
        <v>281929</v>
      </c>
      <c r="M51" s="134">
        <f t="shared" si="8"/>
        <v>64353</v>
      </c>
      <c r="N51" s="134">
        <f t="shared" si="9"/>
        <v>5501</v>
      </c>
      <c r="O51" s="134">
        <v>3089</v>
      </c>
      <c r="P51" s="134">
        <v>2412</v>
      </c>
      <c r="Q51" s="134">
        <v>0</v>
      </c>
      <c r="R51" s="134">
        <v>0</v>
      </c>
      <c r="S51" s="135" t="s">
        <v>332</v>
      </c>
      <c r="T51" s="134">
        <v>0</v>
      </c>
      <c r="U51" s="134">
        <v>58852</v>
      </c>
      <c r="V51" s="134">
        <f t="shared" si="10"/>
        <v>393874</v>
      </c>
      <c r="W51" s="134">
        <f t="shared" si="11"/>
        <v>53093</v>
      </c>
      <c r="X51" s="134">
        <f t="shared" si="12"/>
        <v>3089</v>
      </c>
      <c r="Y51" s="134">
        <f t="shared" si="13"/>
        <v>2412</v>
      </c>
      <c r="Z51" s="134">
        <f t="shared" si="14"/>
        <v>0</v>
      </c>
      <c r="AA51" s="134">
        <f t="shared" si="15"/>
        <v>47592</v>
      </c>
      <c r="AB51" s="135" t="s">
        <v>332</v>
      </c>
      <c r="AC51" s="134">
        <f t="shared" si="16"/>
        <v>0</v>
      </c>
      <c r="AD51" s="134">
        <f t="shared" si="17"/>
        <v>340781</v>
      </c>
      <c r="AE51" s="134">
        <f t="shared" si="18"/>
        <v>0</v>
      </c>
      <c r="AF51" s="134">
        <f t="shared" si="19"/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f t="shared" si="20"/>
        <v>171156</v>
      </c>
      <c r="AN51" s="134">
        <f t="shared" si="21"/>
        <v>27399</v>
      </c>
      <c r="AO51" s="134">
        <v>15837</v>
      </c>
      <c r="AP51" s="134">
        <v>11562</v>
      </c>
      <c r="AQ51" s="134">
        <v>0</v>
      </c>
      <c r="AR51" s="134">
        <v>0</v>
      </c>
      <c r="AS51" s="134">
        <f t="shared" si="22"/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f t="shared" si="23"/>
        <v>143757</v>
      </c>
      <c r="AY51" s="134">
        <v>118310</v>
      </c>
      <c r="AZ51" s="134">
        <v>9581</v>
      </c>
      <c r="BA51" s="134">
        <v>0</v>
      </c>
      <c r="BB51" s="134">
        <v>15866</v>
      </c>
      <c r="BC51" s="134">
        <v>158365</v>
      </c>
      <c r="BD51" s="134">
        <v>0</v>
      </c>
      <c r="BE51" s="134">
        <v>0</v>
      </c>
      <c r="BF51" s="134">
        <f t="shared" si="24"/>
        <v>171156</v>
      </c>
      <c r="BG51" s="134">
        <f t="shared" si="25"/>
        <v>0</v>
      </c>
      <c r="BH51" s="134">
        <f t="shared" si="26"/>
        <v>0</v>
      </c>
      <c r="BI51" s="134">
        <v>0</v>
      </c>
      <c r="BJ51" s="134">
        <v>0</v>
      </c>
      <c r="BK51" s="134">
        <v>0</v>
      </c>
      <c r="BL51" s="134">
        <v>0</v>
      </c>
      <c r="BM51" s="134">
        <v>0</v>
      </c>
      <c r="BN51" s="134">
        <v>0</v>
      </c>
      <c r="BO51" s="134">
        <f t="shared" si="27"/>
        <v>14951</v>
      </c>
      <c r="BP51" s="134">
        <f t="shared" si="28"/>
        <v>14951</v>
      </c>
      <c r="BQ51" s="134">
        <v>3167</v>
      </c>
      <c r="BR51" s="134">
        <v>11784</v>
      </c>
      <c r="BS51" s="134">
        <v>0</v>
      </c>
      <c r="BT51" s="134">
        <v>0</v>
      </c>
      <c r="BU51" s="134">
        <f t="shared" si="29"/>
        <v>0</v>
      </c>
      <c r="BV51" s="134">
        <v>0</v>
      </c>
      <c r="BW51" s="134">
        <v>0</v>
      </c>
      <c r="BX51" s="134">
        <v>0</v>
      </c>
      <c r="BY51" s="134">
        <v>0</v>
      </c>
      <c r="BZ51" s="134">
        <f t="shared" si="30"/>
        <v>0</v>
      </c>
      <c r="CA51" s="134">
        <v>0</v>
      </c>
      <c r="CB51" s="134">
        <v>0</v>
      </c>
      <c r="CC51" s="134">
        <v>0</v>
      </c>
      <c r="CD51" s="134">
        <v>0</v>
      </c>
      <c r="CE51" s="134">
        <v>49402</v>
      </c>
      <c r="CF51" s="134">
        <v>0</v>
      </c>
      <c r="CG51" s="134">
        <v>0</v>
      </c>
      <c r="CH51" s="134">
        <f t="shared" si="31"/>
        <v>14951</v>
      </c>
      <c r="CI51" s="134">
        <f t="shared" si="51"/>
        <v>0</v>
      </c>
      <c r="CJ51" s="134">
        <f t="shared" si="51"/>
        <v>0</v>
      </c>
      <c r="CK51" s="134">
        <f t="shared" si="51"/>
        <v>0</v>
      </c>
      <c r="CL51" s="134">
        <f t="shared" si="51"/>
        <v>0</v>
      </c>
      <c r="CM51" s="134">
        <f t="shared" si="51"/>
        <v>0</v>
      </c>
      <c r="CN51" s="134">
        <f t="shared" si="51"/>
        <v>0</v>
      </c>
      <c r="CO51" s="134">
        <f t="shared" si="51"/>
        <v>0</v>
      </c>
      <c r="CP51" s="134">
        <f t="shared" si="51"/>
        <v>0</v>
      </c>
      <c r="CQ51" s="134">
        <f t="shared" si="51"/>
        <v>186107</v>
      </c>
      <c r="CR51" s="134">
        <f t="shared" si="51"/>
        <v>42350</v>
      </c>
      <c r="CS51" s="134">
        <f t="shared" si="51"/>
        <v>19004</v>
      </c>
      <c r="CT51" s="134">
        <f t="shared" si="51"/>
        <v>23346</v>
      </c>
      <c r="CU51" s="134">
        <f t="shared" si="51"/>
        <v>0</v>
      </c>
      <c r="CV51" s="134">
        <f t="shared" si="51"/>
        <v>0</v>
      </c>
      <c r="CW51" s="134">
        <f t="shared" si="51"/>
        <v>0</v>
      </c>
      <c r="CX51" s="134">
        <f t="shared" si="53"/>
        <v>0</v>
      </c>
      <c r="CY51" s="134">
        <f t="shared" si="54"/>
        <v>0</v>
      </c>
      <c r="CZ51" s="134">
        <f t="shared" si="55"/>
        <v>0</v>
      </c>
      <c r="DA51" s="134">
        <f t="shared" si="56"/>
        <v>0</v>
      </c>
      <c r="DB51" s="134">
        <f t="shared" si="52"/>
        <v>143757</v>
      </c>
      <c r="DC51" s="134">
        <f t="shared" si="52"/>
        <v>118310</v>
      </c>
      <c r="DD51" s="134">
        <f t="shared" si="52"/>
        <v>9581</v>
      </c>
      <c r="DE51" s="134">
        <f t="shared" si="52"/>
        <v>0</v>
      </c>
      <c r="DF51" s="134">
        <f t="shared" si="52"/>
        <v>15866</v>
      </c>
      <c r="DG51" s="134">
        <f t="shared" si="52"/>
        <v>207767</v>
      </c>
      <c r="DH51" s="134">
        <f t="shared" si="52"/>
        <v>0</v>
      </c>
      <c r="DI51" s="134">
        <f t="shared" si="52"/>
        <v>0</v>
      </c>
      <c r="DJ51" s="134">
        <f t="shared" si="52"/>
        <v>186107</v>
      </c>
    </row>
    <row r="52" spans="1:114" s="129" customFormat="1" ht="12" customHeight="1">
      <c r="A52" s="125" t="s">
        <v>338</v>
      </c>
      <c r="B52" s="126" t="s">
        <v>428</v>
      </c>
      <c r="C52" s="125" t="s">
        <v>429</v>
      </c>
      <c r="D52" s="134">
        <f t="shared" si="6"/>
        <v>72327</v>
      </c>
      <c r="E52" s="134">
        <f t="shared" si="7"/>
        <v>80</v>
      </c>
      <c r="F52" s="134">
        <v>0</v>
      </c>
      <c r="G52" s="134">
        <v>0</v>
      </c>
      <c r="H52" s="134">
        <v>0</v>
      </c>
      <c r="I52" s="134">
        <v>80</v>
      </c>
      <c r="J52" s="135" t="s">
        <v>332</v>
      </c>
      <c r="K52" s="134">
        <v>0</v>
      </c>
      <c r="L52" s="134">
        <v>72247</v>
      </c>
      <c r="M52" s="134">
        <f t="shared" si="8"/>
        <v>19042</v>
      </c>
      <c r="N52" s="134">
        <f t="shared" si="9"/>
        <v>0</v>
      </c>
      <c r="O52" s="134">
        <v>0</v>
      </c>
      <c r="P52" s="134">
        <v>0</v>
      </c>
      <c r="Q52" s="134">
        <v>0</v>
      </c>
      <c r="R52" s="134">
        <v>0</v>
      </c>
      <c r="S52" s="135" t="s">
        <v>332</v>
      </c>
      <c r="T52" s="134">
        <v>0</v>
      </c>
      <c r="U52" s="134">
        <v>19042</v>
      </c>
      <c r="V52" s="134">
        <f t="shared" si="10"/>
        <v>91369</v>
      </c>
      <c r="W52" s="134">
        <f t="shared" si="11"/>
        <v>80</v>
      </c>
      <c r="X52" s="134">
        <f t="shared" si="12"/>
        <v>0</v>
      </c>
      <c r="Y52" s="134">
        <f t="shared" si="13"/>
        <v>0</v>
      </c>
      <c r="Z52" s="134">
        <f t="shared" si="14"/>
        <v>0</v>
      </c>
      <c r="AA52" s="134">
        <f t="shared" si="15"/>
        <v>80</v>
      </c>
      <c r="AB52" s="135" t="s">
        <v>332</v>
      </c>
      <c r="AC52" s="134">
        <f t="shared" si="16"/>
        <v>0</v>
      </c>
      <c r="AD52" s="134">
        <f t="shared" si="17"/>
        <v>91289</v>
      </c>
      <c r="AE52" s="134">
        <f t="shared" si="18"/>
        <v>0</v>
      </c>
      <c r="AF52" s="134">
        <f t="shared" si="19"/>
        <v>0</v>
      </c>
      <c r="AG52" s="134"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f t="shared" si="20"/>
        <v>48115</v>
      </c>
      <c r="AN52" s="134">
        <f t="shared" si="21"/>
        <v>0</v>
      </c>
      <c r="AO52" s="134">
        <v>0</v>
      </c>
      <c r="AP52" s="134">
        <v>0</v>
      </c>
      <c r="AQ52" s="134">
        <v>0</v>
      </c>
      <c r="AR52" s="134">
        <v>0</v>
      </c>
      <c r="AS52" s="134">
        <f t="shared" si="22"/>
        <v>27420</v>
      </c>
      <c r="AT52" s="134">
        <v>15509</v>
      </c>
      <c r="AU52" s="134">
        <v>11911</v>
      </c>
      <c r="AV52" s="134">
        <v>0</v>
      </c>
      <c r="AW52" s="134">
        <v>0</v>
      </c>
      <c r="AX52" s="134">
        <f t="shared" si="23"/>
        <v>20695</v>
      </c>
      <c r="AY52" s="134">
        <v>20695</v>
      </c>
      <c r="AZ52" s="134">
        <v>0</v>
      </c>
      <c r="BA52" s="134">
        <v>0</v>
      </c>
      <c r="BB52" s="134">
        <v>0</v>
      </c>
      <c r="BC52" s="134">
        <v>24212</v>
      </c>
      <c r="BD52" s="134">
        <v>0</v>
      </c>
      <c r="BE52" s="134">
        <v>0</v>
      </c>
      <c r="BF52" s="134">
        <f t="shared" si="24"/>
        <v>48115</v>
      </c>
      <c r="BG52" s="134">
        <f t="shared" si="25"/>
        <v>0</v>
      </c>
      <c r="BH52" s="134">
        <f t="shared" si="26"/>
        <v>0</v>
      </c>
      <c r="BI52" s="134">
        <v>0</v>
      </c>
      <c r="BJ52" s="134">
        <v>0</v>
      </c>
      <c r="BK52" s="134">
        <v>0</v>
      </c>
      <c r="BL52" s="134">
        <v>0</v>
      </c>
      <c r="BM52" s="134">
        <v>0</v>
      </c>
      <c r="BN52" s="134">
        <v>0</v>
      </c>
      <c r="BO52" s="134">
        <f t="shared" si="27"/>
        <v>0</v>
      </c>
      <c r="BP52" s="134">
        <f t="shared" si="28"/>
        <v>0</v>
      </c>
      <c r="BQ52" s="134">
        <v>0</v>
      </c>
      <c r="BR52" s="134">
        <v>0</v>
      </c>
      <c r="BS52" s="134">
        <v>0</v>
      </c>
      <c r="BT52" s="134">
        <v>0</v>
      </c>
      <c r="BU52" s="134">
        <f t="shared" si="29"/>
        <v>0</v>
      </c>
      <c r="BV52" s="134">
        <v>0</v>
      </c>
      <c r="BW52" s="134">
        <v>0</v>
      </c>
      <c r="BX52" s="134">
        <v>0</v>
      </c>
      <c r="BY52" s="134">
        <v>0</v>
      </c>
      <c r="BZ52" s="134">
        <f t="shared" si="30"/>
        <v>0</v>
      </c>
      <c r="CA52" s="134">
        <v>0</v>
      </c>
      <c r="CB52" s="134">
        <v>0</v>
      </c>
      <c r="CC52" s="134">
        <v>0</v>
      </c>
      <c r="CD52" s="134">
        <v>0</v>
      </c>
      <c r="CE52" s="134">
        <v>19042</v>
      </c>
      <c r="CF52" s="134">
        <v>0</v>
      </c>
      <c r="CG52" s="134">
        <v>0</v>
      </c>
      <c r="CH52" s="134">
        <f t="shared" si="31"/>
        <v>0</v>
      </c>
      <c r="CI52" s="134">
        <f t="shared" si="51"/>
        <v>0</v>
      </c>
      <c r="CJ52" s="134">
        <f t="shared" si="51"/>
        <v>0</v>
      </c>
      <c r="CK52" s="134">
        <f t="shared" si="51"/>
        <v>0</v>
      </c>
      <c r="CL52" s="134">
        <f t="shared" si="51"/>
        <v>0</v>
      </c>
      <c r="CM52" s="134">
        <f t="shared" si="51"/>
        <v>0</v>
      </c>
      <c r="CN52" s="134">
        <f t="shared" si="51"/>
        <v>0</v>
      </c>
      <c r="CO52" s="134">
        <f t="shared" si="51"/>
        <v>0</v>
      </c>
      <c r="CP52" s="134">
        <f t="shared" si="51"/>
        <v>0</v>
      </c>
      <c r="CQ52" s="134">
        <f t="shared" si="51"/>
        <v>48115</v>
      </c>
      <c r="CR52" s="134">
        <f t="shared" si="51"/>
        <v>0</v>
      </c>
      <c r="CS52" s="134">
        <f t="shared" si="51"/>
        <v>0</v>
      </c>
      <c r="CT52" s="134">
        <f t="shared" si="51"/>
        <v>0</v>
      </c>
      <c r="CU52" s="134">
        <f t="shared" si="51"/>
        <v>0</v>
      </c>
      <c r="CV52" s="134">
        <f t="shared" si="51"/>
        <v>0</v>
      </c>
      <c r="CW52" s="134">
        <f t="shared" si="51"/>
        <v>27420</v>
      </c>
      <c r="CX52" s="134">
        <f t="shared" si="53"/>
        <v>15509</v>
      </c>
      <c r="CY52" s="134">
        <f t="shared" si="54"/>
        <v>11911</v>
      </c>
      <c r="CZ52" s="134">
        <f t="shared" si="55"/>
        <v>0</v>
      </c>
      <c r="DA52" s="134">
        <f t="shared" si="56"/>
        <v>0</v>
      </c>
      <c r="DB52" s="134">
        <f t="shared" si="52"/>
        <v>20695</v>
      </c>
      <c r="DC52" s="134">
        <f t="shared" si="52"/>
        <v>20695</v>
      </c>
      <c r="DD52" s="134">
        <f t="shared" si="52"/>
        <v>0</v>
      </c>
      <c r="DE52" s="134">
        <f t="shared" si="52"/>
        <v>0</v>
      </c>
      <c r="DF52" s="134">
        <f t="shared" si="52"/>
        <v>0</v>
      </c>
      <c r="DG52" s="134">
        <f t="shared" si="52"/>
        <v>43254</v>
      </c>
      <c r="DH52" s="134">
        <f t="shared" si="52"/>
        <v>0</v>
      </c>
      <c r="DI52" s="134">
        <f t="shared" si="52"/>
        <v>0</v>
      </c>
      <c r="DJ52" s="134">
        <f t="shared" si="52"/>
        <v>48115</v>
      </c>
    </row>
    <row r="53" spans="1:114" s="129" customFormat="1" ht="12" customHeight="1">
      <c r="A53" s="125" t="s">
        <v>338</v>
      </c>
      <c r="B53" s="126" t="s">
        <v>430</v>
      </c>
      <c r="C53" s="125" t="s">
        <v>431</v>
      </c>
      <c r="D53" s="134">
        <f t="shared" si="6"/>
        <v>364238</v>
      </c>
      <c r="E53" s="134">
        <f t="shared" si="7"/>
        <v>18109</v>
      </c>
      <c r="F53" s="134">
        <v>0</v>
      </c>
      <c r="G53" s="134">
        <v>0</v>
      </c>
      <c r="H53" s="134">
        <v>0</v>
      </c>
      <c r="I53" s="134">
        <v>0</v>
      </c>
      <c r="J53" s="135" t="s">
        <v>332</v>
      </c>
      <c r="K53" s="134">
        <v>18109</v>
      </c>
      <c r="L53" s="134">
        <v>346129</v>
      </c>
      <c r="M53" s="134">
        <f t="shared" si="8"/>
        <v>68757</v>
      </c>
      <c r="N53" s="134">
        <f t="shared" si="9"/>
        <v>5607</v>
      </c>
      <c r="O53" s="134">
        <v>0</v>
      </c>
      <c r="P53" s="134">
        <v>0</v>
      </c>
      <c r="Q53" s="134">
        <v>0</v>
      </c>
      <c r="R53" s="134">
        <v>5607</v>
      </c>
      <c r="S53" s="135" t="s">
        <v>332</v>
      </c>
      <c r="T53" s="134">
        <v>0</v>
      </c>
      <c r="U53" s="134">
        <v>63150</v>
      </c>
      <c r="V53" s="134">
        <f t="shared" si="10"/>
        <v>432995</v>
      </c>
      <c r="W53" s="134">
        <f t="shared" si="11"/>
        <v>23716</v>
      </c>
      <c r="X53" s="134">
        <f t="shared" si="12"/>
        <v>0</v>
      </c>
      <c r="Y53" s="134">
        <f t="shared" si="13"/>
        <v>0</v>
      </c>
      <c r="Z53" s="134">
        <f t="shared" si="14"/>
        <v>0</v>
      </c>
      <c r="AA53" s="134">
        <f t="shared" si="15"/>
        <v>5607</v>
      </c>
      <c r="AB53" s="135" t="s">
        <v>332</v>
      </c>
      <c r="AC53" s="134">
        <f t="shared" si="16"/>
        <v>18109</v>
      </c>
      <c r="AD53" s="134">
        <f t="shared" si="17"/>
        <v>409279</v>
      </c>
      <c r="AE53" s="134">
        <f t="shared" si="18"/>
        <v>0</v>
      </c>
      <c r="AF53" s="134">
        <f t="shared" si="19"/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5377</v>
      </c>
      <c r="AM53" s="134">
        <f t="shared" si="20"/>
        <v>214699</v>
      </c>
      <c r="AN53" s="134">
        <f t="shared" si="21"/>
        <v>15662</v>
      </c>
      <c r="AO53" s="134">
        <v>15662</v>
      </c>
      <c r="AP53" s="134">
        <v>0</v>
      </c>
      <c r="AQ53" s="134">
        <v>0</v>
      </c>
      <c r="AR53" s="134">
        <v>0</v>
      </c>
      <c r="AS53" s="134">
        <f t="shared" si="22"/>
        <v>29557</v>
      </c>
      <c r="AT53" s="134">
        <v>29557</v>
      </c>
      <c r="AU53" s="134">
        <v>0</v>
      </c>
      <c r="AV53" s="134">
        <v>0</v>
      </c>
      <c r="AW53" s="134">
        <v>0</v>
      </c>
      <c r="AX53" s="134">
        <f t="shared" si="23"/>
        <v>169480</v>
      </c>
      <c r="AY53" s="134">
        <v>146532</v>
      </c>
      <c r="AZ53" s="134">
        <v>21310</v>
      </c>
      <c r="BA53" s="134">
        <v>0</v>
      </c>
      <c r="BB53" s="134">
        <v>1638</v>
      </c>
      <c r="BC53" s="134">
        <v>143064</v>
      </c>
      <c r="BD53" s="134">
        <v>0</v>
      </c>
      <c r="BE53" s="134">
        <v>1098</v>
      </c>
      <c r="BF53" s="134">
        <f t="shared" si="24"/>
        <v>215797</v>
      </c>
      <c r="BG53" s="134">
        <f t="shared" si="25"/>
        <v>0</v>
      </c>
      <c r="BH53" s="134">
        <f t="shared" si="26"/>
        <v>0</v>
      </c>
      <c r="BI53" s="134">
        <v>0</v>
      </c>
      <c r="BJ53" s="134">
        <v>0</v>
      </c>
      <c r="BK53" s="134">
        <v>0</v>
      </c>
      <c r="BL53" s="134">
        <v>0</v>
      </c>
      <c r="BM53" s="134">
        <v>0</v>
      </c>
      <c r="BN53" s="134">
        <v>0</v>
      </c>
      <c r="BO53" s="134">
        <f t="shared" si="27"/>
        <v>17546</v>
      </c>
      <c r="BP53" s="134">
        <f t="shared" si="28"/>
        <v>5221</v>
      </c>
      <c r="BQ53" s="134">
        <v>5221</v>
      </c>
      <c r="BR53" s="134">
        <v>0</v>
      </c>
      <c r="BS53" s="134">
        <v>0</v>
      </c>
      <c r="BT53" s="134">
        <v>0</v>
      </c>
      <c r="BU53" s="134">
        <f t="shared" si="29"/>
        <v>234</v>
      </c>
      <c r="BV53" s="134">
        <v>234</v>
      </c>
      <c r="BW53" s="134">
        <v>0</v>
      </c>
      <c r="BX53" s="134">
        <v>0</v>
      </c>
      <c r="BY53" s="134">
        <v>0</v>
      </c>
      <c r="BZ53" s="134">
        <f t="shared" si="30"/>
        <v>12091</v>
      </c>
      <c r="CA53" s="134">
        <v>12091</v>
      </c>
      <c r="CB53" s="134">
        <v>0</v>
      </c>
      <c r="CC53" s="134">
        <v>0</v>
      </c>
      <c r="CD53" s="134">
        <v>0</v>
      </c>
      <c r="CE53" s="134">
        <v>51211</v>
      </c>
      <c r="CF53" s="134">
        <v>0</v>
      </c>
      <c r="CG53" s="134">
        <v>0</v>
      </c>
      <c r="CH53" s="134">
        <f t="shared" si="31"/>
        <v>17546</v>
      </c>
      <c r="CI53" s="134">
        <f t="shared" si="51"/>
        <v>0</v>
      </c>
      <c r="CJ53" s="134">
        <f t="shared" si="51"/>
        <v>0</v>
      </c>
      <c r="CK53" s="134">
        <f t="shared" si="51"/>
        <v>0</v>
      </c>
      <c r="CL53" s="134">
        <f t="shared" si="51"/>
        <v>0</v>
      </c>
      <c r="CM53" s="134">
        <f t="shared" si="51"/>
        <v>0</v>
      </c>
      <c r="CN53" s="134">
        <f t="shared" si="51"/>
        <v>0</v>
      </c>
      <c r="CO53" s="134">
        <f t="shared" si="51"/>
        <v>0</v>
      </c>
      <c r="CP53" s="134">
        <f t="shared" si="51"/>
        <v>5377</v>
      </c>
      <c r="CQ53" s="134">
        <f t="shared" si="51"/>
        <v>232245</v>
      </c>
      <c r="CR53" s="134">
        <f t="shared" si="51"/>
        <v>20883</v>
      </c>
      <c r="CS53" s="134">
        <f t="shared" si="51"/>
        <v>20883</v>
      </c>
      <c r="CT53" s="134">
        <f t="shared" si="51"/>
        <v>0</v>
      </c>
      <c r="CU53" s="134">
        <f t="shared" si="51"/>
        <v>0</v>
      </c>
      <c r="CV53" s="134">
        <f t="shared" si="51"/>
        <v>0</v>
      </c>
      <c r="CW53" s="134">
        <f t="shared" si="51"/>
        <v>29791</v>
      </c>
      <c r="CX53" s="134">
        <f t="shared" si="53"/>
        <v>29791</v>
      </c>
      <c r="CY53" s="134">
        <f t="shared" si="54"/>
        <v>0</v>
      </c>
      <c r="CZ53" s="134">
        <f t="shared" si="55"/>
        <v>0</v>
      </c>
      <c r="DA53" s="134">
        <f t="shared" si="56"/>
        <v>0</v>
      </c>
      <c r="DB53" s="134">
        <f t="shared" si="52"/>
        <v>181571</v>
      </c>
      <c r="DC53" s="134">
        <f t="shared" si="52"/>
        <v>158623</v>
      </c>
      <c r="DD53" s="134">
        <f t="shared" si="52"/>
        <v>21310</v>
      </c>
      <c r="DE53" s="134">
        <f t="shared" si="52"/>
        <v>0</v>
      </c>
      <c r="DF53" s="134">
        <f t="shared" si="52"/>
        <v>1638</v>
      </c>
      <c r="DG53" s="134">
        <f t="shared" si="52"/>
        <v>194275</v>
      </c>
      <c r="DH53" s="134">
        <f t="shared" si="52"/>
        <v>0</v>
      </c>
      <c r="DI53" s="134">
        <f t="shared" si="52"/>
        <v>1098</v>
      </c>
      <c r="DJ53" s="134">
        <f t="shared" si="52"/>
        <v>233343</v>
      </c>
    </row>
    <row r="54" spans="1:114" s="129" customFormat="1" ht="12" customHeight="1">
      <c r="A54" s="125" t="s">
        <v>338</v>
      </c>
      <c r="B54" s="126" t="s">
        <v>432</v>
      </c>
      <c r="C54" s="125" t="s">
        <v>433</v>
      </c>
      <c r="D54" s="134">
        <f t="shared" si="6"/>
        <v>510450</v>
      </c>
      <c r="E54" s="134">
        <f t="shared" si="7"/>
        <v>19297</v>
      </c>
      <c r="F54" s="134">
        <v>0</v>
      </c>
      <c r="G54" s="134">
        <v>0</v>
      </c>
      <c r="H54" s="134">
        <v>0</v>
      </c>
      <c r="I54" s="134">
        <v>372</v>
      </c>
      <c r="J54" s="135" t="s">
        <v>332</v>
      </c>
      <c r="K54" s="134">
        <v>18925</v>
      </c>
      <c r="L54" s="134">
        <v>491153</v>
      </c>
      <c r="M54" s="134">
        <f t="shared" si="8"/>
        <v>104536</v>
      </c>
      <c r="N54" s="134">
        <f t="shared" si="9"/>
        <v>8391</v>
      </c>
      <c r="O54" s="134">
        <v>0</v>
      </c>
      <c r="P54" s="134">
        <v>0</v>
      </c>
      <c r="Q54" s="134">
        <v>0</v>
      </c>
      <c r="R54" s="134">
        <v>8391</v>
      </c>
      <c r="S54" s="135" t="s">
        <v>332</v>
      </c>
      <c r="T54" s="134">
        <v>0</v>
      </c>
      <c r="U54" s="134">
        <v>96145</v>
      </c>
      <c r="V54" s="134">
        <f t="shared" si="10"/>
        <v>614986</v>
      </c>
      <c r="W54" s="134">
        <f t="shared" si="11"/>
        <v>27688</v>
      </c>
      <c r="X54" s="134">
        <f t="shared" si="12"/>
        <v>0</v>
      </c>
      <c r="Y54" s="134">
        <f t="shared" si="13"/>
        <v>0</v>
      </c>
      <c r="Z54" s="134">
        <f t="shared" si="14"/>
        <v>0</v>
      </c>
      <c r="AA54" s="134">
        <f t="shared" si="15"/>
        <v>8763</v>
      </c>
      <c r="AB54" s="135" t="s">
        <v>332</v>
      </c>
      <c r="AC54" s="134">
        <f t="shared" si="16"/>
        <v>18925</v>
      </c>
      <c r="AD54" s="134">
        <f t="shared" si="17"/>
        <v>587298</v>
      </c>
      <c r="AE54" s="134">
        <f t="shared" si="18"/>
        <v>0</v>
      </c>
      <c r="AF54" s="134">
        <f t="shared" si="19"/>
        <v>0</v>
      </c>
      <c r="AG54" s="134"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10040</v>
      </c>
      <c r="AM54" s="134">
        <f t="shared" si="20"/>
        <v>220063</v>
      </c>
      <c r="AN54" s="134">
        <f t="shared" si="21"/>
        <v>18111</v>
      </c>
      <c r="AO54" s="134">
        <v>18111</v>
      </c>
      <c r="AP54" s="134">
        <v>0</v>
      </c>
      <c r="AQ54" s="134">
        <v>0</v>
      </c>
      <c r="AR54" s="134">
        <v>0</v>
      </c>
      <c r="AS54" s="134">
        <f t="shared" si="22"/>
        <v>0</v>
      </c>
      <c r="AT54" s="134">
        <v>0</v>
      </c>
      <c r="AU54" s="134">
        <v>0</v>
      </c>
      <c r="AV54" s="134">
        <v>0</v>
      </c>
      <c r="AW54" s="134">
        <v>0</v>
      </c>
      <c r="AX54" s="134">
        <f t="shared" si="23"/>
        <v>201952</v>
      </c>
      <c r="AY54" s="134">
        <v>169170</v>
      </c>
      <c r="AZ54" s="134">
        <v>32381</v>
      </c>
      <c r="BA54" s="134">
        <v>0</v>
      </c>
      <c r="BB54" s="134">
        <v>401</v>
      </c>
      <c r="BC54" s="134">
        <v>251866</v>
      </c>
      <c r="BD54" s="134">
        <v>0</v>
      </c>
      <c r="BE54" s="134">
        <v>28481</v>
      </c>
      <c r="BF54" s="134">
        <f t="shared" si="24"/>
        <v>248544</v>
      </c>
      <c r="BG54" s="134">
        <f t="shared" si="25"/>
        <v>0</v>
      </c>
      <c r="BH54" s="134">
        <f t="shared" si="26"/>
        <v>0</v>
      </c>
      <c r="BI54" s="134">
        <v>0</v>
      </c>
      <c r="BJ54" s="134">
        <v>0</v>
      </c>
      <c r="BK54" s="134">
        <v>0</v>
      </c>
      <c r="BL54" s="134">
        <v>0</v>
      </c>
      <c r="BM54" s="134">
        <v>0</v>
      </c>
      <c r="BN54" s="134">
        <v>0</v>
      </c>
      <c r="BO54" s="134">
        <f t="shared" si="27"/>
        <v>20819</v>
      </c>
      <c r="BP54" s="134">
        <f t="shared" si="28"/>
        <v>6037</v>
      </c>
      <c r="BQ54" s="134">
        <v>6037</v>
      </c>
      <c r="BR54" s="134">
        <v>0</v>
      </c>
      <c r="BS54" s="134">
        <v>0</v>
      </c>
      <c r="BT54" s="134">
        <v>0</v>
      </c>
      <c r="BU54" s="134">
        <f t="shared" si="29"/>
        <v>0</v>
      </c>
      <c r="BV54" s="134">
        <v>0</v>
      </c>
      <c r="BW54" s="134">
        <v>0</v>
      </c>
      <c r="BX54" s="134">
        <v>0</v>
      </c>
      <c r="BY54" s="134">
        <v>0</v>
      </c>
      <c r="BZ54" s="134">
        <f t="shared" si="30"/>
        <v>14782</v>
      </c>
      <c r="CA54" s="134">
        <v>14662</v>
      </c>
      <c r="CB54" s="134">
        <v>0</v>
      </c>
      <c r="CC54" s="134">
        <v>0</v>
      </c>
      <c r="CD54" s="134">
        <v>120</v>
      </c>
      <c r="CE54" s="134">
        <v>83704</v>
      </c>
      <c r="CF54" s="134">
        <v>0</v>
      </c>
      <c r="CG54" s="134">
        <v>13</v>
      </c>
      <c r="CH54" s="134">
        <f t="shared" si="31"/>
        <v>20832</v>
      </c>
      <c r="CI54" s="134">
        <f t="shared" si="51"/>
        <v>0</v>
      </c>
      <c r="CJ54" s="134">
        <f t="shared" si="51"/>
        <v>0</v>
      </c>
      <c r="CK54" s="134">
        <f t="shared" si="51"/>
        <v>0</v>
      </c>
      <c r="CL54" s="134">
        <f t="shared" si="51"/>
        <v>0</v>
      </c>
      <c r="CM54" s="134">
        <f t="shared" si="51"/>
        <v>0</v>
      </c>
      <c r="CN54" s="134">
        <f t="shared" si="51"/>
        <v>0</v>
      </c>
      <c r="CO54" s="134">
        <f t="shared" si="51"/>
        <v>0</v>
      </c>
      <c r="CP54" s="134">
        <f t="shared" si="51"/>
        <v>10040</v>
      </c>
      <c r="CQ54" s="134">
        <f t="shared" si="51"/>
        <v>240882</v>
      </c>
      <c r="CR54" s="134">
        <f t="shared" si="51"/>
        <v>24148</v>
      </c>
      <c r="CS54" s="134">
        <f t="shared" si="51"/>
        <v>24148</v>
      </c>
      <c r="CT54" s="134">
        <f t="shared" si="51"/>
        <v>0</v>
      </c>
      <c r="CU54" s="134">
        <f t="shared" si="51"/>
        <v>0</v>
      </c>
      <c r="CV54" s="134">
        <f t="shared" si="51"/>
        <v>0</v>
      </c>
      <c r="CW54" s="134">
        <f t="shared" si="51"/>
        <v>0</v>
      </c>
      <c r="CX54" s="134">
        <f t="shared" si="53"/>
        <v>0</v>
      </c>
      <c r="CY54" s="134">
        <f t="shared" si="54"/>
        <v>0</v>
      </c>
      <c r="CZ54" s="134">
        <f t="shared" si="55"/>
        <v>0</v>
      </c>
      <c r="DA54" s="134">
        <f t="shared" si="56"/>
        <v>0</v>
      </c>
      <c r="DB54" s="134">
        <f t="shared" si="52"/>
        <v>216734</v>
      </c>
      <c r="DC54" s="134">
        <f t="shared" si="52"/>
        <v>183832</v>
      </c>
      <c r="DD54" s="134">
        <f t="shared" si="52"/>
        <v>32381</v>
      </c>
      <c r="DE54" s="134">
        <f t="shared" si="52"/>
        <v>0</v>
      </c>
      <c r="DF54" s="134">
        <f t="shared" si="52"/>
        <v>521</v>
      </c>
      <c r="DG54" s="134">
        <f t="shared" si="52"/>
        <v>335570</v>
      </c>
      <c r="DH54" s="134">
        <f t="shared" si="52"/>
        <v>0</v>
      </c>
      <c r="DI54" s="134">
        <f t="shared" si="52"/>
        <v>28494</v>
      </c>
      <c r="DJ54" s="134">
        <f t="shared" si="52"/>
        <v>269376</v>
      </c>
    </row>
    <row r="55" spans="1:114" s="129" customFormat="1" ht="12" customHeight="1">
      <c r="A55" s="125" t="s">
        <v>338</v>
      </c>
      <c r="B55" s="126" t="s">
        <v>434</v>
      </c>
      <c r="C55" s="125" t="s">
        <v>435</v>
      </c>
      <c r="D55" s="134">
        <f t="shared" si="6"/>
        <v>409730</v>
      </c>
      <c r="E55" s="134">
        <f t="shared" si="7"/>
        <v>18485</v>
      </c>
      <c r="F55" s="134">
        <v>0</v>
      </c>
      <c r="G55" s="134">
        <v>6013</v>
      </c>
      <c r="H55" s="134">
        <v>0</v>
      </c>
      <c r="I55" s="134">
        <v>0</v>
      </c>
      <c r="J55" s="135" t="s">
        <v>332</v>
      </c>
      <c r="K55" s="134">
        <v>12472</v>
      </c>
      <c r="L55" s="134">
        <v>391245</v>
      </c>
      <c r="M55" s="134">
        <f t="shared" si="8"/>
        <v>117565</v>
      </c>
      <c r="N55" s="134">
        <f t="shared" si="9"/>
        <v>1099</v>
      </c>
      <c r="O55" s="134">
        <v>0</v>
      </c>
      <c r="P55" s="134">
        <v>0</v>
      </c>
      <c r="Q55" s="134">
        <v>0</v>
      </c>
      <c r="R55" s="134">
        <v>1099</v>
      </c>
      <c r="S55" s="135" t="s">
        <v>332</v>
      </c>
      <c r="T55" s="134">
        <v>0</v>
      </c>
      <c r="U55" s="134">
        <v>116466</v>
      </c>
      <c r="V55" s="134">
        <f t="shared" si="10"/>
        <v>527295</v>
      </c>
      <c r="W55" s="134">
        <f t="shared" si="11"/>
        <v>19584</v>
      </c>
      <c r="X55" s="134">
        <f t="shared" si="12"/>
        <v>0</v>
      </c>
      <c r="Y55" s="134">
        <f t="shared" si="13"/>
        <v>6013</v>
      </c>
      <c r="Z55" s="134">
        <f t="shared" si="14"/>
        <v>0</v>
      </c>
      <c r="AA55" s="134">
        <f t="shared" si="15"/>
        <v>1099</v>
      </c>
      <c r="AB55" s="135" t="s">
        <v>332</v>
      </c>
      <c r="AC55" s="134">
        <f t="shared" si="16"/>
        <v>12472</v>
      </c>
      <c r="AD55" s="134">
        <f t="shared" si="17"/>
        <v>507711</v>
      </c>
      <c r="AE55" s="134">
        <f t="shared" si="18"/>
        <v>1459</v>
      </c>
      <c r="AF55" s="134">
        <f t="shared" si="19"/>
        <v>1459</v>
      </c>
      <c r="AG55" s="134">
        <v>0</v>
      </c>
      <c r="AH55" s="134">
        <v>0</v>
      </c>
      <c r="AI55" s="134">
        <v>0</v>
      </c>
      <c r="AJ55" s="134">
        <v>1459</v>
      </c>
      <c r="AK55" s="134">
        <v>0</v>
      </c>
      <c r="AL55" s="134">
        <v>0</v>
      </c>
      <c r="AM55" s="134">
        <f t="shared" si="20"/>
        <v>53316</v>
      </c>
      <c r="AN55" s="134">
        <f t="shared" si="21"/>
        <v>0</v>
      </c>
      <c r="AO55" s="134">
        <v>0</v>
      </c>
      <c r="AP55" s="134">
        <v>0</v>
      </c>
      <c r="AQ55" s="134">
        <v>0</v>
      </c>
      <c r="AR55" s="134">
        <v>0</v>
      </c>
      <c r="AS55" s="134">
        <f t="shared" si="22"/>
        <v>27610</v>
      </c>
      <c r="AT55" s="134">
        <v>0</v>
      </c>
      <c r="AU55" s="134">
        <v>0</v>
      </c>
      <c r="AV55" s="134">
        <v>27610</v>
      </c>
      <c r="AW55" s="134">
        <v>0</v>
      </c>
      <c r="AX55" s="134">
        <f t="shared" si="23"/>
        <v>25706</v>
      </c>
      <c r="AY55" s="134">
        <v>25706</v>
      </c>
      <c r="AZ55" s="134">
        <v>0</v>
      </c>
      <c r="BA55" s="134">
        <v>0</v>
      </c>
      <c r="BB55" s="134">
        <v>0</v>
      </c>
      <c r="BC55" s="134">
        <v>354955</v>
      </c>
      <c r="BD55" s="134">
        <v>0</v>
      </c>
      <c r="BE55" s="134">
        <v>0</v>
      </c>
      <c r="BF55" s="134">
        <f t="shared" si="24"/>
        <v>54775</v>
      </c>
      <c r="BG55" s="134">
        <f t="shared" si="25"/>
        <v>0</v>
      </c>
      <c r="BH55" s="134">
        <f t="shared" si="26"/>
        <v>0</v>
      </c>
      <c r="BI55" s="134">
        <v>0</v>
      </c>
      <c r="BJ55" s="134">
        <v>0</v>
      </c>
      <c r="BK55" s="134">
        <v>0</v>
      </c>
      <c r="BL55" s="134">
        <v>0</v>
      </c>
      <c r="BM55" s="134">
        <v>0</v>
      </c>
      <c r="BN55" s="134">
        <v>0</v>
      </c>
      <c r="BO55" s="134">
        <f t="shared" si="27"/>
        <v>37838</v>
      </c>
      <c r="BP55" s="134">
        <f t="shared" si="28"/>
        <v>0</v>
      </c>
      <c r="BQ55" s="134">
        <v>0</v>
      </c>
      <c r="BR55" s="134">
        <v>0</v>
      </c>
      <c r="BS55" s="134">
        <v>0</v>
      </c>
      <c r="BT55" s="134">
        <v>0</v>
      </c>
      <c r="BU55" s="134">
        <f t="shared" si="29"/>
        <v>27516</v>
      </c>
      <c r="BV55" s="134">
        <v>27252</v>
      </c>
      <c r="BW55" s="134">
        <v>264</v>
      </c>
      <c r="BX55" s="134">
        <v>0</v>
      </c>
      <c r="BY55" s="134">
        <v>0</v>
      </c>
      <c r="BZ55" s="134">
        <f t="shared" si="30"/>
        <v>10322</v>
      </c>
      <c r="CA55" s="134">
        <v>10322</v>
      </c>
      <c r="CB55" s="134">
        <v>0</v>
      </c>
      <c r="CC55" s="134">
        <v>0</v>
      </c>
      <c r="CD55" s="134">
        <v>0</v>
      </c>
      <c r="CE55" s="134">
        <v>79727</v>
      </c>
      <c r="CF55" s="134">
        <v>0</v>
      </c>
      <c r="CG55" s="134">
        <v>0</v>
      </c>
      <c r="CH55" s="134">
        <f t="shared" si="31"/>
        <v>37838</v>
      </c>
      <c r="CI55" s="134">
        <f t="shared" si="51"/>
        <v>1459</v>
      </c>
      <c r="CJ55" s="134">
        <f t="shared" si="51"/>
        <v>1459</v>
      </c>
      <c r="CK55" s="134">
        <f t="shared" si="51"/>
        <v>0</v>
      </c>
      <c r="CL55" s="134">
        <f t="shared" si="51"/>
        <v>0</v>
      </c>
      <c r="CM55" s="134">
        <f t="shared" si="51"/>
        <v>0</v>
      </c>
      <c r="CN55" s="134">
        <f t="shared" si="51"/>
        <v>1459</v>
      </c>
      <c r="CO55" s="134">
        <f t="shared" si="51"/>
        <v>0</v>
      </c>
      <c r="CP55" s="134">
        <f t="shared" si="51"/>
        <v>0</v>
      </c>
      <c r="CQ55" s="134">
        <f t="shared" si="51"/>
        <v>91154</v>
      </c>
      <c r="CR55" s="134">
        <f t="shared" si="51"/>
        <v>0</v>
      </c>
      <c r="CS55" s="134">
        <f t="shared" si="51"/>
        <v>0</v>
      </c>
      <c r="CT55" s="134">
        <f t="shared" si="51"/>
        <v>0</v>
      </c>
      <c r="CU55" s="134">
        <f t="shared" si="51"/>
        <v>0</v>
      </c>
      <c r="CV55" s="134">
        <f t="shared" si="51"/>
        <v>0</v>
      </c>
      <c r="CW55" s="134">
        <f t="shared" si="51"/>
        <v>55126</v>
      </c>
      <c r="CX55" s="134">
        <f t="shared" si="51"/>
        <v>27252</v>
      </c>
      <c r="CY55" s="134">
        <f t="shared" si="54"/>
        <v>264</v>
      </c>
      <c r="CZ55" s="134">
        <f t="shared" si="55"/>
        <v>27610</v>
      </c>
      <c r="DA55" s="134">
        <f t="shared" si="56"/>
        <v>0</v>
      </c>
      <c r="DB55" s="134">
        <f t="shared" si="52"/>
        <v>36028</v>
      </c>
      <c r="DC55" s="134">
        <f t="shared" si="52"/>
        <v>36028</v>
      </c>
      <c r="DD55" s="134">
        <f t="shared" si="52"/>
        <v>0</v>
      </c>
      <c r="DE55" s="134">
        <f t="shared" si="52"/>
        <v>0</v>
      </c>
      <c r="DF55" s="134">
        <f t="shared" si="52"/>
        <v>0</v>
      </c>
      <c r="DG55" s="134">
        <f t="shared" si="52"/>
        <v>434682</v>
      </c>
      <c r="DH55" s="134">
        <f t="shared" si="52"/>
        <v>0</v>
      </c>
      <c r="DI55" s="134">
        <f t="shared" si="52"/>
        <v>0</v>
      </c>
      <c r="DJ55" s="134">
        <f t="shared" si="52"/>
        <v>92613</v>
      </c>
    </row>
    <row r="56" spans="1:114" s="129" customFormat="1" ht="12" customHeight="1">
      <c r="A56" s="125" t="s">
        <v>338</v>
      </c>
      <c r="B56" s="126" t="s">
        <v>436</v>
      </c>
      <c r="C56" s="125" t="s">
        <v>334</v>
      </c>
      <c r="D56" s="134">
        <f t="shared" si="6"/>
        <v>268382</v>
      </c>
      <c r="E56" s="134">
        <f t="shared" si="7"/>
        <v>0</v>
      </c>
      <c r="F56" s="134">
        <v>0</v>
      </c>
      <c r="G56" s="134">
        <v>0</v>
      </c>
      <c r="H56" s="134">
        <v>0</v>
      </c>
      <c r="I56" s="134">
        <v>0</v>
      </c>
      <c r="J56" s="135" t="s">
        <v>332</v>
      </c>
      <c r="K56" s="134">
        <v>0</v>
      </c>
      <c r="L56" s="134">
        <v>268382</v>
      </c>
      <c r="M56" s="134">
        <f t="shared" si="8"/>
        <v>82339</v>
      </c>
      <c r="N56" s="134">
        <f t="shared" si="9"/>
        <v>0</v>
      </c>
      <c r="O56" s="134">
        <v>0</v>
      </c>
      <c r="P56" s="134">
        <v>0</v>
      </c>
      <c r="Q56" s="134">
        <v>0</v>
      </c>
      <c r="R56" s="134">
        <v>0</v>
      </c>
      <c r="S56" s="135" t="s">
        <v>332</v>
      </c>
      <c r="T56" s="134">
        <v>0</v>
      </c>
      <c r="U56" s="134">
        <v>82339</v>
      </c>
      <c r="V56" s="134">
        <f t="shared" si="10"/>
        <v>350721</v>
      </c>
      <c r="W56" s="134">
        <f t="shared" si="11"/>
        <v>0</v>
      </c>
      <c r="X56" s="134">
        <f t="shared" si="12"/>
        <v>0</v>
      </c>
      <c r="Y56" s="134">
        <f t="shared" si="13"/>
        <v>0</v>
      </c>
      <c r="Z56" s="134">
        <f t="shared" si="14"/>
        <v>0</v>
      </c>
      <c r="AA56" s="134">
        <f t="shared" si="15"/>
        <v>0</v>
      </c>
      <c r="AB56" s="135" t="s">
        <v>332</v>
      </c>
      <c r="AC56" s="134">
        <f t="shared" si="16"/>
        <v>0</v>
      </c>
      <c r="AD56" s="134">
        <f t="shared" si="17"/>
        <v>350721</v>
      </c>
      <c r="AE56" s="134">
        <f t="shared" si="18"/>
        <v>0</v>
      </c>
      <c r="AF56" s="134">
        <f t="shared" si="19"/>
        <v>0</v>
      </c>
      <c r="AG56" s="134"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4">
        <f t="shared" si="20"/>
        <v>0</v>
      </c>
      <c r="AN56" s="134">
        <f t="shared" si="21"/>
        <v>0</v>
      </c>
      <c r="AO56" s="134">
        <v>0</v>
      </c>
      <c r="AP56" s="134">
        <v>0</v>
      </c>
      <c r="AQ56" s="134">
        <v>0</v>
      </c>
      <c r="AR56" s="134">
        <v>0</v>
      </c>
      <c r="AS56" s="134">
        <f t="shared" si="22"/>
        <v>0</v>
      </c>
      <c r="AT56" s="134">
        <v>0</v>
      </c>
      <c r="AU56" s="134">
        <v>0</v>
      </c>
      <c r="AV56" s="134">
        <v>0</v>
      </c>
      <c r="AW56" s="134">
        <v>0</v>
      </c>
      <c r="AX56" s="134">
        <f t="shared" si="23"/>
        <v>0</v>
      </c>
      <c r="AY56" s="134">
        <v>0</v>
      </c>
      <c r="AZ56" s="134">
        <v>0</v>
      </c>
      <c r="BA56" s="134">
        <v>0</v>
      </c>
      <c r="BB56" s="134">
        <v>0</v>
      </c>
      <c r="BC56" s="134">
        <v>268382</v>
      </c>
      <c r="BD56" s="134">
        <v>0</v>
      </c>
      <c r="BE56" s="134">
        <v>0</v>
      </c>
      <c r="BF56" s="134">
        <f t="shared" si="24"/>
        <v>0</v>
      </c>
      <c r="BG56" s="134">
        <f t="shared" si="25"/>
        <v>0</v>
      </c>
      <c r="BH56" s="134">
        <f t="shared" si="26"/>
        <v>0</v>
      </c>
      <c r="BI56" s="134">
        <v>0</v>
      </c>
      <c r="BJ56" s="134">
        <v>0</v>
      </c>
      <c r="BK56" s="134">
        <v>0</v>
      </c>
      <c r="BL56" s="134">
        <v>0</v>
      </c>
      <c r="BM56" s="134">
        <v>0</v>
      </c>
      <c r="BN56" s="134">
        <v>0</v>
      </c>
      <c r="BO56" s="134">
        <f t="shared" si="27"/>
        <v>0</v>
      </c>
      <c r="BP56" s="134">
        <f t="shared" si="28"/>
        <v>0</v>
      </c>
      <c r="BQ56" s="134">
        <v>0</v>
      </c>
      <c r="BR56" s="134">
        <v>0</v>
      </c>
      <c r="BS56" s="134">
        <v>0</v>
      </c>
      <c r="BT56" s="134">
        <v>0</v>
      </c>
      <c r="BU56" s="134">
        <f t="shared" si="29"/>
        <v>0</v>
      </c>
      <c r="BV56" s="134">
        <v>0</v>
      </c>
      <c r="BW56" s="134">
        <v>0</v>
      </c>
      <c r="BX56" s="134">
        <v>0</v>
      </c>
      <c r="BY56" s="134">
        <v>0</v>
      </c>
      <c r="BZ56" s="134">
        <f t="shared" si="30"/>
        <v>0</v>
      </c>
      <c r="CA56" s="134">
        <v>0</v>
      </c>
      <c r="CB56" s="134">
        <v>0</v>
      </c>
      <c r="CC56" s="134">
        <v>0</v>
      </c>
      <c r="CD56" s="134">
        <v>0</v>
      </c>
      <c r="CE56" s="134">
        <v>82339</v>
      </c>
      <c r="CF56" s="134">
        <v>0</v>
      </c>
      <c r="CG56" s="134">
        <v>0</v>
      </c>
      <c r="CH56" s="134">
        <f t="shared" si="31"/>
        <v>0</v>
      </c>
      <c r="CI56" s="134">
        <f t="shared" si="51"/>
        <v>0</v>
      </c>
      <c r="CJ56" s="134">
        <f t="shared" si="51"/>
        <v>0</v>
      </c>
      <c r="CK56" s="134">
        <f t="shared" si="51"/>
        <v>0</v>
      </c>
      <c r="CL56" s="134">
        <f t="shared" si="51"/>
        <v>0</v>
      </c>
      <c r="CM56" s="134">
        <f t="shared" si="51"/>
        <v>0</v>
      </c>
      <c r="CN56" s="134">
        <f t="shared" si="51"/>
        <v>0</v>
      </c>
      <c r="CO56" s="134">
        <f t="shared" si="51"/>
        <v>0</v>
      </c>
      <c r="CP56" s="134">
        <f t="shared" si="51"/>
        <v>0</v>
      </c>
      <c r="CQ56" s="134">
        <f t="shared" si="51"/>
        <v>0</v>
      </c>
      <c r="CR56" s="134">
        <f t="shared" si="51"/>
        <v>0</v>
      </c>
      <c r="CS56" s="134">
        <f t="shared" si="51"/>
        <v>0</v>
      </c>
      <c r="CT56" s="134">
        <f t="shared" si="51"/>
        <v>0</v>
      </c>
      <c r="CU56" s="134">
        <f t="shared" si="51"/>
        <v>0</v>
      </c>
      <c r="CV56" s="134">
        <f t="shared" si="51"/>
        <v>0</v>
      </c>
      <c r="CW56" s="134">
        <f t="shared" si="51"/>
        <v>0</v>
      </c>
      <c r="CX56" s="134">
        <f t="shared" si="51"/>
        <v>0</v>
      </c>
      <c r="CY56" s="134">
        <f t="shared" si="54"/>
        <v>0</v>
      </c>
      <c r="CZ56" s="134">
        <f t="shared" si="55"/>
        <v>0</v>
      </c>
      <c r="DA56" s="134">
        <f t="shared" si="56"/>
        <v>0</v>
      </c>
      <c r="DB56" s="134">
        <f t="shared" si="52"/>
        <v>0</v>
      </c>
      <c r="DC56" s="134">
        <f t="shared" si="52"/>
        <v>0</v>
      </c>
      <c r="DD56" s="134">
        <f t="shared" si="52"/>
        <v>0</v>
      </c>
      <c r="DE56" s="134">
        <f t="shared" si="52"/>
        <v>0</v>
      </c>
      <c r="DF56" s="134">
        <f t="shared" si="52"/>
        <v>0</v>
      </c>
      <c r="DG56" s="134">
        <f t="shared" si="52"/>
        <v>350721</v>
      </c>
      <c r="DH56" s="134">
        <f t="shared" si="52"/>
        <v>0</v>
      </c>
      <c r="DI56" s="134">
        <f t="shared" si="52"/>
        <v>0</v>
      </c>
      <c r="DJ56" s="134">
        <f t="shared" si="52"/>
        <v>0</v>
      </c>
    </row>
    <row r="57" spans="1:114" s="129" customFormat="1" ht="12" customHeight="1">
      <c r="A57" s="125" t="s">
        <v>338</v>
      </c>
      <c r="B57" s="126" t="s">
        <v>437</v>
      </c>
      <c r="C57" s="125" t="s">
        <v>438</v>
      </c>
      <c r="D57" s="134">
        <f t="shared" si="6"/>
        <v>609399</v>
      </c>
      <c r="E57" s="134">
        <f t="shared" si="7"/>
        <v>16809</v>
      </c>
      <c r="F57" s="134">
        <v>0</v>
      </c>
      <c r="G57" s="134">
        <v>0</v>
      </c>
      <c r="H57" s="134">
        <v>0</v>
      </c>
      <c r="I57" s="134">
        <v>15</v>
      </c>
      <c r="J57" s="135" t="s">
        <v>332</v>
      </c>
      <c r="K57" s="134">
        <v>16794</v>
      </c>
      <c r="L57" s="134">
        <v>592590</v>
      </c>
      <c r="M57" s="134">
        <f t="shared" si="8"/>
        <v>98292</v>
      </c>
      <c r="N57" s="134">
        <f t="shared" si="9"/>
        <v>14051</v>
      </c>
      <c r="O57" s="134">
        <v>4575</v>
      </c>
      <c r="P57" s="134">
        <v>1637</v>
      </c>
      <c r="Q57" s="134">
        <v>0</v>
      </c>
      <c r="R57" s="134">
        <v>7839</v>
      </c>
      <c r="S57" s="135" t="s">
        <v>332</v>
      </c>
      <c r="T57" s="134">
        <v>0</v>
      </c>
      <c r="U57" s="134">
        <v>84241</v>
      </c>
      <c r="V57" s="134">
        <f t="shared" si="10"/>
        <v>707691</v>
      </c>
      <c r="W57" s="134">
        <f t="shared" si="11"/>
        <v>30860</v>
      </c>
      <c r="X57" s="134">
        <f t="shared" si="12"/>
        <v>4575</v>
      </c>
      <c r="Y57" s="134">
        <f t="shared" si="13"/>
        <v>1637</v>
      </c>
      <c r="Z57" s="134">
        <f t="shared" si="14"/>
        <v>0</v>
      </c>
      <c r="AA57" s="134">
        <f t="shared" si="15"/>
        <v>7854</v>
      </c>
      <c r="AB57" s="135" t="s">
        <v>332</v>
      </c>
      <c r="AC57" s="134">
        <f t="shared" si="16"/>
        <v>16794</v>
      </c>
      <c r="AD57" s="134">
        <f t="shared" si="17"/>
        <v>676831</v>
      </c>
      <c r="AE57" s="134">
        <f t="shared" si="18"/>
        <v>0</v>
      </c>
      <c r="AF57" s="134">
        <f t="shared" si="19"/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f t="shared" si="20"/>
        <v>208943</v>
      </c>
      <c r="AN57" s="134">
        <f t="shared" si="21"/>
        <v>29725</v>
      </c>
      <c r="AO57" s="134">
        <v>29725</v>
      </c>
      <c r="AP57" s="134">
        <v>0</v>
      </c>
      <c r="AQ57" s="134">
        <v>0</v>
      </c>
      <c r="AR57" s="134">
        <v>0</v>
      </c>
      <c r="AS57" s="134">
        <f t="shared" si="22"/>
        <v>8665</v>
      </c>
      <c r="AT57" s="134">
        <v>6259</v>
      </c>
      <c r="AU57" s="134">
        <v>0</v>
      </c>
      <c r="AV57" s="134">
        <v>2406</v>
      </c>
      <c r="AW57" s="134">
        <v>0</v>
      </c>
      <c r="AX57" s="134">
        <f t="shared" si="23"/>
        <v>170553</v>
      </c>
      <c r="AY57" s="134">
        <v>119566</v>
      </c>
      <c r="AZ57" s="134">
        <v>34160</v>
      </c>
      <c r="BA57" s="134">
        <v>5291</v>
      </c>
      <c r="BB57" s="134">
        <v>11536</v>
      </c>
      <c r="BC57" s="134">
        <v>384862</v>
      </c>
      <c r="BD57" s="134">
        <v>0</v>
      </c>
      <c r="BE57" s="134">
        <v>15594</v>
      </c>
      <c r="BF57" s="134">
        <f t="shared" si="24"/>
        <v>224537</v>
      </c>
      <c r="BG57" s="134">
        <f t="shared" si="25"/>
        <v>0</v>
      </c>
      <c r="BH57" s="134">
        <f t="shared" si="26"/>
        <v>0</v>
      </c>
      <c r="BI57" s="134">
        <v>0</v>
      </c>
      <c r="BJ57" s="134">
        <v>0</v>
      </c>
      <c r="BK57" s="134">
        <v>0</v>
      </c>
      <c r="BL57" s="134">
        <v>0</v>
      </c>
      <c r="BM57" s="134">
        <v>0</v>
      </c>
      <c r="BN57" s="134">
        <v>0</v>
      </c>
      <c r="BO57" s="134">
        <f t="shared" si="27"/>
        <v>32907</v>
      </c>
      <c r="BP57" s="134">
        <f t="shared" si="28"/>
        <v>11877</v>
      </c>
      <c r="BQ57" s="134">
        <v>11877</v>
      </c>
      <c r="BR57" s="134">
        <v>0</v>
      </c>
      <c r="BS57" s="134">
        <v>0</v>
      </c>
      <c r="BT57" s="134">
        <v>0</v>
      </c>
      <c r="BU57" s="134">
        <f t="shared" si="29"/>
        <v>0</v>
      </c>
      <c r="BV57" s="134">
        <v>0</v>
      </c>
      <c r="BW57" s="134">
        <v>0</v>
      </c>
      <c r="BX57" s="134">
        <v>0</v>
      </c>
      <c r="BY57" s="134">
        <v>0</v>
      </c>
      <c r="BZ57" s="134">
        <f t="shared" si="30"/>
        <v>21030</v>
      </c>
      <c r="CA57" s="134">
        <v>21030</v>
      </c>
      <c r="CB57" s="134">
        <v>0</v>
      </c>
      <c r="CC57" s="134">
        <v>0</v>
      </c>
      <c r="CD57" s="134">
        <v>0</v>
      </c>
      <c r="CE57" s="134">
        <v>55649</v>
      </c>
      <c r="CF57" s="134">
        <v>0</v>
      </c>
      <c r="CG57" s="134">
        <v>9736</v>
      </c>
      <c r="CH57" s="134">
        <f t="shared" si="31"/>
        <v>42643</v>
      </c>
      <c r="CI57" s="134">
        <f t="shared" si="51"/>
        <v>0</v>
      </c>
      <c r="CJ57" s="134">
        <f t="shared" si="51"/>
        <v>0</v>
      </c>
      <c r="CK57" s="134">
        <f t="shared" si="51"/>
        <v>0</v>
      </c>
      <c r="CL57" s="134">
        <f t="shared" si="51"/>
        <v>0</v>
      </c>
      <c r="CM57" s="134">
        <f t="shared" si="51"/>
        <v>0</v>
      </c>
      <c r="CN57" s="134">
        <f t="shared" si="51"/>
        <v>0</v>
      </c>
      <c r="CO57" s="134">
        <f t="shared" si="51"/>
        <v>0</v>
      </c>
      <c r="CP57" s="134">
        <f t="shared" si="51"/>
        <v>0</v>
      </c>
      <c r="CQ57" s="134">
        <f t="shared" si="51"/>
        <v>241850</v>
      </c>
      <c r="CR57" s="134">
        <f t="shared" si="51"/>
        <v>41602</v>
      </c>
      <c r="CS57" s="134">
        <f t="shared" si="51"/>
        <v>41602</v>
      </c>
      <c r="CT57" s="134">
        <f t="shared" si="51"/>
        <v>0</v>
      </c>
      <c r="CU57" s="134">
        <f t="shared" si="51"/>
        <v>0</v>
      </c>
      <c r="CV57" s="134">
        <f t="shared" si="51"/>
        <v>0</v>
      </c>
      <c r="CW57" s="134">
        <f t="shared" si="51"/>
        <v>8665</v>
      </c>
      <c r="CX57" s="134">
        <f t="shared" si="51"/>
        <v>6259</v>
      </c>
      <c r="CY57" s="134">
        <f t="shared" si="54"/>
        <v>0</v>
      </c>
      <c r="CZ57" s="134">
        <f t="shared" si="55"/>
        <v>2406</v>
      </c>
      <c r="DA57" s="134">
        <f t="shared" si="56"/>
        <v>0</v>
      </c>
      <c r="DB57" s="134">
        <f t="shared" si="52"/>
        <v>191583</v>
      </c>
      <c r="DC57" s="134">
        <f t="shared" si="52"/>
        <v>140596</v>
      </c>
      <c r="DD57" s="134">
        <f t="shared" si="52"/>
        <v>34160</v>
      </c>
      <c r="DE57" s="134">
        <f t="shared" si="52"/>
        <v>5291</v>
      </c>
      <c r="DF57" s="134">
        <f t="shared" si="52"/>
        <v>11536</v>
      </c>
      <c r="DG57" s="134">
        <f t="shared" si="52"/>
        <v>440511</v>
      </c>
      <c r="DH57" s="134">
        <f t="shared" si="52"/>
        <v>0</v>
      </c>
      <c r="DI57" s="134">
        <f t="shared" si="52"/>
        <v>25330</v>
      </c>
      <c r="DJ57" s="134">
        <f t="shared" si="52"/>
        <v>267180</v>
      </c>
    </row>
    <row r="58" spans="1:114" s="129" customFormat="1" ht="12" customHeight="1">
      <c r="A58" s="125" t="s">
        <v>338</v>
      </c>
      <c r="B58" s="126" t="s">
        <v>439</v>
      </c>
      <c r="C58" s="125" t="s">
        <v>440</v>
      </c>
      <c r="D58" s="134">
        <f t="shared" si="6"/>
        <v>518760</v>
      </c>
      <c r="E58" s="134">
        <f t="shared" si="7"/>
        <v>82528</v>
      </c>
      <c r="F58" s="134">
        <v>0</v>
      </c>
      <c r="G58" s="134">
        <v>0</v>
      </c>
      <c r="H58" s="134">
        <v>0</v>
      </c>
      <c r="I58" s="134">
        <v>75170</v>
      </c>
      <c r="J58" s="135" t="s">
        <v>332</v>
      </c>
      <c r="K58" s="134">
        <v>7358</v>
      </c>
      <c r="L58" s="134">
        <v>436232</v>
      </c>
      <c r="M58" s="134">
        <f t="shared" si="8"/>
        <v>56633</v>
      </c>
      <c r="N58" s="134">
        <f t="shared" si="9"/>
        <v>0</v>
      </c>
      <c r="O58" s="134">
        <v>0</v>
      </c>
      <c r="P58" s="134">
        <v>0</v>
      </c>
      <c r="Q58" s="134">
        <v>0</v>
      </c>
      <c r="R58" s="134">
        <v>0</v>
      </c>
      <c r="S58" s="135" t="s">
        <v>332</v>
      </c>
      <c r="T58" s="134">
        <v>0</v>
      </c>
      <c r="U58" s="134">
        <v>56633</v>
      </c>
      <c r="V58" s="134">
        <f t="shared" si="10"/>
        <v>575393</v>
      </c>
      <c r="W58" s="134">
        <f t="shared" si="11"/>
        <v>82528</v>
      </c>
      <c r="X58" s="134">
        <f t="shared" si="12"/>
        <v>0</v>
      </c>
      <c r="Y58" s="134">
        <f t="shared" si="13"/>
        <v>0</v>
      </c>
      <c r="Z58" s="134">
        <f t="shared" si="14"/>
        <v>0</v>
      </c>
      <c r="AA58" s="134">
        <f t="shared" si="15"/>
        <v>75170</v>
      </c>
      <c r="AB58" s="135" t="s">
        <v>332</v>
      </c>
      <c r="AC58" s="134">
        <f t="shared" si="16"/>
        <v>7358</v>
      </c>
      <c r="AD58" s="134">
        <f t="shared" si="17"/>
        <v>492865</v>
      </c>
      <c r="AE58" s="134">
        <f t="shared" si="18"/>
        <v>0</v>
      </c>
      <c r="AF58" s="134">
        <f t="shared" si="19"/>
        <v>0</v>
      </c>
      <c r="AG58" s="134"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4">
        <f t="shared" si="20"/>
        <v>383170</v>
      </c>
      <c r="AN58" s="134">
        <f t="shared" si="21"/>
        <v>26159</v>
      </c>
      <c r="AO58" s="134">
        <v>26159</v>
      </c>
      <c r="AP58" s="134">
        <v>0</v>
      </c>
      <c r="AQ58" s="134">
        <v>0</v>
      </c>
      <c r="AR58" s="134">
        <v>0</v>
      </c>
      <c r="AS58" s="134">
        <f t="shared" si="22"/>
        <v>18889</v>
      </c>
      <c r="AT58" s="134">
        <v>17141</v>
      </c>
      <c r="AU58" s="134">
        <v>237</v>
      </c>
      <c r="AV58" s="134">
        <v>1511</v>
      </c>
      <c r="AW58" s="134">
        <v>0</v>
      </c>
      <c r="AX58" s="134">
        <f t="shared" si="23"/>
        <v>338122</v>
      </c>
      <c r="AY58" s="134">
        <v>128730</v>
      </c>
      <c r="AZ58" s="134">
        <v>166496</v>
      </c>
      <c r="BA58" s="134">
        <v>33931</v>
      </c>
      <c r="BB58" s="134">
        <v>8965</v>
      </c>
      <c r="BC58" s="134">
        <v>0</v>
      </c>
      <c r="BD58" s="134">
        <v>0</v>
      </c>
      <c r="BE58" s="134">
        <v>135590</v>
      </c>
      <c r="BF58" s="134">
        <f t="shared" si="24"/>
        <v>518760</v>
      </c>
      <c r="BG58" s="134">
        <f t="shared" si="25"/>
        <v>0</v>
      </c>
      <c r="BH58" s="134">
        <f t="shared" si="26"/>
        <v>0</v>
      </c>
      <c r="BI58" s="134">
        <v>0</v>
      </c>
      <c r="BJ58" s="134">
        <v>0</v>
      </c>
      <c r="BK58" s="134">
        <v>0</v>
      </c>
      <c r="BL58" s="134">
        <v>0</v>
      </c>
      <c r="BM58" s="134">
        <v>0</v>
      </c>
      <c r="BN58" s="134">
        <v>0</v>
      </c>
      <c r="BO58" s="134">
        <f t="shared" si="27"/>
        <v>0</v>
      </c>
      <c r="BP58" s="134">
        <f t="shared" si="28"/>
        <v>0</v>
      </c>
      <c r="BQ58" s="134">
        <v>0</v>
      </c>
      <c r="BR58" s="134">
        <v>0</v>
      </c>
      <c r="BS58" s="134">
        <v>0</v>
      </c>
      <c r="BT58" s="134">
        <v>0</v>
      </c>
      <c r="BU58" s="134">
        <f t="shared" si="29"/>
        <v>0</v>
      </c>
      <c r="BV58" s="134">
        <v>0</v>
      </c>
      <c r="BW58" s="134">
        <v>0</v>
      </c>
      <c r="BX58" s="134">
        <v>0</v>
      </c>
      <c r="BY58" s="134">
        <v>0</v>
      </c>
      <c r="BZ58" s="134">
        <f t="shared" si="30"/>
        <v>0</v>
      </c>
      <c r="CA58" s="134">
        <v>0</v>
      </c>
      <c r="CB58" s="134">
        <v>0</v>
      </c>
      <c r="CC58" s="134">
        <v>0</v>
      </c>
      <c r="CD58" s="134">
        <v>0</v>
      </c>
      <c r="CE58" s="134">
        <v>56582</v>
      </c>
      <c r="CF58" s="134">
        <v>0</v>
      </c>
      <c r="CG58" s="134">
        <v>51</v>
      </c>
      <c r="CH58" s="134">
        <f t="shared" si="31"/>
        <v>51</v>
      </c>
      <c r="CI58" s="134">
        <f t="shared" si="51"/>
        <v>0</v>
      </c>
      <c r="CJ58" s="134">
        <f t="shared" si="51"/>
        <v>0</v>
      </c>
      <c r="CK58" s="134">
        <f t="shared" si="51"/>
        <v>0</v>
      </c>
      <c r="CL58" s="134">
        <f t="shared" si="51"/>
        <v>0</v>
      </c>
      <c r="CM58" s="134">
        <f t="shared" si="51"/>
        <v>0</v>
      </c>
      <c r="CN58" s="134">
        <f t="shared" si="51"/>
        <v>0</v>
      </c>
      <c r="CO58" s="134">
        <f t="shared" si="51"/>
        <v>0</v>
      </c>
      <c r="CP58" s="134">
        <f t="shared" si="51"/>
        <v>0</v>
      </c>
      <c r="CQ58" s="134">
        <f t="shared" si="51"/>
        <v>383170</v>
      </c>
      <c r="CR58" s="134">
        <f t="shared" si="51"/>
        <v>26159</v>
      </c>
      <c r="CS58" s="134">
        <f t="shared" si="51"/>
        <v>26159</v>
      </c>
      <c r="CT58" s="134">
        <f t="shared" si="51"/>
        <v>0</v>
      </c>
      <c r="CU58" s="134">
        <f aca="true" t="shared" si="57" ref="CU58:CX61">SUM(AQ58,+BS58)</f>
        <v>0</v>
      </c>
      <c r="CV58" s="134">
        <f t="shared" si="57"/>
        <v>0</v>
      </c>
      <c r="CW58" s="134">
        <f t="shared" si="57"/>
        <v>18889</v>
      </c>
      <c r="CX58" s="134">
        <f t="shared" si="57"/>
        <v>17141</v>
      </c>
      <c r="CY58" s="134">
        <f t="shared" si="54"/>
        <v>237</v>
      </c>
      <c r="CZ58" s="134">
        <f t="shared" si="55"/>
        <v>1511</v>
      </c>
      <c r="DA58" s="134">
        <f t="shared" si="56"/>
        <v>0</v>
      </c>
      <c r="DB58" s="134">
        <f t="shared" si="52"/>
        <v>338122</v>
      </c>
      <c r="DC58" s="134">
        <f t="shared" si="52"/>
        <v>128730</v>
      </c>
      <c r="DD58" s="134">
        <f t="shared" si="52"/>
        <v>166496</v>
      </c>
      <c r="DE58" s="134">
        <f t="shared" si="52"/>
        <v>33931</v>
      </c>
      <c r="DF58" s="134">
        <f t="shared" si="52"/>
        <v>8965</v>
      </c>
      <c r="DG58" s="134">
        <f t="shared" si="52"/>
        <v>56582</v>
      </c>
      <c r="DH58" s="134">
        <f t="shared" si="52"/>
        <v>0</v>
      </c>
      <c r="DI58" s="134">
        <f t="shared" si="52"/>
        <v>135641</v>
      </c>
      <c r="DJ58" s="134">
        <f t="shared" si="52"/>
        <v>518811</v>
      </c>
    </row>
    <row r="59" spans="1:114" s="129" customFormat="1" ht="12" customHeight="1">
      <c r="A59" s="125" t="s">
        <v>338</v>
      </c>
      <c r="B59" s="126" t="s">
        <v>441</v>
      </c>
      <c r="C59" s="125" t="s">
        <v>442</v>
      </c>
      <c r="D59" s="134">
        <f t="shared" si="6"/>
        <v>99349</v>
      </c>
      <c r="E59" s="134">
        <f t="shared" si="7"/>
        <v>0</v>
      </c>
      <c r="F59" s="134">
        <v>0</v>
      </c>
      <c r="G59" s="134">
        <v>0</v>
      </c>
      <c r="H59" s="134">
        <v>0</v>
      </c>
      <c r="I59" s="134">
        <v>0</v>
      </c>
      <c r="J59" s="135" t="s">
        <v>332</v>
      </c>
      <c r="K59" s="134">
        <v>0</v>
      </c>
      <c r="L59" s="134">
        <v>99349</v>
      </c>
      <c r="M59" s="134">
        <f t="shared" si="8"/>
        <v>40975</v>
      </c>
      <c r="N59" s="134">
        <f t="shared" si="9"/>
        <v>0</v>
      </c>
      <c r="O59" s="134">
        <v>0</v>
      </c>
      <c r="P59" s="134">
        <v>0</v>
      </c>
      <c r="Q59" s="134">
        <v>0</v>
      </c>
      <c r="R59" s="134">
        <v>0</v>
      </c>
      <c r="S59" s="135" t="s">
        <v>332</v>
      </c>
      <c r="T59" s="134">
        <v>0</v>
      </c>
      <c r="U59" s="134">
        <v>40975</v>
      </c>
      <c r="V59" s="134">
        <f t="shared" si="10"/>
        <v>140324</v>
      </c>
      <c r="W59" s="134">
        <f t="shared" si="11"/>
        <v>0</v>
      </c>
      <c r="X59" s="134">
        <f t="shared" si="12"/>
        <v>0</v>
      </c>
      <c r="Y59" s="134">
        <f t="shared" si="13"/>
        <v>0</v>
      </c>
      <c r="Z59" s="134">
        <f t="shared" si="14"/>
        <v>0</v>
      </c>
      <c r="AA59" s="134">
        <f t="shared" si="15"/>
        <v>0</v>
      </c>
      <c r="AB59" s="135" t="s">
        <v>332</v>
      </c>
      <c r="AC59" s="134">
        <f t="shared" si="16"/>
        <v>0</v>
      </c>
      <c r="AD59" s="134">
        <f t="shared" si="17"/>
        <v>140324</v>
      </c>
      <c r="AE59" s="134">
        <f t="shared" si="18"/>
        <v>0</v>
      </c>
      <c r="AF59" s="134">
        <f t="shared" si="19"/>
        <v>0</v>
      </c>
      <c r="AG59" s="134"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4">
        <f t="shared" si="20"/>
        <v>0</v>
      </c>
      <c r="AN59" s="134">
        <f t="shared" si="21"/>
        <v>0</v>
      </c>
      <c r="AO59" s="134">
        <v>0</v>
      </c>
      <c r="AP59" s="134">
        <v>0</v>
      </c>
      <c r="AQ59" s="134">
        <v>0</v>
      </c>
      <c r="AR59" s="134">
        <v>0</v>
      </c>
      <c r="AS59" s="134">
        <f t="shared" si="22"/>
        <v>0</v>
      </c>
      <c r="AT59" s="134">
        <v>0</v>
      </c>
      <c r="AU59" s="134">
        <v>0</v>
      </c>
      <c r="AV59" s="134">
        <v>0</v>
      </c>
      <c r="AW59" s="134">
        <v>0</v>
      </c>
      <c r="AX59" s="134">
        <f t="shared" si="23"/>
        <v>0</v>
      </c>
      <c r="AY59" s="134">
        <v>0</v>
      </c>
      <c r="AZ59" s="134">
        <v>0</v>
      </c>
      <c r="BA59" s="134">
        <v>0</v>
      </c>
      <c r="BB59" s="134">
        <v>0</v>
      </c>
      <c r="BC59" s="134">
        <v>99349</v>
      </c>
      <c r="BD59" s="134">
        <v>0</v>
      </c>
      <c r="BE59" s="134">
        <v>0</v>
      </c>
      <c r="BF59" s="134">
        <f t="shared" si="24"/>
        <v>0</v>
      </c>
      <c r="BG59" s="134">
        <f t="shared" si="25"/>
        <v>0</v>
      </c>
      <c r="BH59" s="134">
        <f t="shared" si="26"/>
        <v>0</v>
      </c>
      <c r="BI59" s="134">
        <v>0</v>
      </c>
      <c r="BJ59" s="134">
        <v>0</v>
      </c>
      <c r="BK59" s="134">
        <v>0</v>
      </c>
      <c r="BL59" s="134">
        <v>0</v>
      </c>
      <c r="BM59" s="134">
        <v>0</v>
      </c>
      <c r="BN59" s="134">
        <v>0</v>
      </c>
      <c r="BO59" s="134">
        <f t="shared" si="27"/>
        <v>0</v>
      </c>
      <c r="BP59" s="134">
        <f t="shared" si="28"/>
        <v>0</v>
      </c>
      <c r="BQ59" s="134">
        <v>0</v>
      </c>
      <c r="BR59" s="134">
        <v>0</v>
      </c>
      <c r="BS59" s="134">
        <v>0</v>
      </c>
      <c r="BT59" s="134">
        <v>0</v>
      </c>
      <c r="BU59" s="134">
        <f t="shared" si="29"/>
        <v>0</v>
      </c>
      <c r="BV59" s="134">
        <v>0</v>
      </c>
      <c r="BW59" s="134">
        <v>0</v>
      </c>
      <c r="BX59" s="134">
        <v>0</v>
      </c>
      <c r="BY59" s="134">
        <v>0</v>
      </c>
      <c r="BZ59" s="134">
        <f t="shared" si="30"/>
        <v>0</v>
      </c>
      <c r="CA59" s="134">
        <v>0</v>
      </c>
      <c r="CB59" s="134">
        <v>0</v>
      </c>
      <c r="CC59" s="134">
        <v>0</v>
      </c>
      <c r="CD59" s="134">
        <v>0</v>
      </c>
      <c r="CE59" s="134">
        <v>40975</v>
      </c>
      <c r="CF59" s="134">
        <v>0</v>
      </c>
      <c r="CG59" s="134">
        <v>0</v>
      </c>
      <c r="CH59" s="134">
        <f t="shared" si="31"/>
        <v>0</v>
      </c>
      <c r="CI59" s="134">
        <f aca="true" t="shared" si="58" ref="CI59:CT61">SUM(AE59,+BG59)</f>
        <v>0</v>
      </c>
      <c r="CJ59" s="134">
        <f t="shared" si="58"/>
        <v>0</v>
      </c>
      <c r="CK59" s="134">
        <f t="shared" si="58"/>
        <v>0</v>
      </c>
      <c r="CL59" s="134">
        <f t="shared" si="58"/>
        <v>0</v>
      </c>
      <c r="CM59" s="134">
        <f t="shared" si="58"/>
        <v>0</v>
      </c>
      <c r="CN59" s="134">
        <f t="shared" si="58"/>
        <v>0</v>
      </c>
      <c r="CO59" s="134">
        <f t="shared" si="58"/>
        <v>0</v>
      </c>
      <c r="CP59" s="134">
        <f t="shared" si="58"/>
        <v>0</v>
      </c>
      <c r="CQ59" s="134">
        <f t="shared" si="58"/>
        <v>0</v>
      </c>
      <c r="CR59" s="134">
        <f t="shared" si="58"/>
        <v>0</v>
      </c>
      <c r="CS59" s="134">
        <f t="shared" si="58"/>
        <v>0</v>
      </c>
      <c r="CT59" s="134">
        <f t="shared" si="58"/>
        <v>0</v>
      </c>
      <c r="CU59" s="134">
        <f t="shared" si="57"/>
        <v>0</v>
      </c>
      <c r="CV59" s="134">
        <f t="shared" si="57"/>
        <v>0</v>
      </c>
      <c r="CW59" s="134">
        <f t="shared" si="57"/>
        <v>0</v>
      </c>
      <c r="CX59" s="134">
        <f t="shared" si="57"/>
        <v>0</v>
      </c>
      <c r="CY59" s="134">
        <f t="shared" si="54"/>
        <v>0</v>
      </c>
      <c r="CZ59" s="134">
        <f t="shared" si="55"/>
        <v>0</v>
      </c>
      <c r="DA59" s="134">
        <f t="shared" si="56"/>
        <v>0</v>
      </c>
      <c r="DB59" s="134">
        <f t="shared" si="52"/>
        <v>0</v>
      </c>
      <c r="DC59" s="134">
        <f t="shared" si="52"/>
        <v>0</v>
      </c>
      <c r="DD59" s="134">
        <f t="shared" si="52"/>
        <v>0</v>
      </c>
      <c r="DE59" s="134">
        <f t="shared" si="52"/>
        <v>0</v>
      </c>
      <c r="DF59" s="134">
        <f t="shared" si="52"/>
        <v>0</v>
      </c>
      <c r="DG59" s="134">
        <f t="shared" si="52"/>
        <v>140324</v>
      </c>
      <c r="DH59" s="134">
        <f t="shared" si="52"/>
        <v>0</v>
      </c>
      <c r="DI59" s="134">
        <f t="shared" si="52"/>
        <v>0</v>
      </c>
      <c r="DJ59" s="134">
        <f t="shared" si="52"/>
        <v>0</v>
      </c>
    </row>
    <row r="60" spans="1:114" s="129" customFormat="1" ht="12" customHeight="1">
      <c r="A60" s="125" t="s">
        <v>338</v>
      </c>
      <c r="B60" s="126" t="s">
        <v>443</v>
      </c>
      <c r="C60" s="125" t="s">
        <v>444</v>
      </c>
      <c r="D60" s="134">
        <f t="shared" si="6"/>
        <v>65761</v>
      </c>
      <c r="E60" s="134">
        <f t="shared" si="7"/>
        <v>0</v>
      </c>
      <c r="F60" s="134">
        <v>0</v>
      </c>
      <c r="G60" s="134">
        <v>0</v>
      </c>
      <c r="H60" s="134">
        <v>0</v>
      </c>
      <c r="I60" s="134">
        <v>0</v>
      </c>
      <c r="J60" s="135" t="s">
        <v>332</v>
      </c>
      <c r="K60" s="134">
        <v>0</v>
      </c>
      <c r="L60" s="134">
        <v>65761</v>
      </c>
      <c r="M60" s="134">
        <f t="shared" si="8"/>
        <v>7678</v>
      </c>
      <c r="N60" s="134">
        <f t="shared" si="9"/>
        <v>0</v>
      </c>
      <c r="O60" s="134">
        <v>0</v>
      </c>
      <c r="P60" s="134">
        <v>0</v>
      </c>
      <c r="Q60" s="134">
        <v>0</v>
      </c>
      <c r="R60" s="134">
        <v>0</v>
      </c>
      <c r="S60" s="135" t="s">
        <v>332</v>
      </c>
      <c r="T60" s="134">
        <v>0</v>
      </c>
      <c r="U60" s="134">
        <v>7678</v>
      </c>
      <c r="V60" s="134">
        <f t="shared" si="10"/>
        <v>73439</v>
      </c>
      <c r="W60" s="134">
        <f t="shared" si="11"/>
        <v>0</v>
      </c>
      <c r="X60" s="134">
        <f t="shared" si="12"/>
        <v>0</v>
      </c>
      <c r="Y60" s="134">
        <f t="shared" si="13"/>
        <v>0</v>
      </c>
      <c r="Z60" s="134">
        <f t="shared" si="14"/>
        <v>0</v>
      </c>
      <c r="AA60" s="134">
        <f t="shared" si="15"/>
        <v>0</v>
      </c>
      <c r="AB60" s="135" t="s">
        <v>332</v>
      </c>
      <c r="AC60" s="134">
        <f t="shared" si="16"/>
        <v>0</v>
      </c>
      <c r="AD60" s="134">
        <f t="shared" si="17"/>
        <v>73439</v>
      </c>
      <c r="AE60" s="134">
        <f t="shared" si="18"/>
        <v>0</v>
      </c>
      <c r="AF60" s="134">
        <f t="shared" si="19"/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4">
        <f t="shared" si="20"/>
        <v>0</v>
      </c>
      <c r="AN60" s="134">
        <f t="shared" si="21"/>
        <v>0</v>
      </c>
      <c r="AO60" s="134">
        <v>0</v>
      </c>
      <c r="AP60" s="134">
        <v>0</v>
      </c>
      <c r="AQ60" s="134">
        <v>0</v>
      </c>
      <c r="AR60" s="134">
        <v>0</v>
      </c>
      <c r="AS60" s="134">
        <f t="shared" si="22"/>
        <v>0</v>
      </c>
      <c r="AT60" s="134">
        <v>0</v>
      </c>
      <c r="AU60" s="134">
        <v>0</v>
      </c>
      <c r="AV60" s="134">
        <v>0</v>
      </c>
      <c r="AW60" s="134">
        <v>0</v>
      </c>
      <c r="AX60" s="134">
        <f t="shared" si="23"/>
        <v>0</v>
      </c>
      <c r="AY60" s="134">
        <v>0</v>
      </c>
      <c r="AZ60" s="134">
        <v>0</v>
      </c>
      <c r="BA60" s="134">
        <v>0</v>
      </c>
      <c r="BB60" s="134">
        <v>0</v>
      </c>
      <c r="BC60" s="134">
        <v>65761</v>
      </c>
      <c r="BD60" s="134">
        <v>0</v>
      </c>
      <c r="BE60" s="134">
        <v>0</v>
      </c>
      <c r="BF60" s="134">
        <f t="shared" si="24"/>
        <v>0</v>
      </c>
      <c r="BG60" s="134">
        <f t="shared" si="25"/>
        <v>0</v>
      </c>
      <c r="BH60" s="134">
        <f t="shared" si="26"/>
        <v>0</v>
      </c>
      <c r="BI60" s="134">
        <v>0</v>
      </c>
      <c r="BJ60" s="134">
        <v>0</v>
      </c>
      <c r="BK60" s="134">
        <v>0</v>
      </c>
      <c r="BL60" s="134">
        <v>0</v>
      </c>
      <c r="BM60" s="134">
        <v>0</v>
      </c>
      <c r="BN60" s="134">
        <v>0</v>
      </c>
      <c r="BO60" s="134">
        <f t="shared" si="27"/>
        <v>0</v>
      </c>
      <c r="BP60" s="134">
        <f t="shared" si="28"/>
        <v>0</v>
      </c>
      <c r="BQ60" s="134">
        <v>0</v>
      </c>
      <c r="BR60" s="134">
        <v>0</v>
      </c>
      <c r="BS60" s="134">
        <v>0</v>
      </c>
      <c r="BT60" s="134">
        <v>0</v>
      </c>
      <c r="BU60" s="134">
        <f t="shared" si="29"/>
        <v>0</v>
      </c>
      <c r="BV60" s="134">
        <v>0</v>
      </c>
      <c r="BW60" s="134">
        <v>0</v>
      </c>
      <c r="BX60" s="134">
        <v>0</v>
      </c>
      <c r="BY60" s="134">
        <v>0</v>
      </c>
      <c r="BZ60" s="134">
        <f t="shared" si="30"/>
        <v>0</v>
      </c>
      <c r="CA60" s="134">
        <v>0</v>
      </c>
      <c r="CB60" s="134">
        <v>0</v>
      </c>
      <c r="CC60" s="134">
        <v>0</v>
      </c>
      <c r="CD60" s="134">
        <v>0</v>
      </c>
      <c r="CE60" s="134">
        <v>7678</v>
      </c>
      <c r="CF60" s="134">
        <v>0</v>
      </c>
      <c r="CG60" s="134">
        <v>0</v>
      </c>
      <c r="CH60" s="134">
        <f t="shared" si="31"/>
        <v>0</v>
      </c>
      <c r="CI60" s="134">
        <f t="shared" si="58"/>
        <v>0</v>
      </c>
      <c r="CJ60" s="134">
        <f t="shared" si="58"/>
        <v>0</v>
      </c>
      <c r="CK60" s="134">
        <f t="shared" si="58"/>
        <v>0</v>
      </c>
      <c r="CL60" s="134">
        <f t="shared" si="58"/>
        <v>0</v>
      </c>
      <c r="CM60" s="134">
        <f t="shared" si="58"/>
        <v>0</v>
      </c>
      <c r="CN60" s="134">
        <f t="shared" si="58"/>
        <v>0</v>
      </c>
      <c r="CO60" s="134">
        <f t="shared" si="58"/>
        <v>0</v>
      </c>
      <c r="CP60" s="134">
        <f t="shared" si="58"/>
        <v>0</v>
      </c>
      <c r="CQ60" s="134">
        <f t="shared" si="58"/>
        <v>0</v>
      </c>
      <c r="CR60" s="134">
        <f t="shared" si="58"/>
        <v>0</v>
      </c>
      <c r="CS60" s="134">
        <f t="shared" si="58"/>
        <v>0</v>
      </c>
      <c r="CT60" s="134">
        <f t="shared" si="58"/>
        <v>0</v>
      </c>
      <c r="CU60" s="134">
        <f t="shared" si="57"/>
        <v>0</v>
      </c>
      <c r="CV60" s="134">
        <f t="shared" si="57"/>
        <v>0</v>
      </c>
      <c r="CW60" s="134">
        <f t="shared" si="57"/>
        <v>0</v>
      </c>
      <c r="CX60" s="134">
        <f t="shared" si="57"/>
        <v>0</v>
      </c>
      <c r="CY60" s="134">
        <f t="shared" si="54"/>
        <v>0</v>
      </c>
      <c r="CZ60" s="134">
        <f t="shared" si="55"/>
        <v>0</v>
      </c>
      <c r="DA60" s="134">
        <f t="shared" si="56"/>
        <v>0</v>
      </c>
      <c r="DB60" s="134">
        <f t="shared" si="52"/>
        <v>0</v>
      </c>
      <c r="DC60" s="134">
        <f t="shared" si="52"/>
        <v>0</v>
      </c>
      <c r="DD60" s="134">
        <f t="shared" si="52"/>
        <v>0</v>
      </c>
      <c r="DE60" s="134">
        <f t="shared" si="52"/>
        <v>0</v>
      </c>
      <c r="DF60" s="134">
        <f t="shared" si="52"/>
        <v>0</v>
      </c>
      <c r="DG60" s="134">
        <f t="shared" si="52"/>
        <v>73439</v>
      </c>
      <c r="DH60" s="134">
        <f t="shared" si="52"/>
        <v>0</v>
      </c>
      <c r="DI60" s="134">
        <f t="shared" si="52"/>
        <v>0</v>
      </c>
      <c r="DJ60" s="134">
        <f t="shared" si="52"/>
        <v>0</v>
      </c>
    </row>
    <row r="61" spans="1:114" s="129" customFormat="1" ht="12" customHeight="1">
      <c r="A61" s="125" t="s">
        <v>338</v>
      </c>
      <c r="B61" s="126" t="s">
        <v>445</v>
      </c>
      <c r="C61" s="125" t="s">
        <v>446</v>
      </c>
      <c r="D61" s="134">
        <f t="shared" si="6"/>
        <v>21807</v>
      </c>
      <c r="E61" s="134">
        <f t="shared" si="7"/>
        <v>0</v>
      </c>
      <c r="F61" s="134">
        <v>0</v>
      </c>
      <c r="G61" s="134">
        <v>0</v>
      </c>
      <c r="H61" s="134">
        <v>0</v>
      </c>
      <c r="I61" s="134">
        <v>0</v>
      </c>
      <c r="J61" s="135" t="s">
        <v>332</v>
      </c>
      <c r="K61" s="134">
        <v>0</v>
      </c>
      <c r="L61" s="134">
        <v>21807</v>
      </c>
      <c r="M61" s="134">
        <f t="shared" si="8"/>
        <v>11818</v>
      </c>
      <c r="N61" s="134">
        <f t="shared" si="9"/>
        <v>0</v>
      </c>
      <c r="O61" s="134">
        <v>0</v>
      </c>
      <c r="P61" s="134">
        <v>0</v>
      </c>
      <c r="Q61" s="134">
        <v>0</v>
      </c>
      <c r="R61" s="134">
        <v>0</v>
      </c>
      <c r="S61" s="135" t="s">
        <v>332</v>
      </c>
      <c r="T61" s="134">
        <v>0</v>
      </c>
      <c r="U61" s="134">
        <v>11818</v>
      </c>
      <c r="V61" s="134">
        <f t="shared" si="10"/>
        <v>33625</v>
      </c>
      <c r="W61" s="134">
        <f t="shared" si="11"/>
        <v>0</v>
      </c>
      <c r="X61" s="134">
        <f t="shared" si="12"/>
        <v>0</v>
      </c>
      <c r="Y61" s="134">
        <f t="shared" si="13"/>
        <v>0</v>
      </c>
      <c r="Z61" s="134">
        <f t="shared" si="14"/>
        <v>0</v>
      </c>
      <c r="AA61" s="134">
        <f t="shared" si="15"/>
        <v>0</v>
      </c>
      <c r="AB61" s="135" t="s">
        <v>332</v>
      </c>
      <c r="AC61" s="134">
        <f t="shared" si="16"/>
        <v>0</v>
      </c>
      <c r="AD61" s="134">
        <f t="shared" si="17"/>
        <v>33625</v>
      </c>
      <c r="AE61" s="134">
        <f t="shared" si="18"/>
        <v>0</v>
      </c>
      <c r="AF61" s="134">
        <f t="shared" si="19"/>
        <v>0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f t="shared" si="20"/>
        <v>0</v>
      </c>
      <c r="AN61" s="134">
        <f t="shared" si="21"/>
        <v>0</v>
      </c>
      <c r="AO61" s="134">
        <v>0</v>
      </c>
      <c r="AP61" s="134">
        <v>0</v>
      </c>
      <c r="AQ61" s="134">
        <v>0</v>
      </c>
      <c r="AR61" s="134">
        <v>0</v>
      </c>
      <c r="AS61" s="134">
        <f t="shared" si="22"/>
        <v>0</v>
      </c>
      <c r="AT61" s="134">
        <v>0</v>
      </c>
      <c r="AU61" s="134">
        <v>0</v>
      </c>
      <c r="AV61" s="134">
        <v>0</v>
      </c>
      <c r="AW61" s="134">
        <v>0</v>
      </c>
      <c r="AX61" s="134">
        <f t="shared" si="23"/>
        <v>0</v>
      </c>
      <c r="AY61" s="134">
        <v>0</v>
      </c>
      <c r="AZ61" s="134">
        <v>0</v>
      </c>
      <c r="BA61" s="134">
        <v>0</v>
      </c>
      <c r="BB61" s="134">
        <v>0</v>
      </c>
      <c r="BC61" s="134">
        <v>21807</v>
      </c>
      <c r="BD61" s="134">
        <v>0</v>
      </c>
      <c r="BE61" s="134">
        <v>0</v>
      </c>
      <c r="BF61" s="134">
        <f t="shared" si="24"/>
        <v>0</v>
      </c>
      <c r="BG61" s="134">
        <f t="shared" si="25"/>
        <v>0</v>
      </c>
      <c r="BH61" s="134">
        <f t="shared" si="26"/>
        <v>0</v>
      </c>
      <c r="BI61" s="134">
        <v>0</v>
      </c>
      <c r="BJ61" s="134">
        <v>0</v>
      </c>
      <c r="BK61" s="134">
        <v>0</v>
      </c>
      <c r="BL61" s="134">
        <v>0</v>
      </c>
      <c r="BM61" s="134">
        <v>0</v>
      </c>
      <c r="BN61" s="134">
        <v>0</v>
      </c>
      <c r="BO61" s="134">
        <f t="shared" si="27"/>
        <v>0</v>
      </c>
      <c r="BP61" s="134">
        <f t="shared" si="28"/>
        <v>0</v>
      </c>
      <c r="BQ61" s="134">
        <v>0</v>
      </c>
      <c r="BR61" s="134">
        <v>0</v>
      </c>
      <c r="BS61" s="134">
        <v>0</v>
      </c>
      <c r="BT61" s="134">
        <v>0</v>
      </c>
      <c r="BU61" s="134">
        <f t="shared" si="29"/>
        <v>0</v>
      </c>
      <c r="BV61" s="134">
        <v>0</v>
      </c>
      <c r="BW61" s="134">
        <v>0</v>
      </c>
      <c r="BX61" s="134">
        <v>0</v>
      </c>
      <c r="BY61" s="134">
        <v>0</v>
      </c>
      <c r="BZ61" s="134">
        <f t="shared" si="30"/>
        <v>0</v>
      </c>
      <c r="CA61" s="134">
        <v>0</v>
      </c>
      <c r="CB61" s="134">
        <v>0</v>
      </c>
      <c r="CC61" s="134">
        <v>0</v>
      </c>
      <c r="CD61" s="134">
        <v>0</v>
      </c>
      <c r="CE61" s="134">
        <v>11818</v>
      </c>
      <c r="CF61" s="134">
        <v>0</v>
      </c>
      <c r="CG61" s="134">
        <v>0</v>
      </c>
      <c r="CH61" s="134">
        <f t="shared" si="31"/>
        <v>0</v>
      </c>
      <c r="CI61" s="134">
        <f t="shared" si="58"/>
        <v>0</v>
      </c>
      <c r="CJ61" s="134">
        <f t="shared" si="58"/>
        <v>0</v>
      </c>
      <c r="CK61" s="134">
        <f t="shared" si="58"/>
        <v>0</v>
      </c>
      <c r="CL61" s="134">
        <f t="shared" si="58"/>
        <v>0</v>
      </c>
      <c r="CM61" s="134">
        <f t="shared" si="58"/>
        <v>0</v>
      </c>
      <c r="CN61" s="134">
        <f t="shared" si="58"/>
        <v>0</v>
      </c>
      <c r="CO61" s="134">
        <f t="shared" si="58"/>
        <v>0</v>
      </c>
      <c r="CP61" s="134">
        <f t="shared" si="58"/>
        <v>0</v>
      </c>
      <c r="CQ61" s="134">
        <f t="shared" si="58"/>
        <v>0</v>
      </c>
      <c r="CR61" s="134">
        <f t="shared" si="58"/>
        <v>0</v>
      </c>
      <c r="CS61" s="134">
        <f t="shared" si="58"/>
        <v>0</v>
      </c>
      <c r="CT61" s="134">
        <f t="shared" si="58"/>
        <v>0</v>
      </c>
      <c r="CU61" s="134">
        <f t="shared" si="57"/>
        <v>0</v>
      </c>
      <c r="CV61" s="134">
        <f t="shared" si="57"/>
        <v>0</v>
      </c>
      <c r="CW61" s="134">
        <f t="shared" si="57"/>
        <v>0</v>
      </c>
      <c r="CX61" s="134">
        <f t="shared" si="57"/>
        <v>0</v>
      </c>
      <c r="CY61" s="134">
        <f t="shared" si="54"/>
        <v>0</v>
      </c>
      <c r="CZ61" s="134">
        <f t="shared" si="55"/>
        <v>0</v>
      </c>
      <c r="DA61" s="134">
        <f t="shared" si="56"/>
        <v>0</v>
      </c>
      <c r="DB61" s="134">
        <f t="shared" si="52"/>
        <v>0</v>
      </c>
      <c r="DC61" s="134">
        <f t="shared" si="52"/>
        <v>0</v>
      </c>
      <c r="DD61" s="134">
        <f t="shared" si="52"/>
        <v>0</v>
      </c>
      <c r="DE61" s="134">
        <f t="shared" si="52"/>
        <v>0</v>
      </c>
      <c r="DF61" s="134">
        <f t="shared" si="52"/>
        <v>0</v>
      </c>
      <c r="DG61" s="134">
        <f t="shared" si="52"/>
        <v>33625</v>
      </c>
      <c r="DH61" s="134">
        <f t="shared" si="52"/>
        <v>0</v>
      </c>
      <c r="DI61" s="134">
        <f t="shared" si="52"/>
        <v>0</v>
      </c>
      <c r="DJ61" s="134">
        <f t="shared" si="52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K7">SUM(D8:D27)</f>
        <v>10385125</v>
      </c>
      <c r="E7" s="123">
        <f t="shared" si="0"/>
        <v>9159073</v>
      </c>
      <c r="F7" s="123">
        <f t="shared" si="0"/>
        <v>3206897</v>
      </c>
      <c r="G7" s="123">
        <f t="shared" si="0"/>
        <v>0</v>
      </c>
      <c r="H7" s="123">
        <f t="shared" si="0"/>
        <v>3226900</v>
      </c>
      <c r="I7" s="123">
        <f t="shared" si="0"/>
        <v>2121974</v>
      </c>
      <c r="J7" s="123">
        <f t="shared" si="0"/>
        <v>10941109</v>
      </c>
      <c r="K7" s="123">
        <f t="shared" si="0"/>
        <v>603302</v>
      </c>
      <c r="L7" s="123">
        <f t="shared" si="0"/>
        <v>1226052</v>
      </c>
      <c r="M7" s="123">
        <f t="shared" si="0"/>
        <v>400520</v>
      </c>
      <c r="N7" s="123">
        <f t="shared" si="0"/>
        <v>285228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136666</v>
      </c>
      <c r="S7" s="123">
        <f t="shared" si="0"/>
        <v>3426655</v>
      </c>
      <c r="T7" s="123">
        <f t="shared" si="0"/>
        <v>148562</v>
      </c>
      <c r="U7" s="123">
        <f t="shared" si="0"/>
        <v>115292</v>
      </c>
      <c r="V7" s="123">
        <f t="shared" si="0"/>
        <v>10785645</v>
      </c>
      <c r="W7" s="123">
        <f t="shared" si="0"/>
        <v>9444301</v>
      </c>
      <c r="X7" s="123">
        <f t="shared" si="0"/>
        <v>3206897</v>
      </c>
      <c r="Y7" s="123">
        <f t="shared" si="0"/>
        <v>0</v>
      </c>
      <c r="Z7" s="123">
        <f t="shared" si="0"/>
        <v>3226900</v>
      </c>
      <c r="AA7" s="123">
        <f t="shared" si="0"/>
        <v>2258640</v>
      </c>
      <c r="AB7" s="123">
        <f t="shared" si="0"/>
        <v>14367764</v>
      </c>
      <c r="AC7" s="123">
        <f t="shared" si="0"/>
        <v>751864</v>
      </c>
      <c r="AD7" s="123">
        <f t="shared" si="0"/>
        <v>1341344</v>
      </c>
      <c r="AE7" s="123">
        <f t="shared" si="0"/>
        <v>8093763</v>
      </c>
      <c r="AF7" s="123">
        <f t="shared" si="0"/>
        <v>7986237</v>
      </c>
      <c r="AG7" s="123">
        <f t="shared" si="0"/>
        <v>0</v>
      </c>
      <c r="AH7" s="123">
        <f t="shared" si="0"/>
        <v>7921331</v>
      </c>
      <c r="AI7" s="123">
        <f t="shared" si="0"/>
        <v>58821</v>
      </c>
      <c r="AJ7" s="123">
        <f t="shared" si="0"/>
        <v>6085</v>
      </c>
      <c r="AK7" s="123">
        <f t="shared" si="0"/>
        <v>107526</v>
      </c>
      <c r="AL7" s="123" t="s">
        <v>332</v>
      </c>
      <c r="AM7" s="123">
        <f aca="true" t="shared" si="1" ref="AM7:BB7">SUM(AM8:AM27)</f>
        <v>11367236</v>
      </c>
      <c r="AN7" s="123">
        <f t="shared" si="1"/>
        <v>1732870</v>
      </c>
      <c r="AO7" s="123">
        <f t="shared" si="1"/>
        <v>1349387</v>
      </c>
      <c r="AP7" s="123">
        <f t="shared" si="1"/>
        <v>0</v>
      </c>
      <c r="AQ7" s="123">
        <f t="shared" si="1"/>
        <v>367681</v>
      </c>
      <c r="AR7" s="123">
        <f t="shared" si="1"/>
        <v>15802</v>
      </c>
      <c r="AS7" s="123">
        <f t="shared" si="1"/>
        <v>4892500</v>
      </c>
      <c r="AT7" s="123">
        <f t="shared" si="1"/>
        <v>0</v>
      </c>
      <c r="AU7" s="123">
        <f t="shared" si="1"/>
        <v>4807928</v>
      </c>
      <c r="AV7" s="123">
        <f t="shared" si="1"/>
        <v>84572</v>
      </c>
      <c r="AW7" s="123">
        <f t="shared" si="1"/>
        <v>15148</v>
      </c>
      <c r="AX7" s="123">
        <f t="shared" si="1"/>
        <v>4722465</v>
      </c>
      <c r="AY7" s="123">
        <f t="shared" si="1"/>
        <v>273261</v>
      </c>
      <c r="AZ7" s="123">
        <f t="shared" si="1"/>
        <v>3201181</v>
      </c>
      <c r="BA7" s="123">
        <f t="shared" si="1"/>
        <v>1154976</v>
      </c>
      <c r="BB7" s="123">
        <f t="shared" si="1"/>
        <v>93047</v>
      </c>
      <c r="BC7" s="123" t="s">
        <v>332</v>
      </c>
      <c r="BD7" s="123">
        <f aca="true" t="shared" si="2" ref="BD7:BM7">SUM(BD8:BD27)</f>
        <v>4253</v>
      </c>
      <c r="BE7" s="123">
        <f t="shared" si="2"/>
        <v>1865235</v>
      </c>
      <c r="BF7" s="123">
        <f t="shared" si="2"/>
        <v>21326234</v>
      </c>
      <c r="BG7" s="123">
        <f t="shared" si="2"/>
        <v>178174</v>
      </c>
      <c r="BH7" s="123">
        <f t="shared" si="2"/>
        <v>178174</v>
      </c>
      <c r="BI7" s="123">
        <f t="shared" si="2"/>
        <v>0</v>
      </c>
      <c r="BJ7" s="123">
        <f t="shared" si="2"/>
        <v>178174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SUM(BO8:BO27)</f>
        <v>3139815</v>
      </c>
      <c r="BP7" s="123">
        <f t="shared" si="3"/>
        <v>587936</v>
      </c>
      <c r="BQ7" s="123">
        <f t="shared" si="3"/>
        <v>468074</v>
      </c>
      <c r="BR7" s="123">
        <f t="shared" si="3"/>
        <v>0</v>
      </c>
      <c r="BS7" s="123">
        <f t="shared" si="3"/>
        <v>107031</v>
      </c>
      <c r="BT7" s="123">
        <f t="shared" si="3"/>
        <v>12831</v>
      </c>
      <c r="BU7" s="123">
        <f t="shared" si="3"/>
        <v>1747260</v>
      </c>
      <c r="BV7" s="123">
        <f t="shared" si="3"/>
        <v>0</v>
      </c>
      <c r="BW7" s="123">
        <f t="shared" si="3"/>
        <v>1746161</v>
      </c>
      <c r="BX7" s="123">
        <f t="shared" si="3"/>
        <v>1099</v>
      </c>
      <c r="BY7" s="123">
        <f t="shared" si="3"/>
        <v>0</v>
      </c>
      <c r="BZ7" s="123">
        <f t="shared" si="3"/>
        <v>804619</v>
      </c>
      <c r="CA7" s="123">
        <f t="shared" si="3"/>
        <v>2487</v>
      </c>
      <c r="CB7" s="123">
        <f t="shared" si="3"/>
        <v>705087</v>
      </c>
      <c r="CC7" s="123">
        <f t="shared" si="3"/>
        <v>43969</v>
      </c>
      <c r="CD7" s="123">
        <f t="shared" si="3"/>
        <v>53076</v>
      </c>
      <c r="CE7" s="123" t="s">
        <v>332</v>
      </c>
      <c r="CF7" s="123">
        <f aca="true" t="shared" si="4" ref="CF7:CO7">SUM(CF8:CF27)</f>
        <v>0</v>
      </c>
      <c r="CG7" s="123">
        <f t="shared" si="4"/>
        <v>509186</v>
      </c>
      <c r="CH7" s="123">
        <f t="shared" si="4"/>
        <v>3827175</v>
      </c>
      <c r="CI7" s="123">
        <f t="shared" si="4"/>
        <v>8271937</v>
      </c>
      <c r="CJ7" s="123">
        <f t="shared" si="4"/>
        <v>8164411</v>
      </c>
      <c r="CK7" s="123">
        <f t="shared" si="4"/>
        <v>0</v>
      </c>
      <c r="CL7" s="123">
        <f t="shared" si="4"/>
        <v>8099505</v>
      </c>
      <c r="CM7" s="123">
        <f t="shared" si="4"/>
        <v>58821</v>
      </c>
      <c r="CN7" s="123">
        <f t="shared" si="4"/>
        <v>6085</v>
      </c>
      <c r="CO7" s="123">
        <f t="shared" si="4"/>
        <v>107526</v>
      </c>
      <c r="CP7" s="123" t="s">
        <v>332</v>
      </c>
      <c r="CQ7" s="123">
        <f aca="true" t="shared" si="5" ref="CQ7:DF7">SUM(CQ8:CQ27)</f>
        <v>14507051</v>
      </c>
      <c r="CR7" s="123">
        <f t="shared" si="5"/>
        <v>2320806</v>
      </c>
      <c r="CS7" s="123">
        <f t="shared" si="5"/>
        <v>1817461</v>
      </c>
      <c r="CT7" s="123">
        <f t="shared" si="5"/>
        <v>0</v>
      </c>
      <c r="CU7" s="123">
        <f t="shared" si="5"/>
        <v>474712</v>
      </c>
      <c r="CV7" s="123">
        <f t="shared" si="5"/>
        <v>28633</v>
      </c>
      <c r="CW7" s="123">
        <f t="shared" si="5"/>
        <v>6639760</v>
      </c>
      <c r="CX7" s="123">
        <f t="shared" si="5"/>
        <v>0</v>
      </c>
      <c r="CY7" s="123">
        <f t="shared" si="5"/>
        <v>6554089</v>
      </c>
      <c r="CZ7" s="123">
        <f t="shared" si="5"/>
        <v>85671</v>
      </c>
      <c r="DA7" s="123">
        <f t="shared" si="5"/>
        <v>15148</v>
      </c>
      <c r="DB7" s="123">
        <f t="shared" si="5"/>
        <v>5527084</v>
      </c>
      <c r="DC7" s="123">
        <f t="shared" si="5"/>
        <v>275748</v>
      </c>
      <c r="DD7" s="123">
        <f t="shared" si="5"/>
        <v>3906268</v>
      </c>
      <c r="DE7" s="123">
        <f t="shared" si="5"/>
        <v>1198945</v>
      </c>
      <c r="DF7" s="123">
        <f t="shared" si="5"/>
        <v>146123</v>
      </c>
      <c r="DG7" s="123" t="s">
        <v>332</v>
      </c>
      <c r="DH7" s="123">
        <f>SUM(DH8:DH27)</f>
        <v>4253</v>
      </c>
      <c r="DI7" s="123">
        <f>SUM(DI8:DI27)</f>
        <v>2374421</v>
      </c>
      <c r="DJ7" s="123">
        <f>SUM(DJ8:DJ27)</f>
        <v>25153409</v>
      </c>
    </row>
    <row r="8" spans="1:114" s="129" customFormat="1" ht="12" customHeight="1">
      <c r="A8" s="125" t="s">
        <v>338</v>
      </c>
      <c r="B8" s="133" t="s">
        <v>447</v>
      </c>
      <c r="C8" s="125" t="s">
        <v>448</v>
      </c>
      <c r="D8" s="127">
        <f aca="true" t="shared" si="6" ref="D8:D27">SUM(E8,+L8)</f>
        <v>0</v>
      </c>
      <c r="E8" s="127">
        <f aca="true" t="shared" si="7" ref="E8:E27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27">SUM(N8,+U8)</f>
        <v>92547</v>
      </c>
      <c r="N8" s="127">
        <f aca="true" t="shared" si="9" ref="N8:N27">SUM(O8:R8)+T8</f>
        <v>68726</v>
      </c>
      <c r="O8" s="127">
        <v>0</v>
      </c>
      <c r="P8" s="127">
        <v>0</v>
      </c>
      <c r="Q8" s="127">
        <v>0</v>
      </c>
      <c r="R8" s="127">
        <v>0</v>
      </c>
      <c r="S8" s="127">
        <v>371824</v>
      </c>
      <c r="T8" s="127">
        <v>68726</v>
      </c>
      <c r="U8" s="127">
        <v>23821</v>
      </c>
      <c r="V8" s="127">
        <f aca="true" t="shared" si="10" ref="V8:V27">+SUM(D8,M8)</f>
        <v>92547</v>
      </c>
      <c r="W8" s="127">
        <f aca="true" t="shared" si="11" ref="W8:W27">+SUM(E8,N8)</f>
        <v>68726</v>
      </c>
      <c r="X8" s="127">
        <f aca="true" t="shared" si="12" ref="X8:X27">+SUM(F8,O8)</f>
        <v>0</v>
      </c>
      <c r="Y8" s="127">
        <f aca="true" t="shared" si="13" ref="Y8:Y27">+SUM(G8,P8)</f>
        <v>0</v>
      </c>
      <c r="Z8" s="127">
        <f aca="true" t="shared" si="14" ref="Z8:Z27">+SUM(H8,Q8)</f>
        <v>0</v>
      </c>
      <c r="AA8" s="127">
        <f aca="true" t="shared" si="15" ref="AA8:AA27">+SUM(I8,R8)</f>
        <v>0</v>
      </c>
      <c r="AB8" s="127">
        <f aca="true" t="shared" si="16" ref="AB8:AB27">+SUM(J8,S8)</f>
        <v>371824</v>
      </c>
      <c r="AC8" s="127">
        <f aca="true" t="shared" si="17" ref="AC8:AC27">+SUM(K8,T8)</f>
        <v>68726</v>
      </c>
      <c r="AD8" s="127">
        <f aca="true" t="shared" si="18" ref="AD8:AD27">+SUM(L8,U8)</f>
        <v>23821</v>
      </c>
      <c r="AE8" s="127">
        <f aca="true" t="shared" si="19" ref="AE8:AE27">SUM(AF8,+AK8)</f>
        <v>0</v>
      </c>
      <c r="AF8" s="127">
        <f aca="true" t="shared" si="20" ref="AF8:AF27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27">SUM(AN8,AS8,AW8,AX8,BD8)</f>
        <v>0</v>
      </c>
      <c r="AN8" s="127">
        <f aca="true" t="shared" si="22" ref="AN8:AN27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27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27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27">SUM(AE8,+AM8,+BE8)</f>
        <v>0</v>
      </c>
      <c r="BG8" s="127">
        <f aca="true" t="shared" si="26" ref="BG8:BG27">SUM(BH8,+BM8)</f>
        <v>50793</v>
      </c>
      <c r="BH8" s="127">
        <f aca="true" t="shared" si="27" ref="BH8:BH27">SUM(BI8:BL8)</f>
        <v>50793</v>
      </c>
      <c r="BI8" s="127">
        <v>0</v>
      </c>
      <c r="BJ8" s="127">
        <v>50793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27">SUM(BP8,BU8,BY8,BZ8,CF8)</f>
        <v>371699</v>
      </c>
      <c r="BP8" s="127">
        <f aca="true" t="shared" si="29" ref="BP8:BP27">SUM(BQ8:BT8)</f>
        <v>107216</v>
      </c>
      <c r="BQ8" s="127">
        <v>107216</v>
      </c>
      <c r="BR8" s="127">
        <v>0</v>
      </c>
      <c r="BS8" s="127">
        <v>0</v>
      </c>
      <c r="BT8" s="127">
        <v>0</v>
      </c>
      <c r="BU8" s="127">
        <f aca="true" t="shared" si="30" ref="BU8:BU27">SUM(BV8:BX8)</f>
        <v>156076</v>
      </c>
      <c r="BV8" s="127">
        <v>0</v>
      </c>
      <c r="BW8" s="127">
        <v>156076</v>
      </c>
      <c r="BX8" s="127">
        <v>0</v>
      </c>
      <c r="BY8" s="127">
        <v>0</v>
      </c>
      <c r="BZ8" s="127">
        <f aca="true" t="shared" si="31" ref="BZ8:BZ27">SUM(CA8:CD8)</f>
        <v>108407</v>
      </c>
      <c r="CA8" s="127">
        <v>0</v>
      </c>
      <c r="CB8" s="127">
        <v>76535</v>
      </c>
      <c r="CC8" s="127">
        <v>12179</v>
      </c>
      <c r="CD8" s="127">
        <v>19693</v>
      </c>
      <c r="CE8" s="128" t="s">
        <v>332</v>
      </c>
      <c r="CF8" s="127">
        <v>0</v>
      </c>
      <c r="CG8" s="127">
        <v>41879</v>
      </c>
      <c r="CH8" s="127">
        <f aca="true" t="shared" si="32" ref="CH8:CH27">SUM(BG8,+BO8,+CG8)</f>
        <v>464371</v>
      </c>
      <c r="CI8" s="127">
        <f aca="true" t="shared" si="33" ref="CI8:CI27">SUM(AE8,+BG8)</f>
        <v>50793</v>
      </c>
      <c r="CJ8" s="127">
        <f aca="true" t="shared" si="34" ref="CJ8:CJ27">SUM(AF8,+BH8)</f>
        <v>50793</v>
      </c>
      <c r="CK8" s="127">
        <f aca="true" t="shared" si="35" ref="CK8:CK27">SUM(AG8,+BI8)</f>
        <v>0</v>
      </c>
      <c r="CL8" s="127">
        <f aca="true" t="shared" si="36" ref="CL8:CL27">SUM(AH8,+BJ8)</f>
        <v>50793</v>
      </c>
      <c r="CM8" s="127">
        <f aca="true" t="shared" si="37" ref="CM8:CM27">SUM(AI8,+BK8)</f>
        <v>0</v>
      </c>
      <c r="CN8" s="127">
        <f aca="true" t="shared" si="38" ref="CN8:CN27">SUM(AJ8,+BL8)</f>
        <v>0</v>
      </c>
      <c r="CO8" s="127">
        <f aca="true" t="shared" si="39" ref="CO8:CO27">SUM(AK8,+BM8)</f>
        <v>0</v>
      </c>
      <c r="CP8" s="128" t="s">
        <v>332</v>
      </c>
      <c r="CQ8" s="127">
        <f aca="true" t="shared" si="40" ref="CQ8:DF23">SUM(AM8,+BO8)</f>
        <v>371699</v>
      </c>
      <c r="CR8" s="127">
        <f t="shared" si="40"/>
        <v>107216</v>
      </c>
      <c r="CS8" s="127">
        <f t="shared" si="40"/>
        <v>107216</v>
      </c>
      <c r="CT8" s="127">
        <f t="shared" si="40"/>
        <v>0</v>
      </c>
      <c r="CU8" s="127">
        <f t="shared" si="40"/>
        <v>0</v>
      </c>
      <c r="CV8" s="127">
        <f t="shared" si="40"/>
        <v>0</v>
      </c>
      <c r="CW8" s="127">
        <f t="shared" si="40"/>
        <v>156076</v>
      </c>
      <c r="CX8" s="127">
        <f t="shared" si="40"/>
        <v>0</v>
      </c>
      <c r="CY8" s="127">
        <f t="shared" si="40"/>
        <v>156076</v>
      </c>
      <c r="CZ8" s="127">
        <f t="shared" si="40"/>
        <v>0</v>
      </c>
      <c r="DA8" s="127">
        <f t="shared" si="40"/>
        <v>0</v>
      </c>
      <c r="DB8" s="127">
        <f t="shared" si="40"/>
        <v>108407</v>
      </c>
      <c r="DC8" s="127">
        <f t="shared" si="40"/>
        <v>0</v>
      </c>
      <c r="DD8" s="127">
        <f t="shared" si="40"/>
        <v>76535</v>
      </c>
      <c r="DE8" s="127">
        <f t="shared" si="40"/>
        <v>12179</v>
      </c>
      <c r="DF8" s="127">
        <f t="shared" si="40"/>
        <v>19693</v>
      </c>
      <c r="DG8" s="128" t="s">
        <v>332</v>
      </c>
      <c r="DH8" s="127">
        <f aca="true" t="shared" si="41" ref="DH8:DH27">SUM(BD8,+CF8)</f>
        <v>0</v>
      </c>
      <c r="DI8" s="127">
        <f aca="true" t="shared" si="42" ref="DI8:DI27">SUM(BE8,+CG8)</f>
        <v>41879</v>
      </c>
      <c r="DJ8" s="127">
        <f aca="true" t="shared" si="43" ref="DJ8:DJ27">SUM(BF8,+CH8)</f>
        <v>464371</v>
      </c>
    </row>
    <row r="9" spans="1:114" s="129" customFormat="1" ht="12" customHeight="1">
      <c r="A9" s="125" t="s">
        <v>338</v>
      </c>
      <c r="B9" s="133" t="s">
        <v>449</v>
      </c>
      <c r="C9" s="125" t="s">
        <v>450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20015</v>
      </c>
      <c r="N9" s="127">
        <f t="shared" si="9"/>
        <v>20015</v>
      </c>
      <c r="O9" s="127">
        <v>0</v>
      </c>
      <c r="P9" s="127">
        <v>0</v>
      </c>
      <c r="Q9" s="127">
        <v>0</v>
      </c>
      <c r="R9" s="127">
        <v>0</v>
      </c>
      <c r="S9" s="127">
        <v>258596</v>
      </c>
      <c r="T9" s="127">
        <v>20015</v>
      </c>
      <c r="U9" s="127">
        <v>0</v>
      </c>
      <c r="V9" s="127">
        <f t="shared" si="10"/>
        <v>20015</v>
      </c>
      <c r="W9" s="127">
        <f t="shared" si="11"/>
        <v>20015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0</v>
      </c>
      <c r="AB9" s="127">
        <f t="shared" si="16"/>
        <v>258596</v>
      </c>
      <c r="AC9" s="127">
        <f t="shared" si="17"/>
        <v>20015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254235</v>
      </c>
      <c r="BP9" s="127">
        <f t="shared" si="29"/>
        <v>33801</v>
      </c>
      <c r="BQ9" s="127">
        <v>28329</v>
      </c>
      <c r="BR9" s="127">
        <v>0</v>
      </c>
      <c r="BS9" s="127">
        <v>5472</v>
      </c>
      <c r="BT9" s="127">
        <v>0</v>
      </c>
      <c r="BU9" s="127">
        <f t="shared" si="30"/>
        <v>147287</v>
      </c>
      <c r="BV9" s="127">
        <v>0</v>
      </c>
      <c r="BW9" s="127">
        <v>147287</v>
      </c>
      <c r="BX9" s="127">
        <v>0</v>
      </c>
      <c r="BY9" s="127">
        <v>0</v>
      </c>
      <c r="BZ9" s="127">
        <f t="shared" si="31"/>
        <v>73147</v>
      </c>
      <c r="CA9" s="127">
        <v>0</v>
      </c>
      <c r="CB9" s="127">
        <v>68902</v>
      </c>
      <c r="CC9" s="127">
        <v>4245</v>
      </c>
      <c r="CD9" s="127">
        <v>0</v>
      </c>
      <c r="CE9" s="128" t="s">
        <v>332</v>
      </c>
      <c r="CF9" s="127">
        <v>0</v>
      </c>
      <c r="CG9" s="127">
        <v>24376</v>
      </c>
      <c r="CH9" s="127">
        <f t="shared" si="32"/>
        <v>278611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254235</v>
      </c>
      <c r="CR9" s="127">
        <f t="shared" si="40"/>
        <v>33801</v>
      </c>
      <c r="CS9" s="127">
        <f t="shared" si="40"/>
        <v>28329</v>
      </c>
      <c r="CT9" s="127">
        <f t="shared" si="40"/>
        <v>0</v>
      </c>
      <c r="CU9" s="127">
        <f t="shared" si="40"/>
        <v>5472</v>
      </c>
      <c r="CV9" s="127">
        <f t="shared" si="40"/>
        <v>0</v>
      </c>
      <c r="CW9" s="127">
        <f t="shared" si="40"/>
        <v>147287</v>
      </c>
      <c r="CX9" s="127">
        <f t="shared" si="40"/>
        <v>0</v>
      </c>
      <c r="CY9" s="127">
        <f t="shared" si="40"/>
        <v>147287</v>
      </c>
      <c r="CZ9" s="127">
        <f t="shared" si="40"/>
        <v>0</v>
      </c>
      <c r="DA9" s="127">
        <f t="shared" si="40"/>
        <v>0</v>
      </c>
      <c r="DB9" s="127">
        <f t="shared" si="40"/>
        <v>73147</v>
      </c>
      <c r="DC9" s="127">
        <f t="shared" si="40"/>
        <v>0</v>
      </c>
      <c r="DD9" s="127">
        <f t="shared" si="40"/>
        <v>68902</v>
      </c>
      <c r="DE9" s="127">
        <f t="shared" si="40"/>
        <v>4245</v>
      </c>
      <c r="DF9" s="127">
        <f t="shared" si="40"/>
        <v>0</v>
      </c>
      <c r="DG9" s="128" t="s">
        <v>332</v>
      </c>
      <c r="DH9" s="127">
        <f t="shared" si="41"/>
        <v>0</v>
      </c>
      <c r="DI9" s="127">
        <f t="shared" si="42"/>
        <v>24376</v>
      </c>
      <c r="DJ9" s="127">
        <f t="shared" si="43"/>
        <v>278611</v>
      </c>
    </row>
    <row r="10" spans="1:114" s="129" customFormat="1" ht="12" customHeight="1">
      <c r="A10" s="125" t="s">
        <v>338</v>
      </c>
      <c r="B10" s="126" t="s">
        <v>451</v>
      </c>
      <c r="C10" s="125" t="s">
        <v>452</v>
      </c>
      <c r="D10" s="127">
        <f t="shared" si="6"/>
        <v>208513</v>
      </c>
      <c r="E10" s="127">
        <f t="shared" si="7"/>
        <v>185878</v>
      </c>
      <c r="F10" s="127">
        <v>0</v>
      </c>
      <c r="G10" s="127">
        <v>0</v>
      </c>
      <c r="H10" s="127">
        <v>0</v>
      </c>
      <c r="I10" s="127">
        <v>185878</v>
      </c>
      <c r="J10" s="127">
        <v>1207847</v>
      </c>
      <c r="K10" s="127">
        <v>0</v>
      </c>
      <c r="L10" s="127">
        <v>22635</v>
      </c>
      <c r="M10" s="127">
        <f t="shared" si="8"/>
        <v>219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300232</v>
      </c>
      <c r="T10" s="127">
        <v>0</v>
      </c>
      <c r="U10" s="127">
        <v>219</v>
      </c>
      <c r="V10" s="127">
        <f t="shared" si="10"/>
        <v>208732</v>
      </c>
      <c r="W10" s="127">
        <f t="shared" si="11"/>
        <v>185878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185878</v>
      </c>
      <c r="AB10" s="127">
        <f t="shared" si="16"/>
        <v>1508079</v>
      </c>
      <c r="AC10" s="127">
        <f t="shared" si="17"/>
        <v>0</v>
      </c>
      <c r="AD10" s="127">
        <f t="shared" si="18"/>
        <v>22854</v>
      </c>
      <c r="AE10" s="127">
        <f t="shared" si="19"/>
        <v>46620</v>
      </c>
      <c r="AF10" s="127">
        <f t="shared" si="20"/>
        <v>46620</v>
      </c>
      <c r="AG10" s="127">
        <v>0</v>
      </c>
      <c r="AH10" s="127">
        <v>0</v>
      </c>
      <c r="AI10" s="127">
        <v>46620</v>
      </c>
      <c r="AJ10" s="127">
        <v>0</v>
      </c>
      <c r="AK10" s="127">
        <v>0</v>
      </c>
      <c r="AL10" s="128" t="s">
        <v>332</v>
      </c>
      <c r="AM10" s="127">
        <f t="shared" si="21"/>
        <v>1369740</v>
      </c>
      <c r="AN10" s="127">
        <f t="shared" si="22"/>
        <v>83989</v>
      </c>
      <c r="AO10" s="127">
        <v>57743</v>
      </c>
      <c r="AP10" s="127">
        <v>0</v>
      </c>
      <c r="AQ10" s="127">
        <v>26246</v>
      </c>
      <c r="AR10" s="127">
        <v>0</v>
      </c>
      <c r="AS10" s="127">
        <f t="shared" si="23"/>
        <v>910303</v>
      </c>
      <c r="AT10" s="127">
        <v>0</v>
      </c>
      <c r="AU10" s="127">
        <v>910303</v>
      </c>
      <c r="AV10" s="127">
        <v>0</v>
      </c>
      <c r="AW10" s="127">
        <v>0</v>
      </c>
      <c r="AX10" s="127">
        <f t="shared" si="24"/>
        <v>375448</v>
      </c>
      <c r="AY10" s="127">
        <v>0</v>
      </c>
      <c r="AZ10" s="127">
        <v>264078</v>
      </c>
      <c r="BA10" s="127">
        <v>111370</v>
      </c>
      <c r="BB10" s="127">
        <v>0</v>
      </c>
      <c r="BC10" s="128" t="s">
        <v>332</v>
      </c>
      <c r="BD10" s="127">
        <v>0</v>
      </c>
      <c r="BE10" s="127">
        <v>0</v>
      </c>
      <c r="BF10" s="127">
        <f t="shared" si="25"/>
        <v>1416360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300451</v>
      </c>
      <c r="BP10" s="127">
        <f t="shared" si="29"/>
        <v>76988</v>
      </c>
      <c r="BQ10" s="127">
        <v>38494</v>
      </c>
      <c r="BR10" s="127">
        <v>0</v>
      </c>
      <c r="BS10" s="127">
        <v>25663</v>
      </c>
      <c r="BT10" s="127">
        <v>12831</v>
      </c>
      <c r="BU10" s="127">
        <f t="shared" si="30"/>
        <v>213497</v>
      </c>
      <c r="BV10" s="127">
        <v>0</v>
      </c>
      <c r="BW10" s="127">
        <v>213176</v>
      </c>
      <c r="BX10" s="127">
        <v>321</v>
      </c>
      <c r="BY10" s="127">
        <v>0</v>
      </c>
      <c r="BZ10" s="127">
        <f t="shared" si="31"/>
        <v>9966</v>
      </c>
      <c r="CA10" s="127">
        <v>0</v>
      </c>
      <c r="CB10" s="127">
        <v>9966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300451</v>
      </c>
      <c r="CI10" s="127">
        <f t="shared" si="33"/>
        <v>46620</v>
      </c>
      <c r="CJ10" s="127">
        <f t="shared" si="34"/>
        <v>46620</v>
      </c>
      <c r="CK10" s="127">
        <f t="shared" si="35"/>
        <v>0</v>
      </c>
      <c r="CL10" s="127">
        <f t="shared" si="36"/>
        <v>0</v>
      </c>
      <c r="CM10" s="127">
        <f t="shared" si="37"/>
        <v>46620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1670191</v>
      </c>
      <c r="CR10" s="127">
        <f t="shared" si="40"/>
        <v>160977</v>
      </c>
      <c r="CS10" s="127">
        <f t="shared" si="40"/>
        <v>96237</v>
      </c>
      <c r="CT10" s="127">
        <f t="shared" si="40"/>
        <v>0</v>
      </c>
      <c r="CU10" s="127">
        <f t="shared" si="40"/>
        <v>51909</v>
      </c>
      <c r="CV10" s="127">
        <f t="shared" si="40"/>
        <v>12831</v>
      </c>
      <c r="CW10" s="127">
        <f t="shared" si="40"/>
        <v>1123800</v>
      </c>
      <c r="CX10" s="127">
        <f t="shared" si="40"/>
        <v>0</v>
      </c>
      <c r="CY10" s="127">
        <f t="shared" si="40"/>
        <v>1123479</v>
      </c>
      <c r="CZ10" s="127">
        <f t="shared" si="40"/>
        <v>321</v>
      </c>
      <c r="DA10" s="127">
        <f t="shared" si="40"/>
        <v>0</v>
      </c>
      <c r="DB10" s="127">
        <f t="shared" si="40"/>
        <v>385414</v>
      </c>
      <c r="DC10" s="127">
        <f t="shared" si="40"/>
        <v>0</v>
      </c>
      <c r="DD10" s="127">
        <f t="shared" si="40"/>
        <v>274044</v>
      </c>
      <c r="DE10" s="127">
        <f t="shared" si="40"/>
        <v>111370</v>
      </c>
      <c r="DF10" s="127">
        <f t="shared" si="40"/>
        <v>0</v>
      </c>
      <c r="DG10" s="128" t="s">
        <v>332</v>
      </c>
      <c r="DH10" s="127">
        <f t="shared" si="41"/>
        <v>0</v>
      </c>
      <c r="DI10" s="127">
        <f t="shared" si="42"/>
        <v>0</v>
      </c>
      <c r="DJ10" s="127">
        <f t="shared" si="43"/>
        <v>1716811</v>
      </c>
    </row>
    <row r="11" spans="1:114" s="129" customFormat="1" ht="12" customHeight="1">
      <c r="A11" s="125" t="s">
        <v>338</v>
      </c>
      <c r="B11" s="133" t="s">
        <v>453</v>
      </c>
      <c r="C11" s="125" t="s">
        <v>454</v>
      </c>
      <c r="D11" s="127">
        <f t="shared" si="6"/>
        <v>444828</v>
      </c>
      <c r="E11" s="127">
        <f t="shared" si="7"/>
        <v>368995</v>
      </c>
      <c r="F11" s="127">
        <v>1599</v>
      </c>
      <c r="G11" s="127">
        <v>0</v>
      </c>
      <c r="H11" s="127">
        <v>161400</v>
      </c>
      <c r="I11" s="127">
        <v>176915</v>
      </c>
      <c r="J11" s="127">
        <v>1022453</v>
      </c>
      <c r="K11" s="127">
        <v>29081</v>
      </c>
      <c r="L11" s="127">
        <v>75833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444828</v>
      </c>
      <c r="W11" s="127">
        <f t="shared" si="11"/>
        <v>368995</v>
      </c>
      <c r="X11" s="127">
        <f t="shared" si="12"/>
        <v>1599</v>
      </c>
      <c r="Y11" s="127">
        <f t="shared" si="13"/>
        <v>0</v>
      </c>
      <c r="Z11" s="127">
        <f t="shared" si="14"/>
        <v>161400</v>
      </c>
      <c r="AA11" s="127">
        <f t="shared" si="15"/>
        <v>176915</v>
      </c>
      <c r="AB11" s="127">
        <f t="shared" si="16"/>
        <v>1022453</v>
      </c>
      <c r="AC11" s="127">
        <f t="shared" si="17"/>
        <v>29081</v>
      </c>
      <c r="AD11" s="127">
        <f t="shared" si="18"/>
        <v>75833</v>
      </c>
      <c r="AE11" s="127">
        <f t="shared" si="19"/>
        <v>226770</v>
      </c>
      <c r="AF11" s="127">
        <f t="shared" si="20"/>
        <v>226770</v>
      </c>
      <c r="AG11" s="127">
        <v>0</v>
      </c>
      <c r="AH11" s="127">
        <v>226770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1070228</v>
      </c>
      <c r="AN11" s="127">
        <f t="shared" si="22"/>
        <v>156541</v>
      </c>
      <c r="AO11" s="127">
        <v>156541</v>
      </c>
      <c r="AP11" s="127">
        <v>0</v>
      </c>
      <c r="AQ11" s="127">
        <v>0</v>
      </c>
      <c r="AR11" s="127">
        <v>0</v>
      </c>
      <c r="AS11" s="127">
        <f t="shared" si="23"/>
        <v>515579</v>
      </c>
      <c r="AT11" s="127">
        <v>0</v>
      </c>
      <c r="AU11" s="127">
        <v>515579</v>
      </c>
      <c r="AV11" s="127">
        <v>0</v>
      </c>
      <c r="AW11" s="127">
        <v>0</v>
      </c>
      <c r="AX11" s="127">
        <f t="shared" si="24"/>
        <v>398108</v>
      </c>
      <c r="AY11" s="127">
        <v>0</v>
      </c>
      <c r="AZ11" s="127">
        <v>306241</v>
      </c>
      <c r="BA11" s="127">
        <v>91867</v>
      </c>
      <c r="BB11" s="127">
        <v>0</v>
      </c>
      <c r="BC11" s="128" t="s">
        <v>332</v>
      </c>
      <c r="BD11" s="127">
        <v>0</v>
      </c>
      <c r="BE11" s="127">
        <v>170283</v>
      </c>
      <c r="BF11" s="127">
        <f t="shared" si="25"/>
        <v>1467281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226770</v>
      </c>
      <c r="CJ11" s="127">
        <f t="shared" si="34"/>
        <v>226770</v>
      </c>
      <c r="CK11" s="127">
        <f t="shared" si="35"/>
        <v>0</v>
      </c>
      <c r="CL11" s="127">
        <f t="shared" si="36"/>
        <v>226770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1070228</v>
      </c>
      <c r="CR11" s="127">
        <f t="shared" si="40"/>
        <v>156541</v>
      </c>
      <c r="CS11" s="127">
        <f t="shared" si="40"/>
        <v>156541</v>
      </c>
      <c r="CT11" s="127">
        <f t="shared" si="40"/>
        <v>0</v>
      </c>
      <c r="CU11" s="127">
        <f t="shared" si="40"/>
        <v>0</v>
      </c>
      <c r="CV11" s="127">
        <f t="shared" si="40"/>
        <v>0</v>
      </c>
      <c r="CW11" s="127">
        <f t="shared" si="40"/>
        <v>515579</v>
      </c>
      <c r="CX11" s="127">
        <f t="shared" si="40"/>
        <v>0</v>
      </c>
      <c r="CY11" s="127">
        <f t="shared" si="40"/>
        <v>515579</v>
      </c>
      <c r="CZ11" s="127">
        <f t="shared" si="40"/>
        <v>0</v>
      </c>
      <c r="DA11" s="127">
        <f t="shared" si="40"/>
        <v>0</v>
      </c>
      <c r="DB11" s="127">
        <f t="shared" si="40"/>
        <v>398108</v>
      </c>
      <c r="DC11" s="127">
        <f t="shared" si="40"/>
        <v>0</v>
      </c>
      <c r="DD11" s="127">
        <f t="shared" si="40"/>
        <v>306241</v>
      </c>
      <c r="DE11" s="127">
        <f t="shared" si="40"/>
        <v>91867</v>
      </c>
      <c r="DF11" s="127">
        <f t="shared" si="40"/>
        <v>0</v>
      </c>
      <c r="DG11" s="128" t="s">
        <v>332</v>
      </c>
      <c r="DH11" s="127">
        <f t="shared" si="41"/>
        <v>0</v>
      </c>
      <c r="DI11" s="127">
        <f t="shared" si="42"/>
        <v>170283</v>
      </c>
      <c r="DJ11" s="127">
        <f t="shared" si="43"/>
        <v>1467281</v>
      </c>
    </row>
    <row r="12" spans="1:114" s="129" customFormat="1" ht="12" customHeight="1">
      <c r="A12" s="125" t="s">
        <v>338</v>
      </c>
      <c r="B12" s="126" t="s">
        <v>455</v>
      </c>
      <c r="C12" s="125" t="s">
        <v>456</v>
      </c>
      <c r="D12" s="134">
        <f t="shared" si="6"/>
        <v>204903</v>
      </c>
      <c r="E12" s="134">
        <f t="shared" si="7"/>
        <v>204903</v>
      </c>
      <c r="F12" s="134">
        <v>0</v>
      </c>
      <c r="G12" s="134">
        <v>0</v>
      </c>
      <c r="H12" s="134">
        <v>0</v>
      </c>
      <c r="I12" s="134">
        <v>129764</v>
      </c>
      <c r="J12" s="134">
        <v>912539</v>
      </c>
      <c r="K12" s="134">
        <v>75139</v>
      </c>
      <c r="L12" s="134">
        <v>0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204903</v>
      </c>
      <c r="W12" s="134">
        <f t="shared" si="11"/>
        <v>204903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129764</v>
      </c>
      <c r="AB12" s="134">
        <f t="shared" si="16"/>
        <v>912539</v>
      </c>
      <c r="AC12" s="134">
        <f t="shared" si="17"/>
        <v>75139</v>
      </c>
      <c r="AD12" s="134">
        <f t="shared" si="18"/>
        <v>0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994199</v>
      </c>
      <c r="AN12" s="134">
        <f t="shared" si="22"/>
        <v>29825</v>
      </c>
      <c r="AO12" s="134">
        <v>29825</v>
      </c>
      <c r="AP12" s="134">
        <v>0</v>
      </c>
      <c r="AQ12" s="134">
        <v>0</v>
      </c>
      <c r="AR12" s="134">
        <v>0</v>
      </c>
      <c r="AS12" s="134">
        <f t="shared" si="23"/>
        <v>539269</v>
      </c>
      <c r="AT12" s="134">
        <v>0</v>
      </c>
      <c r="AU12" s="134">
        <v>539125</v>
      </c>
      <c r="AV12" s="134">
        <v>144</v>
      </c>
      <c r="AW12" s="134">
        <v>5629</v>
      </c>
      <c r="AX12" s="134">
        <f t="shared" si="24"/>
        <v>415223</v>
      </c>
      <c r="AY12" s="134">
        <v>0</v>
      </c>
      <c r="AZ12" s="134">
        <v>347655</v>
      </c>
      <c r="BA12" s="134">
        <v>67568</v>
      </c>
      <c r="BB12" s="134">
        <v>0</v>
      </c>
      <c r="BC12" s="135" t="s">
        <v>332</v>
      </c>
      <c r="BD12" s="134">
        <v>4253</v>
      </c>
      <c r="BE12" s="134">
        <v>123243</v>
      </c>
      <c r="BF12" s="134">
        <f t="shared" si="25"/>
        <v>1117442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994199</v>
      </c>
      <c r="CR12" s="134">
        <f t="shared" si="40"/>
        <v>29825</v>
      </c>
      <c r="CS12" s="134">
        <f t="shared" si="40"/>
        <v>29825</v>
      </c>
      <c r="CT12" s="134">
        <f t="shared" si="40"/>
        <v>0</v>
      </c>
      <c r="CU12" s="134">
        <f t="shared" si="40"/>
        <v>0</v>
      </c>
      <c r="CV12" s="134">
        <f t="shared" si="40"/>
        <v>0</v>
      </c>
      <c r="CW12" s="134">
        <f t="shared" si="40"/>
        <v>539269</v>
      </c>
      <c r="CX12" s="134">
        <f t="shared" si="40"/>
        <v>0</v>
      </c>
      <c r="CY12" s="134">
        <f t="shared" si="40"/>
        <v>539125</v>
      </c>
      <c r="CZ12" s="134">
        <f t="shared" si="40"/>
        <v>144</v>
      </c>
      <c r="DA12" s="134">
        <f t="shared" si="40"/>
        <v>5629</v>
      </c>
      <c r="DB12" s="134">
        <f t="shared" si="40"/>
        <v>415223</v>
      </c>
      <c r="DC12" s="134">
        <f t="shared" si="40"/>
        <v>0</v>
      </c>
      <c r="DD12" s="134">
        <f t="shared" si="40"/>
        <v>347655</v>
      </c>
      <c r="DE12" s="134">
        <f t="shared" si="40"/>
        <v>67568</v>
      </c>
      <c r="DF12" s="134">
        <f t="shared" si="40"/>
        <v>0</v>
      </c>
      <c r="DG12" s="135" t="s">
        <v>332</v>
      </c>
      <c r="DH12" s="134">
        <f t="shared" si="41"/>
        <v>4253</v>
      </c>
      <c r="DI12" s="134">
        <f t="shared" si="42"/>
        <v>123243</v>
      </c>
      <c r="DJ12" s="134">
        <f t="shared" si="43"/>
        <v>1117442</v>
      </c>
    </row>
    <row r="13" spans="1:114" s="129" customFormat="1" ht="12" customHeight="1">
      <c r="A13" s="125" t="s">
        <v>338</v>
      </c>
      <c r="B13" s="126" t="s">
        <v>457</v>
      </c>
      <c r="C13" s="125" t="s">
        <v>458</v>
      </c>
      <c r="D13" s="134">
        <f t="shared" si="6"/>
        <v>0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f t="shared" si="8"/>
        <v>4491</v>
      </c>
      <c r="N13" s="134">
        <f t="shared" si="9"/>
        <v>4446</v>
      </c>
      <c r="O13" s="134">
        <v>0</v>
      </c>
      <c r="P13" s="134">
        <v>0</v>
      </c>
      <c r="Q13" s="134">
        <v>0</v>
      </c>
      <c r="R13" s="134">
        <v>4446</v>
      </c>
      <c r="S13" s="134">
        <v>159385</v>
      </c>
      <c r="T13" s="134">
        <v>0</v>
      </c>
      <c r="U13" s="134">
        <v>45</v>
      </c>
      <c r="V13" s="134">
        <f t="shared" si="10"/>
        <v>4491</v>
      </c>
      <c r="W13" s="134">
        <f t="shared" si="11"/>
        <v>4446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4446</v>
      </c>
      <c r="AB13" s="134">
        <f t="shared" si="16"/>
        <v>159385</v>
      </c>
      <c r="AC13" s="134">
        <f t="shared" si="17"/>
        <v>0</v>
      </c>
      <c r="AD13" s="134">
        <f t="shared" si="18"/>
        <v>45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0</v>
      </c>
      <c r="AN13" s="134">
        <f t="shared" si="22"/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0</v>
      </c>
      <c r="AY13" s="134">
        <v>0</v>
      </c>
      <c r="AZ13" s="134">
        <v>0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0</v>
      </c>
      <c r="BF13" s="134">
        <f t="shared" si="25"/>
        <v>0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163876</v>
      </c>
      <c r="BP13" s="134">
        <f t="shared" si="29"/>
        <v>7406</v>
      </c>
      <c r="BQ13" s="134">
        <v>7406</v>
      </c>
      <c r="BR13" s="134">
        <v>0</v>
      </c>
      <c r="BS13" s="134">
        <v>0</v>
      </c>
      <c r="BT13" s="134">
        <v>0</v>
      </c>
      <c r="BU13" s="134">
        <f t="shared" si="30"/>
        <v>107907</v>
      </c>
      <c r="BV13" s="134">
        <v>0</v>
      </c>
      <c r="BW13" s="134">
        <v>107907</v>
      </c>
      <c r="BX13" s="134">
        <v>0</v>
      </c>
      <c r="BY13" s="134">
        <v>0</v>
      </c>
      <c r="BZ13" s="134">
        <f t="shared" si="31"/>
        <v>48563</v>
      </c>
      <c r="CA13" s="134">
        <v>0</v>
      </c>
      <c r="CB13" s="134">
        <v>48563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0</v>
      </c>
      <c r="CH13" s="134">
        <f t="shared" si="32"/>
        <v>163876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163876</v>
      </c>
      <c r="CR13" s="134">
        <f t="shared" si="40"/>
        <v>7406</v>
      </c>
      <c r="CS13" s="134">
        <f t="shared" si="40"/>
        <v>7406</v>
      </c>
      <c r="CT13" s="134">
        <f t="shared" si="40"/>
        <v>0</v>
      </c>
      <c r="CU13" s="134">
        <f t="shared" si="40"/>
        <v>0</v>
      </c>
      <c r="CV13" s="134">
        <f t="shared" si="40"/>
        <v>0</v>
      </c>
      <c r="CW13" s="134">
        <f t="shared" si="40"/>
        <v>107907</v>
      </c>
      <c r="CX13" s="134">
        <f t="shared" si="40"/>
        <v>0</v>
      </c>
      <c r="CY13" s="134">
        <f t="shared" si="40"/>
        <v>107907</v>
      </c>
      <c r="CZ13" s="134">
        <f t="shared" si="40"/>
        <v>0</v>
      </c>
      <c r="DA13" s="134">
        <f t="shared" si="40"/>
        <v>0</v>
      </c>
      <c r="DB13" s="134">
        <f t="shared" si="40"/>
        <v>48563</v>
      </c>
      <c r="DC13" s="134">
        <f t="shared" si="40"/>
        <v>0</v>
      </c>
      <c r="DD13" s="134">
        <f t="shared" si="40"/>
        <v>48563</v>
      </c>
      <c r="DE13" s="134">
        <f t="shared" si="40"/>
        <v>0</v>
      </c>
      <c r="DF13" s="134">
        <f t="shared" si="40"/>
        <v>0</v>
      </c>
      <c r="DG13" s="135" t="s">
        <v>332</v>
      </c>
      <c r="DH13" s="134">
        <f t="shared" si="41"/>
        <v>0</v>
      </c>
      <c r="DI13" s="134">
        <f t="shared" si="42"/>
        <v>0</v>
      </c>
      <c r="DJ13" s="134">
        <f t="shared" si="43"/>
        <v>163876</v>
      </c>
    </row>
    <row r="14" spans="1:114" s="129" customFormat="1" ht="12" customHeight="1">
      <c r="A14" s="125" t="s">
        <v>338</v>
      </c>
      <c r="B14" s="126" t="s">
        <v>459</v>
      </c>
      <c r="C14" s="125" t="s">
        <v>460</v>
      </c>
      <c r="D14" s="134">
        <f t="shared" si="6"/>
        <v>0</v>
      </c>
      <c r="E14" s="134">
        <f t="shared" si="7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f t="shared" si="8"/>
        <v>19461</v>
      </c>
      <c r="N14" s="134">
        <f t="shared" si="9"/>
        <v>19461</v>
      </c>
      <c r="O14" s="134">
        <v>0</v>
      </c>
      <c r="P14" s="134">
        <v>0</v>
      </c>
      <c r="Q14" s="134">
        <v>0</v>
      </c>
      <c r="R14" s="134">
        <v>8</v>
      </c>
      <c r="S14" s="134">
        <v>381411</v>
      </c>
      <c r="T14" s="134">
        <v>19453</v>
      </c>
      <c r="U14" s="134">
        <v>0</v>
      </c>
      <c r="V14" s="134">
        <f t="shared" si="10"/>
        <v>19461</v>
      </c>
      <c r="W14" s="134">
        <f t="shared" si="11"/>
        <v>19461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8</v>
      </c>
      <c r="AB14" s="134">
        <f t="shared" si="16"/>
        <v>381411</v>
      </c>
      <c r="AC14" s="134">
        <f t="shared" si="17"/>
        <v>19453</v>
      </c>
      <c r="AD14" s="134">
        <f t="shared" si="18"/>
        <v>0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0</v>
      </c>
      <c r="AN14" s="134">
        <f t="shared" si="22"/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f t="shared" si="23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0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360568</v>
      </c>
      <c r="BP14" s="134">
        <f t="shared" si="29"/>
        <v>11153</v>
      </c>
      <c r="BQ14" s="134">
        <v>11153</v>
      </c>
      <c r="BR14" s="134">
        <v>0</v>
      </c>
      <c r="BS14" s="134">
        <v>0</v>
      </c>
      <c r="BT14" s="134">
        <v>0</v>
      </c>
      <c r="BU14" s="134">
        <f t="shared" si="30"/>
        <v>139415</v>
      </c>
      <c r="BV14" s="134">
        <v>0</v>
      </c>
      <c r="BW14" s="134">
        <v>139415</v>
      </c>
      <c r="BX14" s="134">
        <v>0</v>
      </c>
      <c r="BY14" s="134">
        <v>0</v>
      </c>
      <c r="BZ14" s="134">
        <f t="shared" si="31"/>
        <v>210000</v>
      </c>
      <c r="CA14" s="134">
        <v>0</v>
      </c>
      <c r="CB14" s="134">
        <v>210000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40304</v>
      </c>
      <c r="CH14" s="134">
        <f t="shared" si="32"/>
        <v>400872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360568</v>
      </c>
      <c r="CR14" s="134">
        <f t="shared" si="40"/>
        <v>11153</v>
      </c>
      <c r="CS14" s="134">
        <f t="shared" si="40"/>
        <v>11153</v>
      </c>
      <c r="CT14" s="134">
        <f t="shared" si="40"/>
        <v>0</v>
      </c>
      <c r="CU14" s="134">
        <f t="shared" si="40"/>
        <v>0</v>
      </c>
      <c r="CV14" s="134">
        <f t="shared" si="40"/>
        <v>0</v>
      </c>
      <c r="CW14" s="134">
        <f t="shared" si="40"/>
        <v>139415</v>
      </c>
      <c r="CX14" s="134">
        <f t="shared" si="40"/>
        <v>0</v>
      </c>
      <c r="CY14" s="134">
        <f t="shared" si="40"/>
        <v>139415</v>
      </c>
      <c r="CZ14" s="134">
        <f t="shared" si="40"/>
        <v>0</v>
      </c>
      <c r="DA14" s="134">
        <f t="shared" si="40"/>
        <v>0</v>
      </c>
      <c r="DB14" s="134">
        <f t="shared" si="40"/>
        <v>210000</v>
      </c>
      <c r="DC14" s="134">
        <f t="shared" si="40"/>
        <v>0</v>
      </c>
      <c r="DD14" s="134">
        <f t="shared" si="40"/>
        <v>210000</v>
      </c>
      <c r="DE14" s="134">
        <f t="shared" si="40"/>
        <v>0</v>
      </c>
      <c r="DF14" s="134">
        <f t="shared" si="40"/>
        <v>0</v>
      </c>
      <c r="DG14" s="135" t="s">
        <v>332</v>
      </c>
      <c r="DH14" s="134">
        <f t="shared" si="41"/>
        <v>0</v>
      </c>
      <c r="DI14" s="134">
        <f t="shared" si="42"/>
        <v>40304</v>
      </c>
      <c r="DJ14" s="134">
        <f t="shared" si="43"/>
        <v>400872</v>
      </c>
    </row>
    <row r="15" spans="1:114" s="129" customFormat="1" ht="12" customHeight="1">
      <c r="A15" s="125" t="s">
        <v>338</v>
      </c>
      <c r="B15" s="126" t="s">
        <v>461</v>
      </c>
      <c r="C15" s="125" t="s">
        <v>462</v>
      </c>
      <c r="D15" s="134">
        <f t="shared" si="6"/>
        <v>0</v>
      </c>
      <c r="E15" s="134">
        <f t="shared" si="7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f t="shared" si="8"/>
        <v>30643</v>
      </c>
      <c r="N15" s="134">
        <f t="shared" si="9"/>
        <v>60</v>
      </c>
      <c r="O15" s="134">
        <v>0</v>
      </c>
      <c r="P15" s="134">
        <v>0</v>
      </c>
      <c r="Q15" s="134">
        <v>0</v>
      </c>
      <c r="R15" s="134">
        <v>0</v>
      </c>
      <c r="S15" s="134">
        <v>145072</v>
      </c>
      <c r="T15" s="134">
        <v>60</v>
      </c>
      <c r="U15" s="134">
        <v>30583</v>
      </c>
      <c r="V15" s="134">
        <f t="shared" si="10"/>
        <v>30643</v>
      </c>
      <c r="W15" s="134">
        <f t="shared" si="11"/>
        <v>60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0</v>
      </c>
      <c r="AB15" s="134">
        <f t="shared" si="16"/>
        <v>145072</v>
      </c>
      <c r="AC15" s="134">
        <f t="shared" si="17"/>
        <v>60</v>
      </c>
      <c r="AD15" s="134">
        <f t="shared" si="18"/>
        <v>30583</v>
      </c>
      <c r="AE15" s="134">
        <f t="shared" si="19"/>
        <v>0</v>
      </c>
      <c r="AF15" s="134">
        <f t="shared" si="20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5" t="s">
        <v>332</v>
      </c>
      <c r="AM15" s="134">
        <f t="shared" si="21"/>
        <v>0</v>
      </c>
      <c r="AN15" s="134">
        <f t="shared" si="22"/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f t="shared" si="23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4"/>
        <v>0</v>
      </c>
      <c r="AY15" s="134">
        <v>0</v>
      </c>
      <c r="AZ15" s="134">
        <v>0</v>
      </c>
      <c r="BA15" s="134">
        <v>0</v>
      </c>
      <c r="BB15" s="134">
        <v>0</v>
      </c>
      <c r="BC15" s="135" t="s">
        <v>332</v>
      </c>
      <c r="BD15" s="134">
        <v>0</v>
      </c>
      <c r="BE15" s="134">
        <v>0</v>
      </c>
      <c r="BF15" s="134">
        <f t="shared" si="25"/>
        <v>0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154318</v>
      </c>
      <c r="BP15" s="134">
        <f t="shared" si="29"/>
        <v>37158</v>
      </c>
      <c r="BQ15" s="134">
        <v>6932</v>
      </c>
      <c r="BR15" s="134">
        <v>0</v>
      </c>
      <c r="BS15" s="134">
        <v>30226</v>
      </c>
      <c r="BT15" s="134">
        <v>0</v>
      </c>
      <c r="BU15" s="134">
        <f t="shared" si="30"/>
        <v>109556</v>
      </c>
      <c r="BV15" s="134">
        <v>0</v>
      </c>
      <c r="BW15" s="134">
        <v>108778</v>
      </c>
      <c r="BX15" s="134">
        <v>778</v>
      </c>
      <c r="BY15" s="134">
        <v>0</v>
      </c>
      <c r="BZ15" s="134">
        <f t="shared" si="31"/>
        <v>7604</v>
      </c>
      <c r="CA15" s="134">
        <v>0</v>
      </c>
      <c r="CB15" s="134">
        <v>0</v>
      </c>
      <c r="CC15" s="134">
        <v>7604</v>
      </c>
      <c r="CD15" s="134">
        <v>0</v>
      </c>
      <c r="CE15" s="135" t="s">
        <v>332</v>
      </c>
      <c r="CF15" s="134">
        <v>0</v>
      </c>
      <c r="CG15" s="134">
        <v>21397</v>
      </c>
      <c r="CH15" s="134">
        <f t="shared" si="32"/>
        <v>175715</v>
      </c>
      <c r="CI15" s="134">
        <f t="shared" si="33"/>
        <v>0</v>
      </c>
      <c r="CJ15" s="134">
        <f t="shared" si="34"/>
        <v>0</v>
      </c>
      <c r="CK15" s="134">
        <f t="shared" si="35"/>
        <v>0</v>
      </c>
      <c r="CL15" s="134">
        <f t="shared" si="36"/>
        <v>0</v>
      </c>
      <c r="CM15" s="134">
        <f t="shared" si="37"/>
        <v>0</v>
      </c>
      <c r="CN15" s="134">
        <f t="shared" si="38"/>
        <v>0</v>
      </c>
      <c r="CO15" s="134">
        <f t="shared" si="39"/>
        <v>0</v>
      </c>
      <c r="CP15" s="135" t="s">
        <v>332</v>
      </c>
      <c r="CQ15" s="134">
        <f t="shared" si="40"/>
        <v>154318</v>
      </c>
      <c r="CR15" s="134">
        <f t="shared" si="40"/>
        <v>37158</v>
      </c>
      <c r="CS15" s="134">
        <f t="shared" si="40"/>
        <v>6932</v>
      </c>
      <c r="CT15" s="134">
        <f t="shared" si="40"/>
        <v>0</v>
      </c>
      <c r="CU15" s="134">
        <f t="shared" si="40"/>
        <v>30226</v>
      </c>
      <c r="CV15" s="134">
        <f t="shared" si="40"/>
        <v>0</v>
      </c>
      <c r="CW15" s="134">
        <f t="shared" si="40"/>
        <v>109556</v>
      </c>
      <c r="CX15" s="134">
        <f t="shared" si="40"/>
        <v>0</v>
      </c>
      <c r="CY15" s="134">
        <f t="shared" si="40"/>
        <v>108778</v>
      </c>
      <c r="CZ15" s="134">
        <f t="shared" si="40"/>
        <v>778</v>
      </c>
      <c r="DA15" s="134">
        <f t="shared" si="40"/>
        <v>0</v>
      </c>
      <c r="DB15" s="134">
        <f t="shared" si="40"/>
        <v>7604</v>
      </c>
      <c r="DC15" s="134">
        <f t="shared" si="40"/>
        <v>0</v>
      </c>
      <c r="DD15" s="134">
        <f t="shared" si="40"/>
        <v>0</v>
      </c>
      <c r="DE15" s="134">
        <f t="shared" si="40"/>
        <v>7604</v>
      </c>
      <c r="DF15" s="134">
        <f t="shared" si="40"/>
        <v>0</v>
      </c>
      <c r="DG15" s="135" t="s">
        <v>332</v>
      </c>
      <c r="DH15" s="134">
        <f t="shared" si="41"/>
        <v>0</v>
      </c>
      <c r="DI15" s="134">
        <f t="shared" si="42"/>
        <v>21397</v>
      </c>
      <c r="DJ15" s="134">
        <f t="shared" si="43"/>
        <v>175715</v>
      </c>
    </row>
    <row r="16" spans="1:114" s="129" customFormat="1" ht="12" customHeight="1">
      <c r="A16" s="125" t="s">
        <v>338</v>
      </c>
      <c r="B16" s="126" t="s">
        <v>463</v>
      </c>
      <c r="C16" s="125" t="s">
        <v>464</v>
      </c>
      <c r="D16" s="134">
        <f t="shared" si="6"/>
        <v>485948</v>
      </c>
      <c r="E16" s="134">
        <f t="shared" si="7"/>
        <v>362289</v>
      </c>
      <c r="F16" s="134">
        <v>0</v>
      </c>
      <c r="G16" s="134">
        <v>0</v>
      </c>
      <c r="H16" s="134">
        <v>0</v>
      </c>
      <c r="I16" s="134">
        <v>362289</v>
      </c>
      <c r="J16" s="134">
        <v>539654</v>
      </c>
      <c r="K16" s="134">
        <v>0</v>
      </c>
      <c r="L16" s="134">
        <v>123659</v>
      </c>
      <c r="M16" s="134">
        <f t="shared" si="8"/>
        <v>0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f t="shared" si="10"/>
        <v>485948</v>
      </c>
      <c r="W16" s="134">
        <f t="shared" si="11"/>
        <v>362289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362289</v>
      </c>
      <c r="AB16" s="134">
        <f t="shared" si="16"/>
        <v>539654</v>
      </c>
      <c r="AC16" s="134">
        <f t="shared" si="17"/>
        <v>0</v>
      </c>
      <c r="AD16" s="134">
        <f t="shared" si="18"/>
        <v>123659</v>
      </c>
      <c r="AE16" s="134">
        <f t="shared" si="19"/>
        <v>0</v>
      </c>
      <c r="AF16" s="134">
        <f t="shared" si="20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5" t="s">
        <v>332</v>
      </c>
      <c r="AM16" s="134">
        <f t="shared" si="21"/>
        <v>850230</v>
      </c>
      <c r="AN16" s="134">
        <f t="shared" si="22"/>
        <v>244531</v>
      </c>
      <c r="AO16" s="134">
        <v>97813</v>
      </c>
      <c r="AP16" s="134">
        <v>0</v>
      </c>
      <c r="AQ16" s="134">
        <v>146718</v>
      </c>
      <c r="AR16" s="134">
        <v>0</v>
      </c>
      <c r="AS16" s="134">
        <f t="shared" si="23"/>
        <v>467507</v>
      </c>
      <c r="AT16" s="134">
        <v>0</v>
      </c>
      <c r="AU16" s="134">
        <v>442333</v>
      </c>
      <c r="AV16" s="134">
        <v>25174</v>
      </c>
      <c r="AW16" s="134">
        <v>0</v>
      </c>
      <c r="AX16" s="134">
        <f t="shared" si="24"/>
        <v>138192</v>
      </c>
      <c r="AY16" s="134">
        <v>0</v>
      </c>
      <c r="AZ16" s="134">
        <v>27972</v>
      </c>
      <c r="BA16" s="134">
        <v>110220</v>
      </c>
      <c r="BB16" s="134">
        <v>0</v>
      </c>
      <c r="BC16" s="135" t="s">
        <v>332</v>
      </c>
      <c r="BD16" s="134">
        <v>0</v>
      </c>
      <c r="BE16" s="134">
        <v>175372</v>
      </c>
      <c r="BF16" s="134">
        <f t="shared" si="25"/>
        <v>1025602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0</v>
      </c>
      <c r="BP16" s="134">
        <f t="shared" si="29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30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1"/>
        <v>0</v>
      </c>
      <c r="CA16" s="134">
        <v>0</v>
      </c>
      <c r="CB16" s="134">
        <v>0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0</v>
      </c>
      <c r="CH16" s="134">
        <f t="shared" si="32"/>
        <v>0</v>
      </c>
      <c r="CI16" s="134">
        <f t="shared" si="33"/>
        <v>0</v>
      </c>
      <c r="CJ16" s="134">
        <f t="shared" si="34"/>
        <v>0</v>
      </c>
      <c r="CK16" s="134">
        <f t="shared" si="35"/>
        <v>0</v>
      </c>
      <c r="CL16" s="134">
        <f t="shared" si="36"/>
        <v>0</v>
      </c>
      <c r="CM16" s="134">
        <f t="shared" si="37"/>
        <v>0</v>
      </c>
      <c r="CN16" s="134">
        <f t="shared" si="38"/>
        <v>0</v>
      </c>
      <c r="CO16" s="134">
        <f t="shared" si="39"/>
        <v>0</v>
      </c>
      <c r="CP16" s="135" t="s">
        <v>332</v>
      </c>
      <c r="CQ16" s="134">
        <f t="shared" si="40"/>
        <v>850230</v>
      </c>
      <c r="CR16" s="134">
        <f t="shared" si="40"/>
        <v>244531</v>
      </c>
      <c r="CS16" s="134">
        <f t="shared" si="40"/>
        <v>97813</v>
      </c>
      <c r="CT16" s="134">
        <f t="shared" si="40"/>
        <v>0</v>
      </c>
      <c r="CU16" s="134">
        <f t="shared" si="40"/>
        <v>146718</v>
      </c>
      <c r="CV16" s="134">
        <f t="shared" si="40"/>
        <v>0</v>
      </c>
      <c r="CW16" s="134">
        <f t="shared" si="40"/>
        <v>467507</v>
      </c>
      <c r="CX16" s="134">
        <f t="shared" si="40"/>
        <v>0</v>
      </c>
      <c r="CY16" s="134">
        <f t="shared" si="40"/>
        <v>442333</v>
      </c>
      <c r="CZ16" s="134">
        <f t="shared" si="40"/>
        <v>25174</v>
      </c>
      <c r="DA16" s="134">
        <f t="shared" si="40"/>
        <v>0</v>
      </c>
      <c r="DB16" s="134">
        <f t="shared" si="40"/>
        <v>138192</v>
      </c>
      <c r="DC16" s="134">
        <f t="shared" si="40"/>
        <v>0</v>
      </c>
      <c r="DD16" s="134">
        <f t="shared" si="40"/>
        <v>27972</v>
      </c>
      <c r="DE16" s="134">
        <f t="shared" si="40"/>
        <v>110220</v>
      </c>
      <c r="DF16" s="134">
        <f t="shared" si="40"/>
        <v>0</v>
      </c>
      <c r="DG16" s="135" t="s">
        <v>332</v>
      </c>
      <c r="DH16" s="134">
        <f t="shared" si="41"/>
        <v>0</v>
      </c>
      <c r="DI16" s="134">
        <f t="shared" si="42"/>
        <v>175372</v>
      </c>
      <c r="DJ16" s="134">
        <f t="shared" si="43"/>
        <v>1025602</v>
      </c>
    </row>
    <row r="17" spans="1:114" s="129" customFormat="1" ht="12" customHeight="1">
      <c r="A17" s="125" t="s">
        <v>338</v>
      </c>
      <c r="B17" s="126" t="s">
        <v>465</v>
      </c>
      <c r="C17" s="125" t="s">
        <v>466</v>
      </c>
      <c r="D17" s="134">
        <f t="shared" si="6"/>
        <v>578598</v>
      </c>
      <c r="E17" s="134">
        <f t="shared" si="7"/>
        <v>294120</v>
      </c>
      <c r="F17" s="134">
        <v>672</v>
      </c>
      <c r="G17" s="134">
        <v>0</v>
      </c>
      <c r="H17" s="134">
        <v>0</v>
      </c>
      <c r="I17" s="134">
        <v>293448</v>
      </c>
      <c r="J17" s="134">
        <v>1145765</v>
      </c>
      <c r="K17" s="134">
        <v>0</v>
      </c>
      <c r="L17" s="134">
        <v>284478</v>
      </c>
      <c r="M17" s="134">
        <f t="shared" si="8"/>
        <v>0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418011</v>
      </c>
      <c r="T17" s="134">
        <v>0</v>
      </c>
      <c r="U17" s="134">
        <v>0</v>
      </c>
      <c r="V17" s="134">
        <f t="shared" si="10"/>
        <v>578598</v>
      </c>
      <c r="W17" s="134">
        <f t="shared" si="11"/>
        <v>294120</v>
      </c>
      <c r="X17" s="134">
        <f t="shared" si="12"/>
        <v>672</v>
      </c>
      <c r="Y17" s="134">
        <f t="shared" si="13"/>
        <v>0</v>
      </c>
      <c r="Z17" s="134">
        <f t="shared" si="14"/>
        <v>0</v>
      </c>
      <c r="AA17" s="134">
        <f t="shared" si="15"/>
        <v>293448</v>
      </c>
      <c r="AB17" s="134">
        <f t="shared" si="16"/>
        <v>1563776</v>
      </c>
      <c r="AC17" s="134">
        <f t="shared" si="17"/>
        <v>0</v>
      </c>
      <c r="AD17" s="134">
        <f t="shared" si="18"/>
        <v>284478</v>
      </c>
      <c r="AE17" s="134">
        <f t="shared" si="19"/>
        <v>95890</v>
      </c>
      <c r="AF17" s="134">
        <f t="shared" si="20"/>
        <v>95890</v>
      </c>
      <c r="AG17" s="134">
        <v>0</v>
      </c>
      <c r="AH17" s="134">
        <v>95890</v>
      </c>
      <c r="AI17" s="134">
        <v>0</v>
      </c>
      <c r="AJ17" s="134">
        <v>0</v>
      </c>
      <c r="AK17" s="134">
        <v>0</v>
      </c>
      <c r="AL17" s="135" t="s">
        <v>332</v>
      </c>
      <c r="AM17" s="134">
        <f t="shared" si="21"/>
        <v>1263736</v>
      </c>
      <c r="AN17" s="134">
        <f t="shared" si="22"/>
        <v>196791</v>
      </c>
      <c r="AO17" s="134">
        <v>196791</v>
      </c>
      <c r="AP17" s="134">
        <v>0</v>
      </c>
      <c r="AQ17" s="134">
        <v>0</v>
      </c>
      <c r="AR17" s="134">
        <v>0</v>
      </c>
      <c r="AS17" s="134">
        <f t="shared" si="23"/>
        <v>261195</v>
      </c>
      <c r="AT17" s="134">
        <v>0</v>
      </c>
      <c r="AU17" s="134">
        <v>254077</v>
      </c>
      <c r="AV17" s="134">
        <v>7118</v>
      </c>
      <c r="AW17" s="134">
        <v>0</v>
      </c>
      <c r="AX17" s="134">
        <f t="shared" si="24"/>
        <v>805750</v>
      </c>
      <c r="AY17" s="134">
        <v>0</v>
      </c>
      <c r="AZ17" s="134">
        <v>529196</v>
      </c>
      <c r="BA17" s="134">
        <v>276554</v>
      </c>
      <c r="BB17" s="134">
        <v>0</v>
      </c>
      <c r="BC17" s="135" t="s">
        <v>332</v>
      </c>
      <c r="BD17" s="134">
        <v>0</v>
      </c>
      <c r="BE17" s="134">
        <v>364737</v>
      </c>
      <c r="BF17" s="134">
        <f t="shared" si="25"/>
        <v>1724363</v>
      </c>
      <c r="BG17" s="134">
        <f t="shared" si="26"/>
        <v>60559</v>
      </c>
      <c r="BH17" s="134">
        <f t="shared" si="27"/>
        <v>60559</v>
      </c>
      <c r="BI17" s="134">
        <v>0</v>
      </c>
      <c r="BJ17" s="134">
        <v>60559</v>
      </c>
      <c r="BK17" s="134">
        <v>0</v>
      </c>
      <c r="BL17" s="134">
        <v>0</v>
      </c>
      <c r="BM17" s="134">
        <v>0</v>
      </c>
      <c r="BN17" s="135" t="s">
        <v>332</v>
      </c>
      <c r="BO17" s="134">
        <f t="shared" si="28"/>
        <v>344468</v>
      </c>
      <c r="BP17" s="134">
        <f t="shared" si="29"/>
        <v>82418</v>
      </c>
      <c r="BQ17" s="134">
        <v>82418</v>
      </c>
      <c r="BR17" s="134">
        <v>0</v>
      </c>
      <c r="BS17" s="134">
        <v>0</v>
      </c>
      <c r="BT17" s="134">
        <v>0</v>
      </c>
      <c r="BU17" s="134">
        <f t="shared" si="30"/>
        <v>209186</v>
      </c>
      <c r="BV17" s="134">
        <v>0</v>
      </c>
      <c r="BW17" s="134">
        <v>209186</v>
      </c>
      <c r="BX17" s="134">
        <v>0</v>
      </c>
      <c r="BY17" s="134">
        <v>0</v>
      </c>
      <c r="BZ17" s="134">
        <f t="shared" si="31"/>
        <v>52864</v>
      </c>
      <c r="CA17" s="134">
        <v>0</v>
      </c>
      <c r="CB17" s="134">
        <v>37128</v>
      </c>
      <c r="CC17" s="134">
        <v>15736</v>
      </c>
      <c r="CD17" s="134">
        <v>0</v>
      </c>
      <c r="CE17" s="135" t="s">
        <v>332</v>
      </c>
      <c r="CF17" s="134">
        <v>0</v>
      </c>
      <c r="CG17" s="134">
        <v>12984</v>
      </c>
      <c r="CH17" s="134">
        <f t="shared" si="32"/>
        <v>418011</v>
      </c>
      <c r="CI17" s="134">
        <f t="shared" si="33"/>
        <v>156449</v>
      </c>
      <c r="CJ17" s="134">
        <f t="shared" si="34"/>
        <v>156449</v>
      </c>
      <c r="CK17" s="134">
        <f t="shared" si="35"/>
        <v>0</v>
      </c>
      <c r="CL17" s="134">
        <f t="shared" si="36"/>
        <v>156449</v>
      </c>
      <c r="CM17" s="134">
        <f t="shared" si="37"/>
        <v>0</v>
      </c>
      <c r="CN17" s="134">
        <f t="shared" si="38"/>
        <v>0</v>
      </c>
      <c r="CO17" s="134">
        <f t="shared" si="39"/>
        <v>0</v>
      </c>
      <c r="CP17" s="135" t="s">
        <v>332</v>
      </c>
      <c r="CQ17" s="134">
        <f t="shared" si="40"/>
        <v>1608204</v>
      </c>
      <c r="CR17" s="134">
        <f t="shared" si="40"/>
        <v>279209</v>
      </c>
      <c r="CS17" s="134">
        <f t="shared" si="40"/>
        <v>279209</v>
      </c>
      <c r="CT17" s="134">
        <f t="shared" si="40"/>
        <v>0</v>
      </c>
      <c r="CU17" s="134">
        <f t="shared" si="40"/>
        <v>0</v>
      </c>
      <c r="CV17" s="134">
        <f t="shared" si="40"/>
        <v>0</v>
      </c>
      <c r="CW17" s="134">
        <f t="shared" si="40"/>
        <v>470381</v>
      </c>
      <c r="CX17" s="134">
        <f t="shared" si="40"/>
        <v>0</v>
      </c>
      <c r="CY17" s="134">
        <f t="shared" si="40"/>
        <v>463263</v>
      </c>
      <c r="CZ17" s="134">
        <f t="shared" si="40"/>
        <v>7118</v>
      </c>
      <c r="DA17" s="134">
        <f t="shared" si="40"/>
        <v>0</v>
      </c>
      <c r="DB17" s="134">
        <f t="shared" si="40"/>
        <v>858614</v>
      </c>
      <c r="DC17" s="134">
        <f t="shared" si="40"/>
        <v>0</v>
      </c>
      <c r="DD17" s="134">
        <f t="shared" si="40"/>
        <v>566324</v>
      </c>
      <c r="DE17" s="134">
        <f t="shared" si="40"/>
        <v>292290</v>
      </c>
      <c r="DF17" s="134">
        <f t="shared" si="40"/>
        <v>0</v>
      </c>
      <c r="DG17" s="135" t="s">
        <v>332</v>
      </c>
      <c r="DH17" s="134">
        <f t="shared" si="41"/>
        <v>0</v>
      </c>
      <c r="DI17" s="134">
        <f t="shared" si="42"/>
        <v>377721</v>
      </c>
      <c r="DJ17" s="134">
        <f t="shared" si="43"/>
        <v>2142374</v>
      </c>
    </row>
    <row r="18" spans="1:114" s="129" customFormat="1" ht="12" customHeight="1">
      <c r="A18" s="125" t="s">
        <v>338</v>
      </c>
      <c r="B18" s="126" t="s">
        <v>467</v>
      </c>
      <c r="C18" s="125" t="s">
        <v>468</v>
      </c>
      <c r="D18" s="134">
        <f t="shared" si="6"/>
        <v>6226374</v>
      </c>
      <c r="E18" s="134">
        <f t="shared" si="7"/>
        <v>6176979</v>
      </c>
      <c r="F18" s="134">
        <v>3065184</v>
      </c>
      <c r="G18" s="134">
        <v>0</v>
      </c>
      <c r="H18" s="134">
        <v>2845800</v>
      </c>
      <c r="I18" s="134">
        <v>265995</v>
      </c>
      <c r="J18" s="134">
        <v>2193353</v>
      </c>
      <c r="K18" s="134">
        <v>0</v>
      </c>
      <c r="L18" s="134">
        <v>49395</v>
      </c>
      <c r="M18" s="134">
        <f t="shared" si="8"/>
        <v>0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f t="shared" si="10"/>
        <v>6226374</v>
      </c>
      <c r="W18" s="134">
        <f t="shared" si="11"/>
        <v>6176979</v>
      </c>
      <c r="X18" s="134">
        <f t="shared" si="12"/>
        <v>3065184</v>
      </c>
      <c r="Y18" s="134">
        <f t="shared" si="13"/>
        <v>0</v>
      </c>
      <c r="Z18" s="134">
        <f t="shared" si="14"/>
        <v>2845800</v>
      </c>
      <c r="AA18" s="134">
        <f t="shared" si="15"/>
        <v>265995</v>
      </c>
      <c r="AB18" s="134">
        <f t="shared" si="16"/>
        <v>2193353</v>
      </c>
      <c r="AC18" s="134">
        <f t="shared" si="17"/>
        <v>0</v>
      </c>
      <c r="AD18" s="134">
        <f t="shared" si="18"/>
        <v>49395</v>
      </c>
      <c r="AE18" s="134">
        <f t="shared" si="19"/>
        <v>7007467</v>
      </c>
      <c r="AF18" s="134">
        <f t="shared" si="20"/>
        <v>6911848</v>
      </c>
      <c r="AG18" s="134">
        <v>0</v>
      </c>
      <c r="AH18" s="134">
        <v>6893562</v>
      </c>
      <c r="AI18" s="134">
        <v>12201</v>
      </c>
      <c r="AJ18" s="134">
        <v>6085</v>
      </c>
      <c r="AK18" s="134">
        <v>95619</v>
      </c>
      <c r="AL18" s="135" t="s">
        <v>332</v>
      </c>
      <c r="AM18" s="134">
        <f t="shared" si="21"/>
        <v>1067354</v>
      </c>
      <c r="AN18" s="134">
        <f t="shared" si="22"/>
        <v>376761</v>
      </c>
      <c r="AO18" s="134">
        <v>370579</v>
      </c>
      <c r="AP18" s="134">
        <v>0</v>
      </c>
      <c r="AQ18" s="134">
        <v>6182</v>
      </c>
      <c r="AR18" s="134">
        <v>0</v>
      </c>
      <c r="AS18" s="134">
        <f t="shared" si="23"/>
        <v>174569</v>
      </c>
      <c r="AT18" s="134">
        <v>0</v>
      </c>
      <c r="AU18" s="134">
        <v>163493</v>
      </c>
      <c r="AV18" s="134">
        <v>11076</v>
      </c>
      <c r="AW18" s="134">
        <v>0</v>
      </c>
      <c r="AX18" s="134">
        <f t="shared" si="24"/>
        <v>516024</v>
      </c>
      <c r="AY18" s="134">
        <v>0</v>
      </c>
      <c r="AZ18" s="134">
        <v>354014</v>
      </c>
      <c r="BA18" s="134">
        <v>120508</v>
      </c>
      <c r="BB18" s="134">
        <v>41502</v>
      </c>
      <c r="BC18" s="135" t="s">
        <v>332</v>
      </c>
      <c r="BD18" s="134">
        <v>0</v>
      </c>
      <c r="BE18" s="134">
        <v>344906</v>
      </c>
      <c r="BF18" s="134">
        <f t="shared" si="25"/>
        <v>8419727</v>
      </c>
      <c r="BG18" s="134">
        <f t="shared" si="26"/>
        <v>0</v>
      </c>
      <c r="BH18" s="134">
        <f t="shared" si="27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5" t="s">
        <v>332</v>
      </c>
      <c r="BO18" s="134">
        <f t="shared" si="28"/>
        <v>0</v>
      </c>
      <c r="BP18" s="134">
        <f t="shared" si="29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30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1"/>
        <v>0</v>
      </c>
      <c r="CA18" s="134">
        <v>0</v>
      </c>
      <c r="CB18" s="134">
        <v>0</v>
      </c>
      <c r="CC18" s="134">
        <v>0</v>
      </c>
      <c r="CD18" s="134">
        <v>0</v>
      </c>
      <c r="CE18" s="135" t="s">
        <v>332</v>
      </c>
      <c r="CF18" s="134">
        <v>0</v>
      </c>
      <c r="CG18" s="134">
        <v>0</v>
      </c>
      <c r="CH18" s="134">
        <f t="shared" si="32"/>
        <v>0</v>
      </c>
      <c r="CI18" s="134">
        <f t="shared" si="33"/>
        <v>7007467</v>
      </c>
      <c r="CJ18" s="134">
        <f t="shared" si="34"/>
        <v>6911848</v>
      </c>
      <c r="CK18" s="134">
        <f t="shared" si="35"/>
        <v>0</v>
      </c>
      <c r="CL18" s="134">
        <f t="shared" si="36"/>
        <v>6893562</v>
      </c>
      <c r="CM18" s="134">
        <f t="shared" si="37"/>
        <v>12201</v>
      </c>
      <c r="CN18" s="134">
        <f t="shared" si="38"/>
        <v>6085</v>
      </c>
      <c r="CO18" s="134">
        <f t="shared" si="39"/>
        <v>95619</v>
      </c>
      <c r="CP18" s="135" t="s">
        <v>332</v>
      </c>
      <c r="CQ18" s="134">
        <f t="shared" si="40"/>
        <v>1067354</v>
      </c>
      <c r="CR18" s="134">
        <f t="shared" si="40"/>
        <v>376761</v>
      </c>
      <c r="CS18" s="134">
        <f t="shared" si="40"/>
        <v>370579</v>
      </c>
      <c r="CT18" s="134">
        <f t="shared" si="40"/>
        <v>0</v>
      </c>
      <c r="CU18" s="134">
        <f t="shared" si="40"/>
        <v>6182</v>
      </c>
      <c r="CV18" s="134">
        <f t="shared" si="40"/>
        <v>0</v>
      </c>
      <c r="CW18" s="134">
        <f t="shared" si="40"/>
        <v>174569</v>
      </c>
      <c r="CX18" s="134">
        <f t="shared" si="40"/>
        <v>0</v>
      </c>
      <c r="CY18" s="134">
        <f t="shared" si="40"/>
        <v>163493</v>
      </c>
      <c r="CZ18" s="134">
        <f t="shared" si="40"/>
        <v>11076</v>
      </c>
      <c r="DA18" s="134">
        <f t="shared" si="40"/>
        <v>0</v>
      </c>
      <c r="DB18" s="134">
        <f t="shared" si="40"/>
        <v>516024</v>
      </c>
      <c r="DC18" s="134">
        <f t="shared" si="40"/>
        <v>0</v>
      </c>
      <c r="DD18" s="134">
        <f t="shared" si="40"/>
        <v>354014</v>
      </c>
      <c r="DE18" s="134">
        <f t="shared" si="40"/>
        <v>120508</v>
      </c>
      <c r="DF18" s="134">
        <f t="shared" si="40"/>
        <v>41502</v>
      </c>
      <c r="DG18" s="135" t="s">
        <v>332</v>
      </c>
      <c r="DH18" s="134">
        <f t="shared" si="41"/>
        <v>0</v>
      </c>
      <c r="DI18" s="134">
        <f t="shared" si="42"/>
        <v>344906</v>
      </c>
      <c r="DJ18" s="134">
        <f t="shared" si="43"/>
        <v>8419727</v>
      </c>
    </row>
    <row r="19" spans="1:114" s="129" customFormat="1" ht="12" customHeight="1">
      <c r="A19" s="125" t="s">
        <v>338</v>
      </c>
      <c r="B19" s="126" t="s">
        <v>469</v>
      </c>
      <c r="C19" s="125" t="s">
        <v>470</v>
      </c>
      <c r="D19" s="134">
        <f t="shared" si="6"/>
        <v>110749</v>
      </c>
      <c r="E19" s="134">
        <f t="shared" si="7"/>
        <v>110749</v>
      </c>
      <c r="F19" s="134">
        <v>0</v>
      </c>
      <c r="G19" s="134">
        <v>0</v>
      </c>
      <c r="H19" s="134">
        <v>0</v>
      </c>
      <c r="I19" s="134">
        <v>87821</v>
      </c>
      <c r="J19" s="134">
        <v>623337</v>
      </c>
      <c r="K19" s="134">
        <v>22928</v>
      </c>
      <c r="L19" s="134">
        <v>0</v>
      </c>
      <c r="M19" s="134">
        <f t="shared" si="8"/>
        <v>1685</v>
      </c>
      <c r="N19" s="134">
        <f t="shared" si="9"/>
        <v>1685</v>
      </c>
      <c r="O19" s="134">
        <v>0</v>
      </c>
      <c r="P19" s="134">
        <v>0</v>
      </c>
      <c r="Q19" s="134">
        <v>0</v>
      </c>
      <c r="R19" s="134">
        <v>0</v>
      </c>
      <c r="S19" s="134">
        <v>162066</v>
      </c>
      <c r="T19" s="134">
        <v>1685</v>
      </c>
      <c r="U19" s="134">
        <v>0</v>
      </c>
      <c r="V19" s="134">
        <f t="shared" si="10"/>
        <v>112434</v>
      </c>
      <c r="W19" s="134">
        <f t="shared" si="11"/>
        <v>112434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87821</v>
      </c>
      <c r="AB19" s="134">
        <f t="shared" si="16"/>
        <v>785403</v>
      </c>
      <c r="AC19" s="134">
        <f t="shared" si="17"/>
        <v>24613</v>
      </c>
      <c r="AD19" s="134">
        <f t="shared" si="18"/>
        <v>0</v>
      </c>
      <c r="AE19" s="134">
        <f t="shared" si="19"/>
        <v>0</v>
      </c>
      <c r="AF19" s="134">
        <f t="shared" si="20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5" t="s">
        <v>332</v>
      </c>
      <c r="AM19" s="134">
        <f t="shared" si="21"/>
        <v>734086</v>
      </c>
      <c r="AN19" s="134">
        <f t="shared" si="22"/>
        <v>96647</v>
      </c>
      <c r="AO19" s="134">
        <v>33772</v>
      </c>
      <c r="AP19" s="134">
        <v>0</v>
      </c>
      <c r="AQ19" s="134">
        <v>55388</v>
      </c>
      <c r="AR19" s="134">
        <v>7487</v>
      </c>
      <c r="AS19" s="134">
        <f t="shared" si="23"/>
        <v>232033</v>
      </c>
      <c r="AT19" s="134">
        <v>0</v>
      </c>
      <c r="AU19" s="134">
        <v>215230</v>
      </c>
      <c r="AV19" s="134">
        <v>16803</v>
      </c>
      <c r="AW19" s="134">
        <v>0</v>
      </c>
      <c r="AX19" s="134">
        <f t="shared" si="24"/>
        <v>405406</v>
      </c>
      <c r="AY19" s="134">
        <v>240224</v>
      </c>
      <c r="AZ19" s="134">
        <v>151742</v>
      </c>
      <c r="BA19" s="134">
        <v>13440</v>
      </c>
      <c r="BB19" s="134">
        <v>0</v>
      </c>
      <c r="BC19" s="135" t="s">
        <v>332</v>
      </c>
      <c r="BD19" s="134">
        <v>0</v>
      </c>
      <c r="BE19" s="134">
        <v>0</v>
      </c>
      <c r="BF19" s="134">
        <f t="shared" si="25"/>
        <v>734086</v>
      </c>
      <c r="BG19" s="134">
        <f t="shared" si="26"/>
        <v>0</v>
      </c>
      <c r="BH19" s="134">
        <f t="shared" si="27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5" t="s">
        <v>332</v>
      </c>
      <c r="BO19" s="134">
        <f t="shared" si="28"/>
        <v>163751</v>
      </c>
      <c r="BP19" s="134">
        <f t="shared" si="29"/>
        <v>7621</v>
      </c>
      <c r="BQ19" s="134">
        <v>7621</v>
      </c>
      <c r="BR19" s="134">
        <v>0</v>
      </c>
      <c r="BS19" s="134">
        <v>0</v>
      </c>
      <c r="BT19" s="134">
        <v>0</v>
      </c>
      <c r="BU19" s="134">
        <f t="shared" si="30"/>
        <v>122985</v>
      </c>
      <c r="BV19" s="134">
        <v>0</v>
      </c>
      <c r="BW19" s="134">
        <v>122985</v>
      </c>
      <c r="BX19" s="134">
        <v>0</v>
      </c>
      <c r="BY19" s="134">
        <v>0</v>
      </c>
      <c r="BZ19" s="134">
        <f t="shared" si="31"/>
        <v>33145</v>
      </c>
      <c r="CA19" s="134">
        <v>0</v>
      </c>
      <c r="CB19" s="134">
        <v>33145</v>
      </c>
      <c r="CC19" s="134">
        <v>0</v>
      </c>
      <c r="CD19" s="134">
        <v>0</v>
      </c>
      <c r="CE19" s="135" t="s">
        <v>332</v>
      </c>
      <c r="CF19" s="134">
        <v>0</v>
      </c>
      <c r="CG19" s="134">
        <v>0</v>
      </c>
      <c r="CH19" s="134">
        <f t="shared" si="32"/>
        <v>163751</v>
      </c>
      <c r="CI19" s="134">
        <f t="shared" si="33"/>
        <v>0</v>
      </c>
      <c r="CJ19" s="134">
        <f t="shared" si="34"/>
        <v>0</v>
      </c>
      <c r="CK19" s="134">
        <f t="shared" si="35"/>
        <v>0</v>
      </c>
      <c r="CL19" s="134">
        <f t="shared" si="36"/>
        <v>0</v>
      </c>
      <c r="CM19" s="134">
        <f t="shared" si="37"/>
        <v>0</v>
      </c>
      <c r="CN19" s="134">
        <f t="shared" si="38"/>
        <v>0</v>
      </c>
      <c r="CO19" s="134">
        <f t="shared" si="39"/>
        <v>0</v>
      </c>
      <c r="CP19" s="135" t="s">
        <v>332</v>
      </c>
      <c r="CQ19" s="134">
        <f t="shared" si="40"/>
        <v>897837</v>
      </c>
      <c r="CR19" s="134">
        <f t="shared" si="40"/>
        <v>104268</v>
      </c>
      <c r="CS19" s="134">
        <f t="shared" si="40"/>
        <v>41393</v>
      </c>
      <c r="CT19" s="134">
        <f t="shared" si="40"/>
        <v>0</v>
      </c>
      <c r="CU19" s="134">
        <f t="shared" si="40"/>
        <v>55388</v>
      </c>
      <c r="CV19" s="134">
        <f t="shared" si="40"/>
        <v>7487</v>
      </c>
      <c r="CW19" s="134">
        <f t="shared" si="40"/>
        <v>355018</v>
      </c>
      <c r="CX19" s="134">
        <f t="shared" si="40"/>
        <v>0</v>
      </c>
      <c r="CY19" s="134">
        <f t="shared" si="40"/>
        <v>338215</v>
      </c>
      <c r="CZ19" s="134">
        <f t="shared" si="40"/>
        <v>16803</v>
      </c>
      <c r="DA19" s="134">
        <f t="shared" si="40"/>
        <v>0</v>
      </c>
      <c r="DB19" s="134">
        <f t="shared" si="40"/>
        <v>438551</v>
      </c>
      <c r="DC19" s="134">
        <f t="shared" si="40"/>
        <v>240224</v>
      </c>
      <c r="DD19" s="134">
        <f t="shared" si="40"/>
        <v>184887</v>
      </c>
      <c r="DE19" s="134">
        <f t="shared" si="40"/>
        <v>13440</v>
      </c>
      <c r="DF19" s="134">
        <f t="shared" si="40"/>
        <v>0</v>
      </c>
      <c r="DG19" s="135" t="s">
        <v>332</v>
      </c>
      <c r="DH19" s="134">
        <f t="shared" si="41"/>
        <v>0</v>
      </c>
      <c r="DI19" s="134">
        <f t="shared" si="42"/>
        <v>0</v>
      </c>
      <c r="DJ19" s="134">
        <f t="shared" si="43"/>
        <v>897837</v>
      </c>
    </row>
    <row r="20" spans="1:114" s="129" customFormat="1" ht="12" customHeight="1">
      <c r="A20" s="125" t="s">
        <v>338</v>
      </c>
      <c r="B20" s="126" t="s">
        <v>471</v>
      </c>
      <c r="C20" s="125" t="s">
        <v>472</v>
      </c>
      <c r="D20" s="134">
        <f t="shared" si="6"/>
        <v>0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f t="shared" si="8"/>
        <v>43854</v>
      </c>
      <c r="N20" s="134">
        <f t="shared" si="9"/>
        <v>43854</v>
      </c>
      <c r="O20" s="134">
        <v>0</v>
      </c>
      <c r="P20" s="134">
        <v>0</v>
      </c>
      <c r="Q20" s="134">
        <v>0</v>
      </c>
      <c r="R20" s="134">
        <v>5231</v>
      </c>
      <c r="S20" s="134">
        <v>237476</v>
      </c>
      <c r="T20" s="134">
        <v>38623</v>
      </c>
      <c r="U20" s="134">
        <v>0</v>
      </c>
      <c r="V20" s="134">
        <f t="shared" si="10"/>
        <v>43854</v>
      </c>
      <c r="W20" s="134">
        <f t="shared" si="11"/>
        <v>43854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5231</v>
      </c>
      <c r="AB20" s="134">
        <f t="shared" si="16"/>
        <v>237476</v>
      </c>
      <c r="AC20" s="134">
        <f t="shared" si="17"/>
        <v>38623</v>
      </c>
      <c r="AD20" s="134">
        <f t="shared" si="18"/>
        <v>0</v>
      </c>
      <c r="AE20" s="134">
        <f t="shared" si="19"/>
        <v>0</v>
      </c>
      <c r="AF20" s="134">
        <f t="shared" si="20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5" t="s">
        <v>332</v>
      </c>
      <c r="AM20" s="134">
        <f t="shared" si="21"/>
        <v>0</v>
      </c>
      <c r="AN20" s="134">
        <f t="shared" si="22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3"/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f t="shared" si="24"/>
        <v>0</v>
      </c>
      <c r="AY20" s="134">
        <v>0</v>
      </c>
      <c r="AZ20" s="134">
        <v>0</v>
      </c>
      <c r="BA20" s="134">
        <v>0</v>
      </c>
      <c r="BB20" s="134">
        <v>0</v>
      </c>
      <c r="BC20" s="135" t="s">
        <v>332</v>
      </c>
      <c r="BD20" s="134">
        <v>0</v>
      </c>
      <c r="BE20" s="134">
        <v>0</v>
      </c>
      <c r="BF20" s="134">
        <f t="shared" si="25"/>
        <v>0</v>
      </c>
      <c r="BG20" s="134">
        <f t="shared" si="26"/>
        <v>0</v>
      </c>
      <c r="BH20" s="134">
        <f t="shared" si="27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5" t="s">
        <v>332</v>
      </c>
      <c r="BO20" s="134">
        <f t="shared" si="28"/>
        <v>236348</v>
      </c>
      <c r="BP20" s="134">
        <f t="shared" si="29"/>
        <v>75984</v>
      </c>
      <c r="BQ20" s="134">
        <v>43995</v>
      </c>
      <c r="BR20" s="134">
        <v>0</v>
      </c>
      <c r="BS20" s="134">
        <v>31989</v>
      </c>
      <c r="BT20" s="134">
        <v>0</v>
      </c>
      <c r="BU20" s="134">
        <f t="shared" si="30"/>
        <v>101434</v>
      </c>
      <c r="BV20" s="134">
        <v>0</v>
      </c>
      <c r="BW20" s="134">
        <v>101434</v>
      </c>
      <c r="BX20" s="134">
        <v>0</v>
      </c>
      <c r="BY20" s="134">
        <v>0</v>
      </c>
      <c r="BZ20" s="134">
        <f t="shared" si="31"/>
        <v>58930</v>
      </c>
      <c r="CA20" s="134">
        <v>0</v>
      </c>
      <c r="CB20" s="134">
        <v>52038</v>
      </c>
      <c r="CC20" s="134">
        <v>0</v>
      </c>
      <c r="CD20" s="134">
        <v>6892</v>
      </c>
      <c r="CE20" s="135" t="s">
        <v>332</v>
      </c>
      <c r="CF20" s="134">
        <v>0</v>
      </c>
      <c r="CG20" s="134">
        <v>44982</v>
      </c>
      <c r="CH20" s="134">
        <f t="shared" si="32"/>
        <v>281330</v>
      </c>
      <c r="CI20" s="134">
        <f t="shared" si="33"/>
        <v>0</v>
      </c>
      <c r="CJ20" s="134">
        <f t="shared" si="34"/>
        <v>0</v>
      </c>
      <c r="CK20" s="134">
        <f t="shared" si="35"/>
        <v>0</v>
      </c>
      <c r="CL20" s="134">
        <f t="shared" si="36"/>
        <v>0</v>
      </c>
      <c r="CM20" s="134">
        <f t="shared" si="37"/>
        <v>0</v>
      </c>
      <c r="CN20" s="134">
        <f t="shared" si="38"/>
        <v>0</v>
      </c>
      <c r="CO20" s="134">
        <f t="shared" si="39"/>
        <v>0</v>
      </c>
      <c r="CP20" s="135" t="s">
        <v>332</v>
      </c>
      <c r="CQ20" s="134">
        <f t="shared" si="40"/>
        <v>236348</v>
      </c>
      <c r="CR20" s="134">
        <f t="shared" si="40"/>
        <v>75984</v>
      </c>
      <c r="CS20" s="134">
        <f t="shared" si="40"/>
        <v>43995</v>
      </c>
      <c r="CT20" s="134">
        <f t="shared" si="40"/>
        <v>0</v>
      </c>
      <c r="CU20" s="134">
        <f t="shared" si="40"/>
        <v>31989</v>
      </c>
      <c r="CV20" s="134">
        <f t="shared" si="40"/>
        <v>0</v>
      </c>
      <c r="CW20" s="134">
        <f t="shared" si="40"/>
        <v>101434</v>
      </c>
      <c r="CX20" s="134">
        <f t="shared" si="40"/>
        <v>0</v>
      </c>
      <c r="CY20" s="134">
        <f t="shared" si="40"/>
        <v>101434</v>
      </c>
      <c r="CZ20" s="134">
        <f t="shared" si="40"/>
        <v>0</v>
      </c>
      <c r="DA20" s="134">
        <f t="shared" si="40"/>
        <v>0</v>
      </c>
      <c r="DB20" s="134">
        <f t="shared" si="40"/>
        <v>58930</v>
      </c>
      <c r="DC20" s="134">
        <f t="shared" si="40"/>
        <v>0</v>
      </c>
      <c r="DD20" s="134">
        <f t="shared" si="40"/>
        <v>52038</v>
      </c>
      <c r="DE20" s="134">
        <f t="shared" si="40"/>
        <v>0</v>
      </c>
      <c r="DF20" s="134">
        <f t="shared" si="40"/>
        <v>6892</v>
      </c>
      <c r="DG20" s="135" t="s">
        <v>332</v>
      </c>
      <c r="DH20" s="134">
        <f t="shared" si="41"/>
        <v>0</v>
      </c>
      <c r="DI20" s="134">
        <f t="shared" si="42"/>
        <v>44982</v>
      </c>
      <c r="DJ20" s="134">
        <f t="shared" si="43"/>
        <v>281330</v>
      </c>
    </row>
    <row r="21" spans="1:114" s="129" customFormat="1" ht="12" customHeight="1">
      <c r="A21" s="125" t="s">
        <v>338</v>
      </c>
      <c r="B21" s="126" t="s">
        <v>473</v>
      </c>
      <c r="C21" s="125" t="s">
        <v>474</v>
      </c>
      <c r="D21" s="134">
        <f t="shared" si="6"/>
        <v>1020555</v>
      </c>
      <c r="E21" s="134">
        <f t="shared" si="7"/>
        <v>1020555</v>
      </c>
      <c r="F21" s="134">
        <v>110899</v>
      </c>
      <c r="G21" s="134">
        <v>0</v>
      </c>
      <c r="H21" s="134">
        <v>219700</v>
      </c>
      <c r="I21" s="134">
        <v>219475</v>
      </c>
      <c r="J21" s="134">
        <v>955838</v>
      </c>
      <c r="K21" s="134">
        <v>470481</v>
      </c>
      <c r="L21" s="134">
        <v>0</v>
      </c>
      <c r="M21" s="134">
        <f t="shared" si="8"/>
        <v>0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f t="shared" si="10"/>
        <v>1020555</v>
      </c>
      <c r="W21" s="134">
        <f t="shared" si="11"/>
        <v>1020555</v>
      </c>
      <c r="X21" s="134">
        <f t="shared" si="12"/>
        <v>110899</v>
      </c>
      <c r="Y21" s="134">
        <f t="shared" si="13"/>
        <v>0</v>
      </c>
      <c r="Z21" s="134">
        <f t="shared" si="14"/>
        <v>219700</v>
      </c>
      <c r="AA21" s="134">
        <f t="shared" si="15"/>
        <v>219475</v>
      </c>
      <c r="AB21" s="134">
        <f t="shared" si="16"/>
        <v>955838</v>
      </c>
      <c r="AC21" s="134">
        <f t="shared" si="17"/>
        <v>470481</v>
      </c>
      <c r="AD21" s="134">
        <f t="shared" si="18"/>
        <v>0</v>
      </c>
      <c r="AE21" s="134">
        <f t="shared" si="19"/>
        <v>429653</v>
      </c>
      <c r="AF21" s="134">
        <f t="shared" si="20"/>
        <v>423511</v>
      </c>
      <c r="AG21" s="134">
        <v>0</v>
      </c>
      <c r="AH21" s="134">
        <v>423511</v>
      </c>
      <c r="AI21" s="134">
        <v>0</v>
      </c>
      <c r="AJ21" s="134">
        <v>0</v>
      </c>
      <c r="AK21" s="134">
        <v>6142</v>
      </c>
      <c r="AL21" s="135" t="s">
        <v>332</v>
      </c>
      <c r="AM21" s="134">
        <f t="shared" si="21"/>
        <v>1533828</v>
      </c>
      <c r="AN21" s="134">
        <f t="shared" si="22"/>
        <v>103628</v>
      </c>
      <c r="AO21" s="134">
        <v>103628</v>
      </c>
      <c r="AP21" s="134">
        <v>0</v>
      </c>
      <c r="AQ21" s="134">
        <v>0</v>
      </c>
      <c r="AR21" s="134">
        <v>0</v>
      </c>
      <c r="AS21" s="134">
        <f t="shared" si="23"/>
        <v>500749</v>
      </c>
      <c r="AT21" s="134">
        <v>0</v>
      </c>
      <c r="AU21" s="134">
        <v>500749</v>
      </c>
      <c r="AV21" s="134">
        <v>0</v>
      </c>
      <c r="AW21" s="134">
        <v>0</v>
      </c>
      <c r="AX21" s="134">
        <f t="shared" si="24"/>
        <v>929451</v>
      </c>
      <c r="AY21" s="134">
        <v>0</v>
      </c>
      <c r="AZ21" s="134">
        <v>836942</v>
      </c>
      <c r="BA21" s="134">
        <v>92509</v>
      </c>
      <c r="BB21" s="134">
        <v>0</v>
      </c>
      <c r="BC21" s="135" t="s">
        <v>332</v>
      </c>
      <c r="BD21" s="134">
        <v>0</v>
      </c>
      <c r="BE21" s="134">
        <v>12912</v>
      </c>
      <c r="BF21" s="134">
        <f t="shared" si="25"/>
        <v>1976393</v>
      </c>
      <c r="BG21" s="134">
        <f t="shared" si="26"/>
        <v>0</v>
      </c>
      <c r="BH21" s="134">
        <f t="shared" si="27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5" t="s">
        <v>332</v>
      </c>
      <c r="BO21" s="134">
        <f t="shared" si="28"/>
        <v>0</v>
      </c>
      <c r="BP21" s="134">
        <f t="shared" si="29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30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1"/>
        <v>0</v>
      </c>
      <c r="CA21" s="134">
        <v>0</v>
      </c>
      <c r="CB21" s="134">
        <v>0</v>
      </c>
      <c r="CC21" s="134">
        <v>0</v>
      </c>
      <c r="CD21" s="134">
        <v>0</v>
      </c>
      <c r="CE21" s="135" t="s">
        <v>332</v>
      </c>
      <c r="CF21" s="134">
        <v>0</v>
      </c>
      <c r="CG21" s="134">
        <v>0</v>
      </c>
      <c r="CH21" s="134">
        <f t="shared" si="32"/>
        <v>0</v>
      </c>
      <c r="CI21" s="134">
        <f t="shared" si="33"/>
        <v>429653</v>
      </c>
      <c r="CJ21" s="134">
        <f t="shared" si="34"/>
        <v>423511</v>
      </c>
      <c r="CK21" s="134">
        <f t="shared" si="35"/>
        <v>0</v>
      </c>
      <c r="CL21" s="134">
        <f t="shared" si="36"/>
        <v>423511</v>
      </c>
      <c r="CM21" s="134">
        <f t="shared" si="37"/>
        <v>0</v>
      </c>
      <c r="CN21" s="134">
        <f t="shared" si="38"/>
        <v>0</v>
      </c>
      <c r="CO21" s="134">
        <f t="shared" si="39"/>
        <v>6142</v>
      </c>
      <c r="CP21" s="135" t="s">
        <v>332</v>
      </c>
      <c r="CQ21" s="134">
        <f t="shared" si="40"/>
        <v>1533828</v>
      </c>
      <c r="CR21" s="134">
        <f t="shared" si="40"/>
        <v>103628</v>
      </c>
      <c r="CS21" s="134">
        <f t="shared" si="40"/>
        <v>103628</v>
      </c>
      <c r="CT21" s="134">
        <f t="shared" si="40"/>
        <v>0</v>
      </c>
      <c r="CU21" s="134">
        <f t="shared" si="40"/>
        <v>0</v>
      </c>
      <c r="CV21" s="134">
        <f t="shared" si="40"/>
        <v>0</v>
      </c>
      <c r="CW21" s="134">
        <f t="shared" si="40"/>
        <v>500749</v>
      </c>
      <c r="CX21" s="134">
        <f t="shared" si="40"/>
        <v>0</v>
      </c>
      <c r="CY21" s="134">
        <f t="shared" si="40"/>
        <v>500749</v>
      </c>
      <c r="CZ21" s="134">
        <f t="shared" si="40"/>
        <v>0</v>
      </c>
      <c r="DA21" s="134">
        <f t="shared" si="40"/>
        <v>0</v>
      </c>
      <c r="DB21" s="134">
        <f t="shared" si="40"/>
        <v>929451</v>
      </c>
      <c r="DC21" s="134">
        <f t="shared" si="40"/>
        <v>0</v>
      </c>
      <c r="DD21" s="134">
        <f t="shared" si="40"/>
        <v>836942</v>
      </c>
      <c r="DE21" s="134">
        <f t="shared" si="40"/>
        <v>92509</v>
      </c>
      <c r="DF21" s="134">
        <f t="shared" si="40"/>
        <v>0</v>
      </c>
      <c r="DG21" s="135" t="s">
        <v>332</v>
      </c>
      <c r="DH21" s="134">
        <f t="shared" si="41"/>
        <v>0</v>
      </c>
      <c r="DI21" s="134">
        <f t="shared" si="42"/>
        <v>12912</v>
      </c>
      <c r="DJ21" s="134">
        <f t="shared" si="43"/>
        <v>1976393</v>
      </c>
    </row>
    <row r="22" spans="1:114" s="129" customFormat="1" ht="12" customHeight="1">
      <c r="A22" s="125" t="s">
        <v>338</v>
      </c>
      <c r="B22" s="126" t="s">
        <v>475</v>
      </c>
      <c r="C22" s="125" t="s">
        <v>476</v>
      </c>
      <c r="D22" s="134">
        <f t="shared" si="6"/>
        <v>229364</v>
      </c>
      <c r="E22" s="134">
        <f t="shared" si="7"/>
        <v>198815</v>
      </c>
      <c r="F22" s="134">
        <v>0</v>
      </c>
      <c r="G22" s="134">
        <v>0</v>
      </c>
      <c r="H22" s="134">
        <v>0</v>
      </c>
      <c r="I22" s="134">
        <v>196237</v>
      </c>
      <c r="J22" s="134">
        <v>915689</v>
      </c>
      <c r="K22" s="134">
        <v>2578</v>
      </c>
      <c r="L22" s="134">
        <v>30549</v>
      </c>
      <c r="M22" s="134">
        <f t="shared" si="8"/>
        <v>0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f t="shared" si="10"/>
        <v>229364</v>
      </c>
      <c r="W22" s="134">
        <f t="shared" si="11"/>
        <v>198815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196237</v>
      </c>
      <c r="AB22" s="134">
        <f t="shared" si="16"/>
        <v>915689</v>
      </c>
      <c r="AC22" s="134">
        <f t="shared" si="17"/>
        <v>2578</v>
      </c>
      <c r="AD22" s="134">
        <f t="shared" si="18"/>
        <v>30549</v>
      </c>
      <c r="AE22" s="134">
        <f t="shared" si="19"/>
        <v>185030</v>
      </c>
      <c r="AF22" s="134">
        <f t="shared" si="20"/>
        <v>185030</v>
      </c>
      <c r="AG22" s="134">
        <v>0</v>
      </c>
      <c r="AH22" s="134">
        <v>185030</v>
      </c>
      <c r="AI22" s="134">
        <v>0</v>
      </c>
      <c r="AJ22" s="134">
        <v>0</v>
      </c>
      <c r="AK22" s="134">
        <v>0</v>
      </c>
      <c r="AL22" s="135" t="s">
        <v>332</v>
      </c>
      <c r="AM22" s="134">
        <f t="shared" si="21"/>
        <v>929860</v>
      </c>
      <c r="AN22" s="134">
        <f t="shared" si="22"/>
        <v>158306</v>
      </c>
      <c r="AO22" s="134">
        <v>62209</v>
      </c>
      <c r="AP22" s="134">
        <v>0</v>
      </c>
      <c r="AQ22" s="134">
        <v>96097</v>
      </c>
      <c r="AR22" s="134">
        <v>0</v>
      </c>
      <c r="AS22" s="134">
        <f t="shared" si="23"/>
        <v>478342</v>
      </c>
      <c r="AT22" s="134">
        <v>0</v>
      </c>
      <c r="AU22" s="134">
        <v>478342</v>
      </c>
      <c r="AV22" s="134">
        <v>0</v>
      </c>
      <c r="AW22" s="134">
        <v>0</v>
      </c>
      <c r="AX22" s="134">
        <f t="shared" si="24"/>
        <v>293212</v>
      </c>
      <c r="AY22" s="134">
        <v>0</v>
      </c>
      <c r="AZ22" s="134">
        <v>225381</v>
      </c>
      <c r="BA22" s="134">
        <v>63404</v>
      </c>
      <c r="BB22" s="134">
        <v>4427</v>
      </c>
      <c r="BC22" s="135" t="s">
        <v>332</v>
      </c>
      <c r="BD22" s="134">
        <v>0</v>
      </c>
      <c r="BE22" s="134">
        <v>30163</v>
      </c>
      <c r="BF22" s="134">
        <f t="shared" si="25"/>
        <v>1145053</v>
      </c>
      <c r="BG22" s="134">
        <f t="shared" si="26"/>
        <v>0</v>
      </c>
      <c r="BH22" s="134">
        <f t="shared" si="27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5" t="s">
        <v>332</v>
      </c>
      <c r="BO22" s="134">
        <f t="shared" si="28"/>
        <v>0</v>
      </c>
      <c r="BP22" s="134">
        <f t="shared" si="29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30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1"/>
        <v>0</v>
      </c>
      <c r="CA22" s="134">
        <v>0</v>
      </c>
      <c r="CB22" s="134">
        <v>0</v>
      </c>
      <c r="CC22" s="134">
        <v>0</v>
      </c>
      <c r="CD22" s="134">
        <v>0</v>
      </c>
      <c r="CE22" s="135" t="s">
        <v>332</v>
      </c>
      <c r="CF22" s="134">
        <v>0</v>
      </c>
      <c r="CG22" s="134">
        <v>0</v>
      </c>
      <c r="CH22" s="134">
        <f t="shared" si="32"/>
        <v>0</v>
      </c>
      <c r="CI22" s="134">
        <f t="shared" si="33"/>
        <v>185030</v>
      </c>
      <c r="CJ22" s="134">
        <f t="shared" si="34"/>
        <v>185030</v>
      </c>
      <c r="CK22" s="134">
        <f t="shared" si="35"/>
        <v>0</v>
      </c>
      <c r="CL22" s="134">
        <f t="shared" si="36"/>
        <v>185030</v>
      </c>
      <c r="CM22" s="134">
        <f t="shared" si="37"/>
        <v>0</v>
      </c>
      <c r="CN22" s="134">
        <f t="shared" si="38"/>
        <v>0</v>
      </c>
      <c r="CO22" s="134">
        <f t="shared" si="39"/>
        <v>0</v>
      </c>
      <c r="CP22" s="135" t="s">
        <v>332</v>
      </c>
      <c r="CQ22" s="134">
        <f t="shared" si="40"/>
        <v>929860</v>
      </c>
      <c r="CR22" s="134">
        <f t="shared" si="40"/>
        <v>158306</v>
      </c>
      <c r="CS22" s="134">
        <f t="shared" si="40"/>
        <v>62209</v>
      </c>
      <c r="CT22" s="134">
        <f t="shared" si="40"/>
        <v>0</v>
      </c>
      <c r="CU22" s="134">
        <f t="shared" si="40"/>
        <v>96097</v>
      </c>
      <c r="CV22" s="134">
        <f t="shared" si="40"/>
        <v>0</v>
      </c>
      <c r="CW22" s="134">
        <f t="shared" si="40"/>
        <v>478342</v>
      </c>
      <c r="CX22" s="134">
        <f t="shared" si="40"/>
        <v>0</v>
      </c>
      <c r="CY22" s="134">
        <f t="shared" si="40"/>
        <v>478342</v>
      </c>
      <c r="CZ22" s="134">
        <f t="shared" si="40"/>
        <v>0</v>
      </c>
      <c r="DA22" s="134">
        <f t="shared" si="40"/>
        <v>0</v>
      </c>
      <c r="DB22" s="134">
        <f t="shared" si="40"/>
        <v>293212</v>
      </c>
      <c r="DC22" s="134">
        <f t="shared" si="40"/>
        <v>0</v>
      </c>
      <c r="DD22" s="134">
        <f t="shared" si="40"/>
        <v>225381</v>
      </c>
      <c r="DE22" s="134">
        <f t="shared" si="40"/>
        <v>63404</v>
      </c>
      <c r="DF22" s="134">
        <f t="shared" si="40"/>
        <v>4427</v>
      </c>
      <c r="DG22" s="135" t="s">
        <v>332</v>
      </c>
      <c r="DH22" s="134">
        <f t="shared" si="41"/>
        <v>0</v>
      </c>
      <c r="DI22" s="134">
        <f t="shared" si="42"/>
        <v>30163</v>
      </c>
      <c r="DJ22" s="134">
        <f t="shared" si="43"/>
        <v>1145053</v>
      </c>
    </row>
    <row r="23" spans="1:114" s="129" customFormat="1" ht="12" customHeight="1">
      <c r="A23" s="125" t="s">
        <v>338</v>
      </c>
      <c r="B23" s="126" t="s">
        <v>477</v>
      </c>
      <c r="C23" s="125" t="s">
        <v>478</v>
      </c>
      <c r="D23" s="134">
        <f t="shared" si="6"/>
        <v>0</v>
      </c>
      <c r="E23" s="134">
        <f t="shared" si="7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199960</v>
      </c>
      <c r="K23" s="134">
        <v>0</v>
      </c>
      <c r="L23" s="134">
        <v>0</v>
      </c>
      <c r="M23" s="134">
        <f t="shared" si="8"/>
        <v>0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68652</v>
      </c>
      <c r="T23" s="134">
        <v>0</v>
      </c>
      <c r="U23" s="134">
        <v>0</v>
      </c>
      <c r="V23" s="134">
        <f t="shared" si="10"/>
        <v>0</v>
      </c>
      <c r="W23" s="134">
        <f t="shared" si="11"/>
        <v>0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0</v>
      </c>
      <c r="AB23" s="134">
        <f t="shared" si="16"/>
        <v>268612</v>
      </c>
      <c r="AC23" s="134">
        <f t="shared" si="17"/>
        <v>0</v>
      </c>
      <c r="AD23" s="134">
        <f t="shared" si="18"/>
        <v>0</v>
      </c>
      <c r="AE23" s="134">
        <f t="shared" si="19"/>
        <v>0</v>
      </c>
      <c r="AF23" s="134">
        <f t="shared" si="20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5" t="s">
        <v>332</v>
      </c>
      <c r="AM23" s="134">
        <f t="shared" si="21"/>
        <v>194084</v>
      </c>
      <c r="AN23" s="134">
        <f t="shared" si="22"/>
        <v>51257</v>
      </c>
      <c r="AO23" s="134">
        <v>14207</v>
      </c>
      <c r="AP23" s="134">
        <v>0</v>
      </c>
      <c r="AQ23" s="134">
        <v>37050</v>
      </c>
      <c r="AR23" s="134">
        <v>0</v>
      </c>
      <c r="AS23" s="134">
        <f t="shared" si="23"/>
        <v>62579</v>
      </c>
      <c r="AT23" s="134">
        <v>0</v>
      </c>
      <c r="AU23" s="134">
        <v>62579</v>
      </c>
      <c r="AV23" s="134">
        <v>0</v>
      </c>
      <c r="AW23" s="134">
        <v>9519</v>
      </c>
      <c r="AX23" s="134">
        <f t="shared" si="24"/>
        <v>70729</v>
      </c>
      <c r="AY23" s="134">
        <v>33037</v>
      </c>
      <c r="AZ23" s="134">
        <v>1183</v>
      </c>
      <c r="BA23" s="134">
        <v>16189</v>
      </c>
      <c r="BB23" s="134">
        <v>20320</v>
      </c>
      <c r="BC23" s="135" t="s">
        <v>332</v>
      </c>
      <c r="BD23" s="134">
        <v>0</v>
      </c>
      <c r="BE23" s="134">
        <v>5876</v>
      </c>
      <c r="BF23" s="134">
        <f t="shared" si="25"/>
        <v>199960</v>
      </c>
      <c r="BG23" s="134">
        <f t="shared" si="26"/>
        <v>0</v>
      </c>
      <c r="BH23" s="134">
        <f t="shared" si="27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5" t="s">
        <v>332</v>
      </c>
      <c r="BO23" s="134">
        <f t="shared" si="28"/>
        <v>65714</v>
      </c>
      <c r="BP23" s="134">
        <f t="shared" si="29"/>
        <v>18559</v>
      </c>
      <c r="BQ23" s="134">
        <v>4878</v>
      </c>
      <c r="BR23" s="134">
        <v>0</v>
      </c>
      <c r="BS23" s="134">
        <v>13681</v>
      </c>
      <c r="BT23" s="134">
        <v>0</v>
      </c>
      <c r="BU23" s="134">
        <f t="shared" si="30"/>
        <v>43417</v>
      </c>
      <c r="BV23" s="134">
        <v>0</v>
      </c>
      <c r="BW23" s="134">
        <v>43417</v>
      </c>
      <c r="BX23" s="134">
        <v>0</v>
      </c>
      <c r="BY23" s="134">
        <v>0</v>
      </c>
      <c r="BZ23" s="134">
        <f t="shared" si="31"/>
        <v>3738</v>
      </c>
      <c r="CA23" s="134">
        <v>0</v>
      </c>
      <c r="CB23" s="134">
        <v>0</v>
      </c>
      <c r="CC23" s="134">
        <v>0</v>
      </c>
      <c r="CD23" s="134">
        <v>3738</v>
      </c>
      <c r="CE23" s="135" t="s">
        <v>332</v>
      </c>
      <c r="CF23" s="134">
        <v>0</v>
      </c>
      <c r="CG23" s="134">
        <v>2938</v>
      </c>
      <c r="CH23" s="134">
        <f t="shared" si="32"/>
        <v>68652</v>
      </c>
      <c r="CI23" s="134">
        <f t="shared" si="33"/>
        <v>0</v>
      </c>
      <c r="CJ23" s="134">
        <f t="shared" si="34"/>
        <v>0</v>
      </c>
      <c r="CK23" s="134">
        <f t="shared" si="35"/>
        <v>0</v>
      </c>
      <c r="CL23" s="134">
        <f t="shared" si="36"/>
        <v>0</v>
      </c>
      <c r="CM23" s="134">
        <f t="shared" si="37"/>
        <v>0</v>
      </c>
      <c r="CN23" s="134">
        <f t="shared" si="38"/>
        <v>0</v>
      </c>
      <c r="CO23" s="134">
        <f t="shared" si="39"/>
        <v>0</v>
      </c>
      <c r="CP23" s="135" t="s">
        <v>332</v>
      </c>
      <c r="CQ23" s="134">
        <f t="shared" si="40"/>
        <v>259798</v>
      </c>
      <c r="CR23" s="134">
        <f t="shared" si="40"/>
        <v>69816</v>
      </c>
      <c r="CS23" s="134">
        <f t="shared" si="40"/>
        <v>19085</v>
      </c>
      <c r="CT23" s="134">
        <f t="shared" si="40"/>
        <v>0</v>
      </c>
      <c r="CU23" s="134">
        <f t="shared" si="40"/>
        <v>50731</v>
      </c>
      <c r="CV23" s="134">
        <f t="shared" si="40"/>
        <v>0</v>
      </c>
      <c r="CW23" s="134">
        <f t="shared" si="40"/>
        <v>105996</v>
      </c>
      <c r="CX23" s="134">
        <f t="shared" si="40"/>
        <v>0</v>
      </c>
      <c r="CY23" s="134">
        <f t="shared" si="40"/>
        <v>105996</v>
      </c>
      <c r="CZ23" s="134">
        <f t="shared" si="40"/>
        <v>0</v>
      </c>
      <c r="DA23" s="134">
        <f t="shared" si="40"/>
        <v>9519</v>
      </c>
      <c r="DB23" s="134">
        <f t="shared" si="40"/>
        <v>74467</v>
      </c>
      <c r="DC23" s="134">
        <f t="shared" si="40"/>
        <v>33037</v>
      </c>
      <c r="DD23" s="134">
        <f t="shared" si="40"/>
        <v>1183</v>
      </c>
      <c r="DE23" s="134">
        <f t="shared" si="40"/>
        <v>16189</v>
      </c>
      <c r="DF23" s="134">
        <f>SUM(BB23,+CD23)</f>
        <v>24058</v>
      </c>
      <c r="DG23" s="135" t="s">
        <v>332</v>
      </c>
      <c r="DH23" s="134">
        <f t="shared" si="41"/>
        <v>0</v>
      </c>
      <c r="DI23" s="134">
        <f t="shared" si="42"/>
        <v>8814</v>
      </c>
      <c r="DJ23" s="134">
        <f t="shared" si="43"/>
        <v>268612</v>
      </c>
    </row>
    <row r="24" spans="1:114" s="129" customFormat="1" ht="12" customHeight="1">
      <c r="A24" s="125" t="s">
        <v>338</v>
      </c>
      <c r="B24" s="126" t="s">
        <v>479</v>
      </c>
      <c r="C24" s="125" t="s">
        <v>480</v>
      </c>
      <c r="D24" s="134">
        <f t="shared" si="6"/>
        <v>302802</v>
      </c>
      <c r="E24" s="134">
        <f t="shared" si="7"/>
        <v>179</v>
      </c>
      <c r="F24" s="134">
        <v>0</v>
      </c>
      <c r="G24" s="134">
        <v>0</v>
      </c>
      <c r="H24" s="134">
        <v>0</v>
      </c>
      <c r="I24" s="134">
        <v>0</v>
      </c>
      <c r="J24" s="134">
        <v>230085</v>
      </c>
      <c r="K24" s="134">
        <v>179</v>
      </c>
      <c r="L24" s="134">
        <v>302623</v>
      </c>
      <c r="M24" s="134">
        <f t="shared" si="8"/>
        <v>126981</v>
      </c>
      <c r="N24" s="134">
        <f t="shared" si="9"/>
        <v>126981</v>
      </c>
      <c r="O24" s="134">
        <v>0</v>
      </c>
      <c r="P24" s="134">
        <v>0</v>
      </c>
      <c r="Q24" s="134">
        <v>0</v>
      </c>
      <c r="R24" s="134">
        <v>126981</v>
      </c>
      <c r="S24" s="134">
        <v>499515</v>
      </c>
      <c r="T24" s="134">
        <v>0</v>
      </c>
      <c r="U24" s="134">
        <v>0</v>
      </c>
      <c r="V24" s="134">
        <f t="shared" si="10"/>
        <v>429783</v>
      </c>
      <c r="W24" s="134">
        <f t="shared" si="11"/>
        <v>127160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126981</v>
      </c>
      <c r="AB24" s="134">
        <f t="shared" si="16"/>
        <v>729600</v>
      </c>
      <c r="AC24" s="134">
        <f t="shared" si="17"/>
        <v>179</v>
      </c>
      <c r="AD24" s="134">
        <f t="shared" si="18"/>
        <v>302623</v>
      </c>
      <c r="AE24" s="134">
        <f t="shared" si="19"/>
        <v>0</v>
      </c>
      <c r="AF24" s="134">
        <f t="shared" si="20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5" t="s">
        <v>332</v>
      </c>
      <c r="AM24" s="134">
        <f t="shared" si="21"/>
        <v>149174</v>
      </c>
      <c r="AN24" s="134">
        <f t="shared" si="22"/>
        <v>49888</v>
      </c>
      <c r="AO24" s="134">
        <v>41573</v>
      </c>
      <c r="AP24" s="134">
        <v>0</v>
      </c>
      <c r="AQ24" s="134">
        <v>0</v>
      </c>
      <c r="AR24" s="134">
        <v>8315</v>
      </c>
      <c r="AS24" s="134">
        <f t="shared" si="23"/>
        <v>22225</v>
      </c>
      <c r="AT24" s="134">
        <v>0</v>
      </c>
      <c r="AU24" s="134">
        <v>0</v>
      </c>
      <c r="AV24" s="134">
        <v>22225</v>
      </c>
      <c r="AW24" s="134">
        <v>0</v>
      </c>
      <c r="AX24" s="134">
        <f t="shared" si="24"/>
        <v>77061</v>
      </c>
      <c r="AY24" s="134">
        <v>0</v>
      </c>
      <c r="AZ24" s="134">
        <v>1501</v>
      </c>
      <c r="BA24" s="134">
        <v>48762</v>
      </c>
      <c r="BB24" s="134">
        <v>26798</v>
      </c>
      <c r="BC24" s="135" t="s">
        <v>332</v>
      </c>
      <c r="BD24" s="134">
        <v>0</v>
      </c>
      <c r="BE24" s="134">
        <v>383713</v>
      </c>
      <c r="BF24" s="134">
        <f t="shared" si="25"/>
        <v>532887</v>
      </c>
      <c r="BG24" s="134">
        <f t="shared" si="26"/>
        <v>0</v>
      </c>
      <c r="BH24" s="134">
        <f t="shared" si="27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5" t="s">
        <v>332</v>
      </c>
      <c r="BO24" s="134">
        <f t="shared" si="28"/>
        <v>306170</v>
      </c>
      <c r="BP24" s="134">
        <f t="shared" si="29"/>
        <v>16630</v>
      </c>
      <c r="BQ24" s="134">
        <v>16630</v>
      </c>
      <c r="BR24" s="134">
        <v>0</v>
      </c>
      <c r="BS24" s="134">
        <v>0</v>
      </c>
      <c r="BT24" s="134">
        <v>0</v>
      </c>
      <c r="BU24" s="134">
        <f t="shared" si="30"/>
        <v>217405</v>
      </c>
      <c r="BV24" s="134">
        <v>0</v>
      </c>
      <c r="BW24" s="134">
        <v>217405</v>
      </c>
      <c r="BX24" s="134">
        <v>0</v>
      </c>
      <c r="BY24" s="134">
        <v>0</v>
      </c>
      <c r="BZ24" s="134">
        <f t="shared" si="31"/>
        <v>72135</v>
      </c>
      <c r="CA24" s="134">
        <v>0</v>
      </c>
      <c r="CB24" s="134">
        <v>59154</v>
      </c>
      <c r="CC24" s="134">
        <v>3868</v>
      </c>
      <c r="CD24" s="134">
        <v>9113</v>
      </c>
      <c r="CE24" s="135" t="s">
        <v>332</v>
      </c>
      <c r="CF24" s="134">
        <v>0</v>
      </c>
      <c r="CG24" s="134">
        <v>320326</v>
      </c>
      <c r="CH24" s="134">
        <f t="shared" si="32"/>
        <v>626496</v>
      </c>
      <c r="CI24" s="134">
        <f t="shared" si="33"/>
        <v>0</v>
      </c>
      <c r="CJ24" s="134">
        <f t="shared" si="34"/>
        <v>0</v>
      </c>
      <c r="CK24" s="134">
        <f t="shared" si="35"/>
        <v>0</v>
      </c>
      <c r="CL24" s="134">
        <f t="shared" si="36"/>
        <v>0</v>
      </c>
      <c r="CM24" s="134">
        <f t="shared" si="37"/>
        <v>0</v>
      </c>
      <c r="CN24" s="134">
        <f t="shared" si="38"/>
        <v>0</v>
      </c>
      <c r="CO24" s="134">
        <f t="shared" si="39"/>
        <v>0</v>
      </c>
      <c r="CP24" s="135" t="s">
        <v>332</v>
      </c>
      <c r="CQ24" s="134">
        <f aca="true" t="shared" si="44" ref="CQ24:DE27">SUM(AM24,+BO24)</f>
        <v>455344</v>
      </c>
      <c r="CR24" s="134">
        <f t="shared" si="44"/>
        <v>66518</v>
      </c>
      <c r="CS24" s="134">
        <f t="shared" si="44"/>
        <v>58203</v>
      </c>
      <c r="CT24" s="134">
        <f t="shared" si="44"/>
        <v>0</v>
      </c>
      <c r="CU24" s="134">
        <f t="shared" si="44"/>
        <v>0</v>
      </c>
      <c r="CV24" s="134">
        <f t="shared" si="44"/>
        <v>8315</v>
      </c>
      <c r="CW24" s="134">
        <f t="shared" si="44"/>
        <v>239630</v>
      </c>
      <c r="CX24" s="134">
        <f t="shared" si="44"/>
        <v>0</v>
      </c>
      <c r="CY24" s="134">
        <f t="shared" si="44"/>
        <v>217405</v>
      </c>
      <c r="CZ24" s="134">
        <f t="shared" si="44"/>
        <v>22225</v>
      </c>
      <c r="DA24" s="134">
        <f t="shared" si="44"/>
        <v>0</v>
      </c>
      <c r="DB24" s="134">
        <f t="shared" si="44"/>
        <v>149196</v>
      </c>
      <c r="DC24" s="134">
        <f t="shared" si="44"/>
        <v>0</v>
      </c>
      <c r="DD24" s="134">
        <f t="shared" si="44"/>
        <v>60655</v>
      </c>
      <c r="DE24" s="134">
        <f t="shared" si="44"/>
        <v>52630</v>
      </c>
      <c r="DF24" s="134">
        <f>SUM(BB24,+CD24)</f>
        <v>35911</v>
      </c>
      <c r="DG24" s="135" t="s">
        <v>332</v>
      </c>
      <c r="DH24" s="134">
        <f t="shared" si="41"/>
        <v>0</v>
      </c>
      <c r="DI24" s="134">
        <f t="shared" si="42"/>
        <v>704039</v>
      </c>
      <c r="DJ24" s="134">
        <f t="shared" si="43"/>
        <v>1159383</v>
      </c>
    </row>
    <row r="25" spans="1:114" s="129" customFormat="1" ht="12" customHeight="1">
      <c r="A25" s="125" t="s">
        <v>338</v>
      </c>
      <c r="B25" s="126" t="s">
        <v>481</v>
      </c>
      <c r="C25" s="125" t="s">
        <v>482</v>
      </c>
      <c r="D25" s="134">
        <f t="shared" si="6"/>
        <v>572491</v>
      </c>
      <c r="E25" s="134">
        <f t="shared" si="7"/>
        <v>235611</v>
      </c>
      <c r="F25" s="134">
        <v>28543</v>
      </c>
      <c r="G25" s="134">
        <v>0</v>
      </c>
      <c r="H25" s="134">
        <v>0</v>
      </c>
      <c r="I25" s="134">
        <v>204152</v>
      </c>
      <c r="J25" s="134">
        <v>994589</v>
      </c>
      <c r="K25" s="134">
        <v>2916</v>
      </c>
      <c r="L25" s="134">
        <v>336880</v>
      </c>
      <c r="M25" s="134">
        <f t="shared" si="8"/>
        <v>0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f t="shared" si="10"/>
        <v>572491</v>
      </c>
      <c r="W25" s="134">
        <f t="shared" si="11"/>
        <v>235611</v>
      </c>
      <c r="X25" s="134">
        <f t="shared" si="12"/>
        <v>28543</v>
      </c>
      <c r="Y25" s="134">
        <f t="shared" si="13"/>
        <v>0</v>
      </c>
      <c r="Z25" s="134">
        <f t="shared" si="14"/>
        <v>0</v>
      </c>
      <c r="AA25" s="134">
        <f t="shared" si="15"/>
        <v>204152</v>
      </c>
      <c r="AB25" s="134">
        <f t="shared" si="16"/>
        <v>994589</v>
      </c>
      <c r="AC25" s="134">
        <f t="shared" si="17"/>
        <v>2916</v>
      </c>
      <c r="AD25" s="134">
        <f t="shared" si="18"/>
        <v>336880</v>
      </c>
      <c r="AE25" s="134">
        <f t="shared" si="19"/>
        <v>102333</v>
      </c>
      <c r="AF25" s="134">
        <f t="shared" si="20"/>
        <v>96568</v>
      </c>
      <c r="AG25" s="134">
        <v>0</v>
      </c>
      <c r="AH25" s="134">
        <v>96568</v>
      </c>
      <c r="AI25" s="134">
        <v>0</v>
      </c>
      <c r="AJ25" s="134">
        <v>0</v>
      </c>
      <c r="AK25" s="134">
        <v>5765</v>
      </c>
      <c r="AL25" s="135" t="s">
        <v>332</v>
      </c>
      <c r="AM25" s="134">
        <f t="shared" si="21"/>
        <v>1210717</v>
      </c>
      <c r="AN25" s="134">
        <f t="shared" si="22"/>
        <v>184706</v>
      </c>
      <c r="AO25" s="134">
        <v>184706</v>
      </c>
      <c r="AP25" s="134">
        <v>0</v>
      </c>
      <c r="AQ25" s="134">
        <v>0</v>
      </c>
      <c r="AR25" s="134">
        <v>0</v>
      </c>
      <c r="AS25" s="134">
        <f t="shared" si="23"/>
        <v>728150</v>
      </c>
      <c r="AT25" s="134">
        <v>0</v>
      </c>
      <c r="AU25" s="134">
        <v>726118</v>
      </c>
      <c r="AV25" s="134">
        <v>2032</v>
      </c>
      <c r="AW25" s="134">
        <v>0</v>
      </c>
      <c r="AX25" s="134">
        <f t="shared" si="24"/>
        <v>297861</v>
      </c>
      <c r="AY25" s="134">
        <v>0</v>
      </c>
      <c r="AZ25" s="134">
        <v>155276</v>
      </c>
      <c r="BA25" s="134">
        <v>142585</v>
      </c>
      <c r="BB25" s="134">
        <v>0</v>
      </c>
      <c r="BC25" s="135" t="s">
        <v>332</v>
      </c>
      <c r="BD25" s="134">
        <v>0</v>
      </c>
      <c r="BE25" s="134">
        <v>254030</v>
      </c>
      <c r="BF25" s="134">
        <f t="shared" si="25"/>
        <v>1567080</v>
      </c>
      <c r="BG25" s="134">
        <f t="shared" si="26"/>
        <v>0</v>
      </c>
      <c r="BH25" s="134">
        <f t="shared" si="27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5" t="s">
        <v>332</v>
      </c>
      <c r="BO25" s="134">
        <f t="shared" si="28"/>
        <v>0</v>
      </c>
      <c r="BP25" s="134">
        <f t="shared" si="29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30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1"/>
        <v>0</v>
      </c>
      <c r="CA25" s="134">
        <v>0</v>
      </c>
      <c r="CB25" s="134">
        <v>0</v>
      </c>
      <c r="CC25" s="134">
        <v>0</v>
      </c>
      <c r="CD25" s="134">
        <v>0</v>
      </c>
      <c r="CE25" s="135" t="s">
        <v>332</v>
      </c>
      <c r="CF25" s="134">
        <v>0</v>
      </c>
      <c r="CG25" s="134">
        <v>0</v>
      </c>
      <c r="CH25" s="134">
        <f t="shared" si="32"/>
        <v>0</v>
      </c>
      <c r="CI25" s="134">
        <f t="shared" si="33"/>
        <v>102333</v>
      </c>
      <c r="CJ25" s="134">
        <f t="shared" si="34"/>
        <v>96568</v>
      </c>
      <c r="CK25" s="134">
        <f t="shared" si="35"/>
        <v>0</v>
      </c>
      <c r="CL25" s="134">
        <f t="shared" si="36"/>
        <v>96568</v>
      </c>
      <c r="CM25" s="134">
        <f t="shared" si="37"/>
        <v>0</v>
      </c>
      <c r="CN25" s="134">
        <f t="shared" si="38"/>
        <v>0</v>
      </c>
      <c r="CO25" s="134">
        <f t="shared" si="39"/>
        <v>5765</v>
      </c>
      <c r="CP25" s="135" t="s">
        <v>332</v>
      </c>
      <c r="CQ25" s="134">
        <f t="shared" si="44"/>
        <v>1210717</v>
      </c>
      <c r="CR25" s="134">
        <f t="shared" si="44"/>
        <v>184706</v>
      </c>
      <c r="CS25" s="134">
        <f t="shared" si="44"/>
        <v>184706</v>
      </c>
      <c r="CT25" s="134">
        <f t="shared" si="44"/>
        <v>0</v>
      </c>
      <c r="CU25" s="134">
        <f t="shared" si="44"/>
        <v>0</v>
      </c>
      <c r="CV25" s="134">
        <f t="shared" si="44"/>
        <v>0</v>
      </c>
      <c r="CW25" s="134">
        <f t="shared" si="44"/>
        <v>728150</v>
      </c>
      <c r="CX25" s="134">
        <f t="shared" si="44"/>
        <v>0</v>
      </c>
      <c r="CY25" s="134">
        <f t="shared" si="44"/>
        <v>726118</v>
      </c>
      <c r="CZ25" s="134">
        <f t="shared" si="44"/>
        <v>2032</v>
      </c>
      <c r="DA25" s="134">
        <f t="shared" si="44"/>
        <v>0</v>
      </c>
      <c r="DB25" s="134">
        <f t="shared" si="44"/>
        <v>297861</v>
      </c>
      <c r="DC25" s="134">
        <f t="shared" si="44"/>
        <v>0</v>
      </c>
      <c r="DD25" s="134">
        <f t="shared" si="44"/>
        <v>155276</v>
      </c>
      <c r="DE25" s="134">
        <f t="shared" si="44"/>
        <v>142585</v>
      </c>
      <c r="DF25" s="134">
        <f>SUM(BB25,+CD25)</f>
        <v>0</v>
      </c>
      <c r="DG25" s="135" t="s">
        <v>332</v>
      </c>
      <c r="DH25" s="134">
        <f t="shared" si="41"/>
        <v>0</v>
      </c>
      <c r="DI25" s="134">
        <f t="shared" si="42"/>
        <v>254030</v>
      </c>
      <c r="DJ25" s="134">
        <f t="shared" si="43"/>
        <v>1567080</v>
      </c>
    </row>
    <row r="26" spans="1:114" s="129" customFormat="1" ht="12" customHeight="1">
      <c r="A26" s="125" t="s">
        <v>338</v>
      </c>
      <c r="B26" s="126" t="s">
        <v>483</v>
      </c>
      <c r="C26" s="125" t="s">
        <v>484</v>
      </c>
      <c r="D26" s="134">
        <f t="shared" si="6"/>
        <v>0</v>
      </c>
      <c r="E26" s="134">
        <f t="shared" si="7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f t="shared" si="8"/>
        <v>40085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226913</v>
      </c>
      <c r="T26" s="134">
        <v>0</v>
      </c>
      <c r="U26" s="134">
        <v>40085</v>
      </c>
      <c r="V26" s="134">
        <f t="shared" si="10"/>
        <v>40085</v>
      </c>
      <c r="W26" s="134">
        <f t="shared" si="11"/>
        <v>0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4">
        <f t="shared" si="16"/>
        <v>226913</v>
      </c>
      <c r="AC26" s="134">
        <f t="shared" si="17"/>
        <v>0</v>
      </c>
      <c r="AD26" s="134">
        <f t="shared" si="18"/>
        <v>40085</v>
      </c>
      <c r="AE26" s="134">
        <f t="shared" si="19"/>
        <v>0</v>
      </c>
      <c r="AF26" s="134">
        <f t="shared" si="20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5" t="s">
        <v>332</v>
      </c>
      <c r="AM26" s="134">
        <f t="shared" si="21"/>
        <v>0</v>
      </c>
      <c r="AN26" s="134">
        <f t="shared" si="22"/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f t="shared" si="23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4"/>
        <v>0</v>
      </c>
      <c r="AY26" s="134">
        <v>0</v>
      </c>
      <c r="AZ26" s="134">
        <v>0</v>
      </c>
      <c r="BA26" s="134">
        <v>0</v>
      </c>
      <c r="BB26" s="134">
        <v>0</v>
      </c>
      <c r="BC26" s="135" t="s">
        <v>332</v>
      </c>
      <c r="BD26" s="134">
        <v>0</v>
      </c>
      <c r="BE26" s="134">
        <v>0</v>
      </c>
      <c r="BF26" s="134">
        <f t="shared" si="25"/>
        <v>0</v>
      </c>
      <c r="BG26" s="134">
        <f t="shared" si="26"/>
        <v>66822</v>
      </c>
      <c r="BH26" s="134">
        <f t="shared" si="27"/>
        <v>66822</v>
      </c>
      <c r="BI26" s="134">
        <v>0</v>
      </c>
      <c r="BJ26" s="134">
        <v>66822</v>
      </c>
      <c r="BK26" s="134">
        <v>0</v>
      </c>
      <c r="BL26" s="134">
        <v>0</v>
      </c>
      <c r="BM26" s="134">
        <v>0</v>
      </c>
      <c r="BN26" s="135" t="s">
        <v>332</v>
      </c>
      <c r="BO26" s="134">
        <f t="shared" si="28"/>
        <v>200176</v>
      </c>
      <c r="BP26" s="134">
        <f t="shared" si="29"/>
        <v>69683</v>
      </c>
      <c r="BQ26" s="134">
        <v>69683</v>
      </c>
      <c r="BR26" s="134">
        <v>0</v>
      </c>
      <c r="BS26" s="134">
        <v>0</v>
      </c>
      <c r="BT26" s="134">
        <v>0</v>
      </c>
      <c r="BU26" s="134">
        <f t="shared" si="30"/>
        <v>79141</v>
      </c>
      <c r="BV26" s="134">
        <v>0</v>
      </c>
      <c r="BW26" s="134">
        <v>79141</v>
      </c>
      <c r="BX26" s="134">
        <v>0</v>
      </c>
      <c r="BY26" s="134">
        <v>0</v>
      </c>
      <c r="BZ26" s="134">
        <f t="shared" si="31"/>
        <v>51352</v>
      </c>
      <c r="CA26" s="134">
        <v>0</v>
      </c>
      <c r="CB26" s="134">
        <v>51352</v>
      </c>
      <c r="CC26" s="134">
        <v>0</v>
      </c>
      <c r="CD26" s="134">
        <v>0</v>
      </c>
      <c r="CE26" s="135" t="s">
        <v>332</v>
      </c>
      <c r="CF26" s="134">
        <v>0</v>
      </c>
      <c r="CG26" s="134">
        <v>0</v>
      </c>
      <c r="CH26" s="134">
        <f t="shared" si="32"/>
        <v>266998</v>
      </c>
      <c r="CI26" s="134">
        <f t="shared" si="33"/>
        <v>66822</v>
      </c>
      <c r="CJ26" s="134">
        <f t="shared" si="34"/>
        <v>66822</v>
      </c>
      <c r="CK26" s="134">
        <f t="shared" si="35"/>
        <v>0</v>
      </c>
      <c r="CL26" s="134">
        <f t="shared" si="36"/>
        <v>66822</v>
      </c>
      <c r="CM26" s="134">
        <f t="shared" si="37"/>
        <v>0</v>
      </c>
      <c r="CN26" s="134">
        <f t="shared" si="38"/>
        <v>0</v>
      </c>
      <c r="CO26" s="134">
        <f t="shared" si="39"/>
        <v>0</v>
      </c>
      <c r="CP26" s="135" t="s">
        <v>332</v>
      </c>
      <c r="CQ26" s="134">
        <f t="shared" si="44"/>
        <v>200176</v>
      </c>
      <c r="CR26" s="134">
        <f t="shared" si="44"/>
        <v>69683</v>
      </c>
      <c r="CS26" s="134">
        <f t="shared" si="44"/>
        <v>69683</v>
      </c>
      <c r="CT26" s="134">
        <f t="shared" si="44"/>
        <v>0</v>
      </c>
      <c r="CU26" s="134">
        <f t="shared" si="44"/>
        <v>0</v>
      </c>
      <c r="CV26" s="134">
        <f t="shared" si="44"/>
        <v>0</v>
      </c>
      <c r="CW26" s="134">
        <f t="shared" si="44"/>
        <v>79141</v>
      </c>
      <c r="CX26" s="134">
        <f t="shared" si="44"/>
        <v>0</v>
      </c>
      <c r="CY26" s="134">
        <f t="shared" si="44"/>
        <v>79141</v>
      </c>
      <c r="CZ26" s="134">
        <f t="shared" si="44"/>
        <v>0</v>
      </c>
      <c r="DA26" s="134">
        <f t="shared" si="44"/>
        <v>0</v>
      </c>
      <c r="DB26" s="134">
        <f t="shared" si="44"/>
        <v>51352</v>
      </c>
      <c r="DC26" s="134">
        <f t="shared" si="44"/>
        <v>0</v>
      </c>
      <c r="DD26" s="134">
        <f t="shared" si="44"/>
        <v>51352</v>
      </c>
      <c r="DE26" s="134">
        <f t="shared" si="44"/>
        <v>0</v>
      </c>
      <c r="DF26" s="134">
        <f>SUM(BB26,+CD26)</f>
        <v>0</v>
      </c>
      <c r="DG26" s="135" t="s">
        <v>332</v>
      </c>
      <c r="DH26" s="134">
        <f t="shared" si="41"/>
        <v>0</v>
      </c>
      <c r="DI26" s="134">
        <f t="shared" si="42"/>
        <v>0</v>
      </c>
      <c r="DJ26" s="134">
        <f t="shared" si="43"/>
        <v>266998</v>
      </c>
    </row>
    <row r="27" spans="1:114" s="129" customFormat="1" ht="12" customHeight="1">
      <c r="A27" s="125" t="s">
        <v>338</v>
      </c>
      <c r="B27" s="126" t="s">
        <v>485</v>
      </c>
      <c r="C27" s="125" t="s">
        <v>486</v>
      </c>
      <c r="D27" s="134">
        <f t="shared" si="6"/>
        <v>0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f t="shared" si="8"/>
        <v>20539</v>
      </c>
      <c r="N27" s="134">
        <f t="shared" si="9"/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197502</v>
      </c>
      <c r="T27" s="134">
        <v>0</v>
      </c>
      <c r="U27" s="134">
        <v>20539</v>
      </c>
      <c r="V27" s="134">
        <f t="shared" si="10"/>
        <v>20539</v>
      </c>
      <c r="W27" s="134">
        <f t="shared" si="11"/>
        <v>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0</v>
      </c>
      <c r="AB27" s="134">
        <f t="shared" si="16"/>
        <v>197502</v>
      </c>
      <c r="AC27" s="134">
        <f t="shared" si="17"/>
        <v>0</v>
      </c>
      <c r="AD27" s="134">
        <f t="shared" si="18"/>
        <v>20539</v>
      </c>
      <c r="AE27" s="134">
        <f t="shared" si="19"/>
        <v>0</v>
      </c>
      <c r="AF27" s="134">
        <f t="shared" si="20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5" t="s">
        <v>332</v>
      </c>
      <c r="AM27" s="134">
        <f t="shared" si="21"/>
        <v>0</v>
      </c>
      <c r="AN27" s="134">
        <f t="shared" si="22"/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f t="shared" si="23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4"/>
        <v>0</v>
      </c>
      <c r="AY27" s="134">
        <v>0</v>
      </c>
      <c r="AZ27" s="134">
        <v>0</v>
      </c>
      <c r="BA27" s="134">
        <v>0</v>
      </c>
      <c r="BB27" s="134">
        <v>0</v>
      </c>
      <c r="BC27" s="135" t="s">
        <v>332</v>
      </c>
      <c r="BD27" s="134">
        <v>0</v>
      </c>
      <c r="BE27" s="134">
        <v>0</v>
      </c>
      <c r="BF27" s="134">
        <f t="shared" si="25"/>
        <v>0</v>
      </c>
      <c r="BG27" s="134">
        <f t="shared" si="26"/>
        <v>0</v>
      </c>
      <c r="BH27" s="134">
        <f t="shared" si="27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5" t="s">
        <v>332</v>
      </c>
      <c r="BO27" s="134">
        <f t="shared" si="28"/>
        <v>218041</v>
      </c>
      <c r="BP27" s="134">
        <f t="shared" si="29"/>
        <v>43319</v>
      </c>
      <c r="BQ27" s="134">
        <v>43319</v>
      </c>
      <c r="BR27" s="134">
        <v>0</v>
      </c>
      <c r="BS27" s="134">
        <v>0</v>
      </c>
      <c r="BT27" s="134">
        <v>0</v>
      </c>
      <c r="BU27" s="134">
        <f t="shared" si="30"/>
        <v>99954</v>
      </c>
      <c r="BV27" s="134">
        <v>0</v>
      </c>
      <c r="BW27" s="134">
        <v>99954</v>
      </c>
      <c r="BX27" s="134">
        <v>0</v>
      </c>
      <c r="BY27" s="134">
        <v>0</v>
      </c>
      <c r="BZ27" s="134">
        <f t="shared" si="31"/>
        <v>74768</v>
      </c>
      <c r="CA27" s="134">
        <v>2487</v>
      </c>
      <c r="CB27" s="134">
        <v>58304</v>
      </c>
      <c r="CC27" s="134">
        <v>337</v>
      </c>
      <c r="CD27" s="134">
        <v>13640</v>
      </c>
      <c r="CE27" s="135" t="s">
        <v>332</v>
      </c>
      <c r="CF27" s="134">
        <v>0</v>
      </c>
      <c r="CG27" s="134">
        <v>0</v>
      </c>
      <c r="CH27" s="134">
        <f t="shared" si="32"/>
        <v>218041</v>
      </c>
      <c r="CI27" s="134">
        <f t="shared" si="33"/>
        <v>0</v>
      </c>
      <c r="CJ27" s="134">
        <f t="shared" si="34"/>
        <v>0</v>
      </c>
      <c r="CK27" s="134">
        <f t="shared" si="35"/>
        <v>0</v>
      </c>
      <c r="CL27" s="134">
        <f t="shared" si="36"/>
        <v>0</v>
      </c>
      <c r="CM27" s="134">
        <f t="shared" si="37"/>
        <v>0</v>
      </c>
      <c r="CN27" s="134">
        <f t="shared" si="38"/>
        <v>0</v>
      </c>
      <c r="CO27" s="134">
        <f t="shared" si="39"/>
        <v>0</v>
      </c>
      <c r="CP27" s="135" t="s">
        <v>332</v>
      </c>
      <c r="CQ27" s="134">
        <f t="shared" si="44"/>
        <v>218041</v>
      </c>
      <c r="CR27" s="134">
        <f t="shared" si="44"/>
        <v>43319</v>
      </c>
      <c r="CS27" s="134">
        <f t="shared" si="44"/>
        <v>43319</v>
      </c>
      <c r="CT27" s="134">
        <f t="shared" si="44"/>
        <v>0</v>
      </c>
      <c r="CU27" s="134">
        <f t="shared" si="44"/>
        <v>0</v>
      </c>
      <c r="CV27" s="134">
        <f t="shared" si="44"/>
        <v>0</v>
      </c>
      <c r="CW27" s="134">
        <f t="shared" si="44"/>
        <v>99954</v>
      </c>
      <c r="CX27" s="134">
        <f t="shared" si="44"/>
        <v>0</v>
      </c>
      <c r="CY27" s="134">
        <f t="shared" si="44"/>
        <v>99954</v>
      </c>
      <c r="CZ27" s="134">
        <f t="shared" si="44"/>
        <v>0</v>
      </c>
      <c r="DA27" s="134">
        <f t="shared" si="44"/>
        <v>0</v>
      </c>
      <c r="DB27" s="134">
        <f t="shared" si="44"/>
        <v>74768</v>
      </c>
      <c r="DC27" s="134">
        <f t="shared" si="44"/>
        <v>2487</v>
      </c>
      <c r="DD27" s="134">
        <f t="shared" si="44"/>
        <v>58304</v>
      </c>
      <c r="DE27" s="134">
        <f t="shared" si="44"/>
        <v>337</v>
      </c>
      <c r="DF27" s="134">
        <f>SUM(BB27,+CD27)</f>
        <v>13640</v>
      </c>
      <c r="DG27" s="135" t="s">
        <v>332</v>
      </c>
      <c r="DH27" s="134">
        <f t="shared" si="41"/>
        <v>0</v>
      </c>
      <c r="DI27" s="134">
        <f t="shared" si="42"/>
        <v>0</v>
      </c>
      <c r="DJ27" s="134">
        <f t="shared" si="43"/>
        <v>218041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D7">SUM(D8:D81)</f>
        <v>104599051</v>
      </c>
      <c r="E7" s="123">
        <f t="shared" si="0"/>
        <v>28932558</v>
      </c>
      <c r="F7" s="123">
        <f t="shared" si="0"/>
        <v>3906461</v>
      </c>
      <c r="G7" s="123">
        <f t="shared" si="0"/>
        <v>64550</v>
      </c>
      <c r="H7" s="123">
        <f t="shared" si="0"/>
        <v>4553200</v>
      </c>
      <c r="I7" s="123">
        <f t="shared" si="0"/>
        <v>11038425</v>
      </c>
      <c r="J7" s="123">
        <f t="shared" si="0"/>
        <v>10941109</v>
      </c>
      <c r="K7" s="123">
        <f t="shared" si="0"/>
        <v>9369922</v>
      </c>
      <c r="L7" s="123">
        <f t="shared" si="0"/>
        <v>75666493</v>
      </c>
      <c r="M7" s="123">
        <f t="shared" si="0"/>
        <v>9229450</v>
      </c>
      <c r="N7" s="123">
        <f t="shared" si="0"/>
        <v>1204572</v>
      </c>
      <c r="O7" s="123">
        <f t="shared" si="0"/>
        <v>148243</v>
      </c>
      <c r="P7" s="123">
        <f t="shared" si="0"/>
        <v>13370</v>
      </c>
      <c r="Q7" s="123">
        <f t="shared" si="0"/>
        <v>167600</v>
      </c>
      <c r="R7" s="123">
        <f t="shared" si="0"/>
        <v>654436</v>
      </c>
      <c r="S7" s="123">
        <f t="shared" si="0"/>
        <v>3426655</v>
      </c>
      <c r="T7" s="123">
        <f t="shared" si="0"/>
        <v>220923</v>
      </c>
      <c r="U7" s="123">
        <f t="shared" si="0"/>
        <v>8024878</v>
      </c>
      <c r="V7" s="123">
        <f t="shared" si="0"/>
        <v>113828501</v>
      </c>
      <c r="W7" s="123">
        <f t="shared" si="0"/>
        <v>30137130</v>
      </c>
      <c r="X7" s="123">
        <f t="shared" si="0"/>
        <v>4054704</v>
      </c>
      <c r="Y7" s="123">
        <f t="shared" si="0"/>
        <v>77920</v>
      </c>
      <c r="Z7" s="123">
        <f t="shared" si="0"/>
        <v>4720800</v>
      </c>
      <c r="AA7" s="123">
        <f t="shared" si="0"/>
        <v>11692861</v>
      </c>
      <c r="AB7" s="123">
        <f t="shared" si="0"/>
        <v>14367764</v>
      </c>
      <c r="AC7" s="123">
        <f t="shared" si="0"/>
        <v>9590845</v>
      </c>
      <c r="AD7" s="123">
        <f t="shared" si="0"/>
        <v>83691371</v>
      </c>
    </row>
    <row r="8" spans="1:30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1" ref="D8:D71">SUM(E8,+L8)</f>
        <v>28493623</v>
      </c>
      <c r="E8" s="127">
        <f aca="true" t="shared" si="2" ref="E8:E71">+SUM(F8:I8,K8)</f>
        <v>7755669</v>
      </c>
      <c r="F8" s="127">
        <v>27798</v>
      </c>
      <c r="G8" s="127">
        <v>6000</v>
      </c>
      <c r="H8" s="127">
        <v>23000</v>
      </c>
      <c r="I8" s="127">
        <v>4192915</v>
      </c>
      <c r="J8" s="128">
        <v>0</v>
      </c>
      <c r="K8" s="127">
        <v>3505956</v>
      </c>
      <c r="L8" s="127">
        <v>20737954</v>
      </c>
      <c r="M8" s="127">
        <f aca="true" t="shared" si="3" ref="M8:M71">SUM(N8,+U8)</f>
        <v>1137314</v>
      </c>
      <c r="N8" s="127">
        <f aca="true" t="shared" si="4" ref="N8:N71">+SUM(O8:R8,T8)</f>
        <v>88777</v>
      </c>
      <c r="O8" s="127">
        <v>6453</v>
      </c>
      <c r="P8" s="127">
        <v>0</v>
      </c>
      <c r="Q8" s="127">
        <v>12000</v>
      </c>
      <c r="R8" s="127">
        <v>52813</v>
      </c>
      <c r="S8" s="128">
        <v>0</v>
      </c>
      <c r="T8" s="127">
        <v>17511</v>
      </c>
      <c r="U8" s="127">
        <v>1048537</v>
      </c>
      <c r="V8" s="127">
        <f aca="true" t="shared" si="5" ref="V8:V71">+SUM(D8,M8)</f>
        <v>29630937</v>
      </c>
      <c r="W8" s="127">
        <f aca="true" t="shared" si="6" ref="W8:W71">+SUM(E8,N8)</f>
        <v>7844446</v>
      </c>
      <c r="X8" s="127">
        <f aca="true" t="shared" si="7" ref="X8:X71">+SUM(F8,O8)</f>
        <v>34251</v>
      </c>
      <c r="Y8" s="127">
        <f aca="true" t="shared" si="8" ref="Y8:Y71">+SUM(G8,P8)</f>
        <v>6000</v>
      </c>
      <c r="Z8" s="127">
        <f aca="true" t="shared" si="9" ref="Z8:Z71">+SUM(H8,Q8)</f>
        <v>35000</v>
      </c>
      <c r="AA8" s="127">
        <f aca="true" t="shared" si="10" ref="AA8:AA71">+SUM(I8,R8)</f>
        <v>4245728</v>
      </c>
      <c r="AB8" s="128">
        <v>0</v>
      </c>
      <c r="AC8" s="127">
        <f aca="true" t="shared" si="11" ref="AC8:AC71">+SUM(K8,T8)</f>
        <v>3523467</v>
      </c>
      <c r="AD8" s="127">
        <f aca="true" t="shared" si="12" ref="AD8:AD71">+SUM(L8,U8)</f>
        <v>21786491</v>
      </c>
    </row>
    <row r="9" spans="1:30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1"/>
        <v>4788520</v>
      </c>
      <c r="E9" s="127">
        <f t="shared" si="2"/>
        <v>703966</v>
      </c>
      <c r="F9" s="127">
        <v>0</v>
      </c>
      <c r="G9" s="127">
        <v>0</v>
      </c>
      <c r="H9" s="127">
        <v>30600</v>
      </c>
      <c r="I9" s="127">
        <v>426628</v>
      </c>
      <c r="J9" s="128">
        <v>0</v>
      </c>
      <c r="K9" s="127">
        <v>246738</v>
      </c>
      <c r="L9" s="127">
        <v>4084554</v>
      </c>
      <c r="M9" s="127">
        <f t="shared" si="3"/>
        <v>350874</v>
      </c>
      <c r="N9" s="127">
        <f t="shared" si="4"/>
        <v>18739</v>
      </c>
      <c r="O9" s="127">
        <v>0</v>
      </c>
      <c r="P9" s="127">
        <v>0</v>
      </c>
      <c r="Q9" s="127">
        <v>14400</v>
      </c>
      <c r="R9" s="127">
        <v>4339</v>
      </c>
      <c r="S9" s="128">
        <v>0</v>
      </c>
      <c r="T9" s="127">
        <v>0</v>
      </c>
      <c r="U9" s="127">
        <v>332135</v>
      </c>
      <c r="V9" s="127">
        <f t="shared" si="5"/>
        <v>5139394</v>
      </c>
      <c r="W9" s="127">
        <f t="shared" si="6"/>
        <v>722705</v>
      </c>
      <c r="X9" s="127">
        <f t="shared" si="7"/>
        <v>0</v>
      </c>
      <c r="Y9" s="127">
        <f t="shared" si="8"/>
        <v>0</v>
      </c>
      <c r="Z9" s="127">
        <f t="shared" si="9"/>
        <v>45000</v>
      </c>
      <c r="AA9" s="127">
        <f t="shared" si="10"/>
        <v>430967</v>
      </c>
      <c r="AB9" s="128">
        <v>0</v>
      </c>
      <c r="AC9" s="127">
        <f t="shared" si="11"/>
        <v>246738</v>
      </c>
      <c r="AD9" s="127">
        <f t="shared" si="12"/>
        <v>4416689</v>
      </c>
    </row>
    <row r="10" spans="1:30" s="129" customFormat="1" ht="12" customHeight="1">
      <c r="A10" s="125" t="s">
        <v>338</v>
      </c>
      <c r="B10" s="126" t="s">
        <v>344</v>
      </c>
      <c r="C10" s="125" t="s">
        <v>345</v>
      </c>
      <c r="D10" s="127">
        <f t="shared" si="1"/>
        <v>3481961</v>
      </c>
      <c r="E10" s="127">
        <f t="shared" si="2"/>
        <v>1416090</v>
      </c>
      <c r="F10" s="127">
        <v>1000</v>
      </c>
      <c r="G10" s="127">
        <v>0</v>
      </c>
      <c r="H10" s="127">
        <v>0</v>
      </c>
      <c r="I10" s="127">
        <v>409508</v>
      </c>
      <c r="J10" s="128">
        <v>0</v>
      </c>
      <c r="K10" s="127">
        <v>1005582</v>
      </c>
      <c r="L10" s="127">
        <v>2065871</v>
      </c>
      <c r="M10" s="127">
        <f t="shared" si="3"/>
        <v>256895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256895</v>
      </c>
      <c r="V10" s="127">
        <f t="shared" si="5"/>
        <v>3738856</v>
      </c>
      <c r="W10" s="127">
        <f t="shared" si="6"/>
        <v>1416090</v>
      </c>
      <c r="X10" s="127">
        <f t="shared" si="7"/>
        <v>1000</v>
      </c>
      <c r="Y10" s="127">
        <f t="shared" si="8"/>
        <v>0</v>
      </c>
      <c r="Z10" s="127">
        <f t="shared" si="9"/>
        <v>0</v>
      </c>
      <c r="AA10" s="127">
        <f t="shared" si="10"/>
        <v>409508</v>
      </c>
      <c r="AB10" s="128">
        <v>0</v>
      </c>
      <c r="AC10" s="127">
        <f t="shared" si="11"/>
        <v>1005582</v>
      </c>
      <c r="AD10" s="127">
        <f t="shared" si="12"/>
        <v>2322766</v>
      </c>
    </row>
    <row r="11" spans="1:30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1"/>
        <v>4098438</v>
      </c>
      <c r="E11" s="127">
        <f t="shared" si="2"/>
        <v>1816226</v>
      </c>
      <c r="F11" s="127">
        <v>20758</v>
      </c>
      <c r="G11" s="127">
        <v>0</v>
      </c>
      <c r="H11" s="127">
        <v>63900</v>
      </c>
      <c r="I11" s="127">
        <v>506418</v>
      </c>
      <c r="J11" s="128">
        <v>0</v>
      </c>
      <c r="K11" s="127">
        <v>1225150</v>
      </c>
      <c r="L11" s="127">
        <v>2282212</v>
      </c>
      <c r="M11" s="127">
        <f t="shared" si="3"/>
        <v>223252</v>
      </c>
      <c r="N11" s="127">
        <f t="shared" si="4"/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7">
        <v>0</v>
      </c>
      <c r="U11" s="127">
        <v>223252</v>
      </c>
      <c r="V11" s="127">
        <f t="shared" si="5"/>
        <v>4321690</v>
      </c>
      <c r="W11" s="127">
        <f t="shared" si="6"/>
        <v>1816226</v>
      </c>
      <c r="X11" s="127">
        <f t="shared" si="7"/>
        <v>20758</v>
      </c>
      <c r="Y11" s="127">
        <f t="shared" si="8"/>
        <v>0</v>
      </c>
      <c r="Z11" s="127">
        <f t="shared" si="9"/>
        <v>63900</v>
      </c>
      <c r="AA11" s="127">
        <f t="shared" si="10"/>
        <v>506418</v>
      </c>
      <c r="AB11" s="128">
        <v>0</v>
      </c>
      <c r="AC11" s="127">
        <f t="shared" si="11"/>
        <v>1225150</v>
      </c>
      <c r="AD11" s="127">
        <f t="shared" si="12"/>
        <v>2505464</v>
      </c>
    </row>
    <row r="12" spans="1:30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1"/>
        <v>796304</v>
      </c>
      <c r="E12" s="134">
        <f t="shared" si="2"/>
        <v>57567</v>
      </c>
      <c r="F12" s="134">
        <v>0</v>
      </c>
      <c r="G12" s="134">
        <v>0</v>
      </c>
      <c r="H12" s="134">
        <v>0</v>
      </c>
      <c r="I12" s="134">
        <v>12225</v>
      </c>
      <c r="J12" s="135">
        <v>0</v>
      </c>
      <c r="K12" s="134">
        <v>45342</v>
      </c>
      <c r="L12" s="134">
        <v>738737</v>
      </c>
      <c r="M12" s="134">
        <f t="shared" si="3"/>
        <v>234649</v>
      </c>
      <c r="N12" s="134">
        <f t="shared" si="4"/>
        <v>40006</v>
      </c>
      <c r="O12" s="134">
        <v>0</v>
      </c>
      <c r="P12" s="134">
        <v>0</v>
      </c>
      <c r="Q12" s="134">
        <v>0</v>
      </c>
      <c r="R12" s="134">
        <v>40006</v>
      </c>
      <c r="S12" s="135">
        <v>0</v>
      </c>
      <c r="T12" s="134">
        <v>0</v>
      </c>
      <c r="U12" s="134">
        <v>194643</v>
      </c>
      <c r="V12" s="134">
        <f t="shared" si="5"/>
        <v>1030953</v>
      </c>
      <c r="W12" s="134">
        <f t="shared" si="6"/>
        <v>97573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52231</v>
      </c>
      <c r="AB12" s="135">
        <v>0</v>
      </c>
      <c r="AC12" s="134">
        <f t="shared" si="11"/>
        <v>45342</v>
      </c>
      <c r="AD12" s="134">
        <f t="shared" si="12"/>
        <v>933380</v>
      </c>
    </row>
    <row r="13" spans="1:30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1"/>
        <v>2053389</v>
      </c>
      <c r="E13" s="134">
        <f t="shared" si="2"/>
        <v>266813</v>
      </c>
      <c r="F13" s="134">
        <v>0</v>
      </c>
      <c r="G13" s="134">
        <v>0</v>
      </c>
      <c r="H13" s="134">
        <v>0</v>
      </c>
      <c r="I13" s="134">
        <v>116090</v>
      </c>
      <c r="J13" s="135">
        <v>0</v>
      </c>
      <c r="K13" s="134">
        <v>150723</v>
      </c>
      <c r="L13" s="134">
        <v>1786576</v>
      </c>
      <c r="M13" s="134">
        <f t="shared" si="3"/>
        <v>156790</v>
      </c>
      <c r="N13" s="134">
        <f t="shared" si="4"/>
        <v>11313</v>
      </c>
      <c r="O13" s="134">
        <v>0</v>
      </c>
      <c r="P13" s="134">
        <v>0</v>
      </c>
      <c r="Q13" s="134">
        <v>0</v>
      </c>
      <c r="R13" s="134">
        <v>11313</v>
      </c>
      <c r="S13" s="135">
        <v>0</v>
      </c>
      <c r="T13" s="134">
        <v>0</v>
      </c>
      <c r="U13" s="134">
        <v>145477</v>
      </c>
      <c r="V13" s="134">
        <f t="shared" si="5"/>
        <v>2210179</v>
      </c>
      <c r="W13" s="134">
        <f t="shared" si="6"/>
        <v>278126</v>
      </c>
      <c r="X13" s="134">
        <f t="shared" si="7"/>
        <v>0</v>
      </c>
      <c r="Y13" s="134">
        <f t="shared" si="8"/>
        <v>0</v>
      </c>
      <c r="Z13" s="134">
        <f t="shared" si="9"/>
        <v>0</v>
      </c>
      <c r="AA13" s="134">
        <f t="shared" si="10"/>
        <v>127403</v>
      </c>
      <c r="AB13" s="135">
        <v>0</v>
      </c>
      <c r="AC13" s="134">
        <f t="shared" si="11"/>
        <v>150723</v>
      </c>
      <c r="AD13" s="134">
        <f t="shared" si="12"/>
        <v>1932053</v>
      </c>
    </row>
    <row r="14" spans="1:30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1"/>
        <v>5341329</v>
      </c>
      <c r="E14" s="134">
        <f t="shared" si="2"/>
        <v>1844934</v>
      </c>
      <c r="F14" s="134">
        <v>11116</v>
      </c>
      <c r="G14" s="134">
        <v>0</v>
      </c>
      <c r="H14" s="134">
        <v>1165500</v>
      </c>
      <c r="I14" s="134">
        <v>375983</v>
      </c>
      <c r="J14" s="135">
        <v>0</v>
      </c>
      <c r="K14" s="134">
        <v>292335</v>
      </c>
      <c r="L14" s="134">
        <v>3496395</v>
      </c>
      <c r="M14" s="134">
        <f t="shared" si="3"/>
        <v>372266</v>
      </c>
      <c r="N14" s="134">
        <f t="shared" si="4"/>
        <v>23031</v>
      </c>
      <c r="O14" s="134">
        <v>0</v>
      </c>
      <c r="P14" s="134">
        <v>0</v>
      </c>
      <c r="Q14" s="134">
        <v>0</v>
      </c>
      <c r="R14" s="134">
        <v>23031</v>
      </c>
      <c r="S14" s="135">
        <v>0</v>
      </c>
      <c r="T14" s="134">
        <v>0</v>
      </c>
      <c r="U14" s="134">
        <v>349235</v>
      </c>
      <c r="V14" s="134">
        <f t="shared" si="5"/>
        <v>5713595</v>
      </c>
      <c r="W14" s="134">
        <f t="shared" si="6"/>
        <v>1867965</v>
      </c>
      <c r="X14" s="134">
        <f t="shared" si="7"/>
        <v>11116</v>
      </c>
      <c r="Y14" s="134">
        <f t="shared" si="8"/>
        <v>0</v>
      </c>
      <c r="Z14" s="134">
        <f t="shared" si="9"/>
        <v>1165500</v>
      </c>
      <c r="AA14" s="134">
        <f t="shared" si="10"/>
        <v>399014</v>
      </c>
      <c r="AB14" s="135">
        <v>0</v>
      </c>
      <c r="AC14" s="134">
        <f t="shared" si="11"/>
        <v>292335</v>
      </c>
      <c r="AD14" s="134">
        <f t="shared" si="12"/>
        <v>3845630</v>
      </c>
    </row>
    <row r="15" spans="1:30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1"/>
        <v>2369166</v>
      </c>
      <c r="E15" s="134">
        <f t="shared" si="2"/>
        <v>290817</v>
      </c>
      <c r="F15" s="134">
        <v>5929</v>
      </c>
      <c r="G15" s="134">
        <v>0</v>
      </c>
      <c r="H15" s="134">
        <v>0</v>
      </c>
      <c r="I15" s="134">
        <v>196320</v>
      </c>
      <c r="J15" s="135">
        <v>0</v>
      </c>
      <c r="K15" s="134">
        <v>88568</v>
      </c>
      <c r="L15" s="134">
        <v>2078349</v>
      </c>
      <c r="M15" s="134">
        <f t="shared" si="3"/>
        <v>186518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186518</v>
      </c>
      <c r="V15" s="134">
        <f t="shared" si="5"/>
        <v>2555684</v>
      </c>
      <c r="W15" s="134">
        <f t="shared" si="6"/>
        <v>290817</v>
      </c>
      <c r="X15" s="134">
        <f t="shared" si="7"/>
        <v>5929</v>
      </c>
      <c r="Y15" s="134">
        <f t="shared" si="8"/>
        <v>0</v>
      </c>
      <c r="Z15" s="134">
        <f t="shared" si="9"/>
        <v>0</v>
      </c>
      <c r="AA15" s="134">
        <f t="shared" si="10"/>
        <v>196320</v>
      </c>
      <c r="AB15" s="135">
        <v>0</v>
      </c>
      <c r="AC15" s="134">
        <f t="shared" si="11"/>
        <v>88568</v>
      </c>
      <c r="AD15" s="134">
        <f t="shared" si="12"/>
        <v>2264867</v>
      </c>
    </row>
    <row r="16" spans="1:30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1"/>
        <v>804793</v>
      </c>
      <c r="E16" s="134">
        <f t="shared" si="2"/>
        <v>71958</v>
      </c>
      <c r="F16" s="134">
        <v>0</v>
      </c>
      <c r="G16" s="134">
        <v>0</v>
      </c>
      <c r="H16" s="134">
        <v>0</v>
      </c>
      <c r="I16" s="134">
        <v>5215</v>
      </c>
      <c r="J16" s="135">
        <v>0</v>
      </c>
      <c r="K16" s="134">
        <v>66743</v>
      </c>
      <c r="L16" s="134">
        <v>732835</v>
      </c>
      <c r="M16" s="134">
        <f t="shared" si="3"/>
        <v>159906</v>
      </c>
      <c r="N16" s="134">
        <f t="shared" si="4"/>
        <v>8224</v>
      </c>
      <c r="O16" s="134">
        <v>3309</v>
      </c>
      <c r="P16" s="134">
        <v>1844</v>
      </c>
      <c r="Q16" s="134">
        <v>0</v>
      </c>
      <c r="R16" s="134">
        <v>0</v>
      </c>
      <c r="S16" s="135">
        <v>0</v>
      </c>
      <c r="T16" s="134">
        <v>3071</v>
      </c>
      <c r="U16" s="134">
        <v>151682</v>
      </c>
      <c r="V16" s="134">
        <f t="shared" si="5"/>
        <v>964699</v>
      </c>
      <c r="W16" s="134">
        <f t="shared" si="6"/>
        <v>80182</v>
      </c>
      <c r="X16" s="134">
        <f t="shared" si="7"/>
        <v>3309</v>
      </c>
      <c r="Y16" s="134">
        <f t="shared" si="8"/>
        <v>1844</v>
      </c>
      <c r="Z16" s="134">
        <f t="shared" si="9"/>
        <v>0</v>
      </c>
      <c r="AA16" s="134">
        <f t="shared" si="10"/>
        <v>5215</v>
      </c>
      <c r="AB16" s="135">
        <v>0</v>
      </c>
      <c r="AC16" s="134">
        <f t="shared" si="11"/>
        <v>69814</v>
      </c>
      <c r="AD16" s="134">
        <f t="shared" si="12"/>
        <v>884517</v>
      </c>
    </row>
    <row r="17" spans="1:30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1"/>
        <v>976356</v>
      </c>
      <c r="E17" s="134">
        <f t="shared" si="2"/>
        <v>25710</v>
      </c>
      <c r="F17" s="134">
        <v>0</v>
      </c>
      <c r="G17" s="134">
        <v>0</v>
      </c>
      <c r="H17" s="134">
        <v>0</v>
      </c>
      <c r="I17" s="134">
        <v>3980</v>
      </c>
      <c r="J17" s="135">
        <v>0</v>
      </c>
      <c r="K17" s="134">
        <v>21730</v>
      </c>
      <c r="L17" s="134">
        <v>950646</v>
      </c>
      <c r="M17" s="134">
        <f t="shared" si="3"/>
        <v>4448</v>
      </c>
      <c r="N17" s="134">
        <f t="shared" si="4"/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4448</v>
      </c>
      <c r="V17" s="134">
        <f t="shared" si="5"/>
        <v>980804</v>
      </c>
      <c r="W17" s="134">
        <f t="shared" si="6"/>
        <v>25710</v>
      </c>
      <c r="X17" s="134">
        <f t="shared" si="7"/>
        <v>0</v>
      </c>
      <c r="Y17" s="134">
        <f t="shared" si="8"/>
        <v>0</v>
      </c>
      <c r="Z17" s="134">
        <f t="shared" si="9"/>
        <v>0</v>
      </c>
      <c r="AA17" s="134">
        <f t="shared" si="10"/>
        <v>3980</v>
      </c>
      <c r="AB17" s="135">
        <v>0</v>
      </c>
      <c r="AC17" s="134">
        <f t="shared" si="11"/>
        <v>21730</v>
      </c>
      <c r="AD17" s="134">
        <f t="shared" si="12"/>
        <v>955094</v>
      </c>
    </row>
    <row r="18" spans="1:30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1"/>
        <v>1360906</v>
      </c>
      <c r="E18" s="134">
        <f t="shared" si="2"/>
        <v>208425</v>
      </c>
      <c r="F18" s="134">
        <v>0</v>
      </c>
      <c r="G18" s="134">
        <v>0</v>
      </c>
      <c r="H18" s="134">
        <v>0</v>
      </c>
      <c r="I18" s="134">
        <v>7798</v>
      </c>
      <c r="J18" s="135">
        <v>0</v>
      </c>
      <c r="K18" s="134">
        <v>200627</v>
      </c>
      <c r="L18" s="134">
        <v>1152481</v>
      </c>
      <c r="M18" s="134">
        <f t="shared" si="3"/>
        <v>292094</v>
      </c>
      <c r="N18" s="134">
        <f t="shared" si="4"/>
        <v>13296</v>
      </c>
      <c r="O18" s="134">
        <v>0</v>
      </c>
      <c r="P18" s="134">
        <v>0</v>
      </c>
      <c r="Q18" s="134">
        <v>0</v>
      </c>
      <c r="R18" s="134">
        <v>13296</v>
      </c>
      <c r="S18" s="135">
        <v>0</v>
      </c>
      <c r="T18" s="134">
        <v>0</v>
      </c>
      <c r="U18" s="134">
        <v>278798</v>
      </c>
      <c r="V18" s="134">
        <f t="shared" si="5"/>
        <v>1653000</v>
      </c>
      <c r="W18" s="134">
        <f t="shared" si="6"/>
        <v>221721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21094</v>
      </c>
      <c r="AB18" s="135">
        <v>0</v>
      </c>
      <c r="AC18" s="134">
        <f t="shared" si="11"/>
        <v>200627</v>
      </c>
      <c r="AD18" s="134">
        <f t="shared" si="12"/>
        <v>1431279</v>
      </c>
    </row>
    <row r="19" spans="1:30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1"/>
        <v>5573750</v>
      </c>
      <c r="E19" s="134">
        <f t="shared" si="2"/>
        <v>1171433</v>
      </c>
      <c r="F19" s="134">
        <v>0</v>
      </c>
      <c r="G19" s="134">
        <v>51961</v>
      </c>
      <c r="H19" s="134">
        <v>43300</v>
      </c>
      <c r="I19" s="134">
        <v>389495</v>
      </c>
      <c r="J19" s="135">
        <v>0</v>
      </c>
      <c r="K19" s="134">
        <v>686677</v>
      </c>
      <c r="L19" s="134">
        <v>4402317</v>
      </c>
      <c r="M19" s="134">
        <f t="shared" si="3"/>
        <v>609509</v>
      </c>
      <c r="N19" s="134">
        <f t="shared" si="4"/>
        <v>124581</v>
      </c>
      <c r="O19" s="134">
        <v>0</v>
      </c>
      <c r="P19" s="134">
        <v>0</v>
      </c>
      <c r="Q19" s="134">
        <v>34200</v>
      </c>
      <c r="R19" s="134">
        <v>54830</v>
      </c>
      <c r="S19" s="135">
        <v>0</v>
      </c>
      <c r="T19" s="134">
        <v>35551</v>
      </c>
      <c r="U19" s="134">
        <v>484928</v>
      </c>
      <c r="V19" s="134">
        <f t="shared" si="5"/>
        <v>6183259</v>
      </c>
      <c r="W19" s="134">
        <f t="shared" si="6"/>
        <v>1296014</v>
      </c>
      <c r="X19" s="134">
        <f t="shared" si="7"/>
        <v>0</v>
      </c>
      <c r="Y19" s="134">
        <f t="shared" si="8"/>
        <v>51961</v>
      </c>
      <c r="Z19" s="134">
        <f t="shared" si="9"/>
        <v>77500</v>
      </c>
      <c r="AA19" s="134">
        <f t="shared" si="10"/>
        <v>444325</v>
      </c>
      <c r="AB19" s="135">
        <v>0</v>
      </c>
      <c r="AC19" s="134">
        <f t="shared" si="11"/>
        <v>722228</v>
      </c>
      <c r="AD19" s="134">
        <f t="shared" si="12"/>
        <v>4887245</v>
      </c>
    </row>
    <row r="20" spans="1:30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1"/>
        <v>2910576</v>
      </c>
      <c r="E20" s="134">
        <f t="shared" si="2"/>
        <v>557000</v>
      </c>
      <c r="F20" s="134">
        <v>171944</v>
      </c>
      <c r="G20" s="134">
        <v>0</v>
      </c>
      <c r="H20" s="134">
        <v>0</v>
      </c>
      <c r="I20" s="134">
        <v>172902</v>
      </c>
      <c r="J20" s="135">
        <v>0</v>
      </c>
      <c r="K20" s="134">
        <v>212154</v>
      </c>
      <c r="L20" s="134">
        <v>2353576</v>
      </c>
      <c r="M20" s="134">
        <f t="shared" si="3"/>
        <v>146192</v>
      </c>
      <c r="N20" s="134">
        <f t="shared" si="4"/>
        <v>5</v>
      </c>
      <c r="O20" s="134">
        <v>0</v>
      </c>
      <c r="P20" s="134">
        <v>0</v>
      </c>
      <c r="Q20" s="134">
        <v>0</v>
      </c>
      <c r="R20" s="134">
        <v>5</v>
      </c>
      <c r="S20" s="135">
        <v>0</v>
      </c>
      <c r="T20" s="134">
        <v>0</v>
      </c>
      <c r="U20" s="134">
        <v>146187</v>
      </c>
      <c r="V20" s="134">
        <f t="shared" si="5"/>
        <v>3056768</v>
      </c>
      <c r="W20" s="134">
        <f t="shared" si="6"/>
        <v>557005</v>
      </c>
      <c r="X20" s="134">
        <f t="shared" si="7"/>
        <v>171944</v>
      </c>
      <c r="Y20" s="134">
        <f t="shared" si="8"/>
        <v>0</v>
      </c>
      <c r="Z20" s="134">
        <f t="shared" si="9"/>
        <v>0</v>
      </c>
      <c r="AA20" s="134">
        <f t="shared" si="10"/>
        <v>172907</v>
      </c>
      <c r="AB20" s="135">
        <v>0</v>
      </c>
      <c r="AC20" s="134">
        <f t="shared" si="11"/>
        <v>212154</v>
      </c>
      <c r="AD20" s="134">
        <f t="shared" si="12"/>
        <v>2499763</v>
      </c>
    </row>
    <row r="21" spans="1:30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1"/>
        <v>2033695</v>
      </c>
      <c r="E21" s="134">
        <f t="shared" si="2"/>
        <v>326926</v>
      </c>
      <c r="F21" s="134">
        <v>0</v>
      </c>
      <c r="G21" s="134">
        <v>0</v>
      </c>
      <c r="H21" s="134">
        <v>0</v>
      </c>
      <c r="I21" s="134">
        <v>156901</v>
      </c>
      <c r="J21" s="135">
        <v>0</v>
      </c>
      <c r="K21" s="134">
        <v>170025</v>
      </c>
      <c r="L21" s="134">
        <v>1706769</v>
      </c>
      <c r="M21" s="134">
        <f t="shared" si="3"/>
        <v>229980</v>
      </c>
      <c r="N21" s="134">
        <f t="shared" si="4"/>
        <v>40201</v>
      </c>
      <c r="O21" s="134">
        <v>284</v>
      </c>
      <c r="P21" s="134">
        <v>382</v>
      </c>
      <c r="Q21" s="134">
        <v>0</v>
      </c>
      <c r="R21" s="134">
        <v>39535</v>
      </c>
      <c r="S21" s="135">
        <v>0</v>
      </c>
      <c r="T21" s="134">
        <v>0</v>
      </c>
      <c r="U21" s="134">
        <v>189779</v>
      </c>
      <c r="V21" s="134">
        <f t="shared" si="5"/>
        <v>2263675</v>
      </c>
      <c r="W21" s="134">
        <f t="shared" si="6"/>
        <v>367127</v>
      </c>
      <c r="X21" s="134">
        <f t="shared" si="7"/>
        <v>284</v>
      </c>
      <c r="Y21" s="134">
        <f t="shared" si="8"/>
        <v>382</v>
      </c>
      <c r="Z21" s="134">
        <f t="shared" si="9"/>
        <v>0</v>
      </c>
      <c r="AA21" s="134">
        <f t="shared" si="10"/>
        <v>196436</v>
      </c>
      <c r="AB21" s="135">
        <v>0</v>
      </c>
      <c r="AC21" s="134">
        <f t="shared" si="11"/>
        <v>170025</v>
      </c>
      <c r="AD21" s="134">
        <f t="shared" si="12"/>
        <v>1896548</v>
      </c>
    </row>
    <row r="22" spans="1:30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1"/>
        <v>1006231</v>
      </c>
      <c r="E22" s="134">
        <f t="shared" si="2"/>
        <v>171975</v>
      </c>
      <c r="F22" s="134">
        <v>0</v>
      </c>
      <c r="G22" s="134">
        <v>0</v>
      </c>
      <c r="H22" s="134">
        <v>0</v>
      </c>
      <c r="I22" s="134">
        <v>59816</v>
      </c>
      <c r="J22" s="135">
        <v>0</v>
      </c>
      <c r="K22" s="134">
        <v>112159</v>
      </c>
      <c r="L22" s="134">
        <v>834256</v>
      </c>
      <c r="M22" s="134">
        <f t="shared" si="3"/>
        <v>102803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102803</v>
      </c>
      <c r="V22" s="134">
        <f t="shared" si="5"/>
        <v>1109034</v>
      </c>
      <c r="W22" s="134">
        <f t="shared" si="6"/>
        <v>171975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59816</v>
      </c>
      <c r="AB22" s="135">
        <v>0</v>
      </c>
      <c r="AC22" s="134">
        <f t="shared" si="11"/>
        <v>112159</v>
      </c>
      <c r="AD22" s="134">
        <f t="shared" si="12"/>
        <v>937059</v>
      </c>
    </row>
    <row r="23" spans="1:30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1"/>
        <v>981643</v>
      </c>
      <c r="E23" s="134">
        <f t="shared" si="2"/>
        <v>205026</v>
      </c>
      <c r="F23" s="134">
        <v>0</v>
      </c>
      <c r="G23" s="134">
        <v>0</v>
      </c>
      <c r="H23" s="134">
        <v>0</v>
      </c>
      <c r="I23" s="134">
        <v>178749</v>
      </c>
      <c r="J23" s="135">
        <v>0</v>
      </c>
      <c r="K23" s="134">
        <v>26277</v>
      </c>
      <c r="L23" s="134">
        <v>776617</v>
      </c>
      <c r="M23" s="134">
        <f t="shared" si="3"/>
        <v>117069</v>
      </c>
      <c r="N23" s="134">
        <f t="shared" si="4"/>
        <v>34104</v>
      </c>
      <c r="O23" s="134">
        <v>194</v>
      </c>
      <c r="P23" s="134">
        <v>549</v>
      </c>
      <c r="Q23" s="134">
        <v>0</v>
      </c>
      <c r="R23" s="134">
        <v>18265</v>
      </c>
      <c r="S23" s="135">
        <v>0</v>
      </c>
      <c r="T23" s="134">
        <v>15096</v>
      </c>
      <c r="U23" s="134">
        <v>82965</v>
      </c>
      <c r="V23" s="134">
        <f t="shared" si="5"/>
        <v>1098712</v>
      </c>
      <c r="W23" s="134">
        <f t="shared" si="6"/>
        <v>239130</v>
      </c>
      <c r="X23" s="134">
        <f t="shared" si="7"/>
        <v>194</v>
      </c>
      <c r="Y23" s="134">
        <f t="shared" si="8"/>
        <v>549</v>
      </c>
      <c r="Z23" s="134">
        <f t="shared" si="9"/>
        <v>0</v>
      </c>
      <c r="AA23" s="134">
        <f t="shared" si="10"/>
        <v>197014</v>
      </c>
      <c r="AB23" s="135">
        <v>0</v>
      </c>
      <c r="AC23" s="134">
        <f t="shared" si="11"/>
        <v>41373</v>
      </c>
      <c r="AD23" s="134">
        <f t="shared" si="12"/>
        <v>859582</v>
      </c>
    </row>
    <row r="24" spans="1:30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1"/>
        <v>754308</v>
      </c>
      <c r="E24" s="134">
        <f t="shared" si="2"/>
        <v>18860</v>
      </c>
      <c r="F24" s="134">
        <v>0</v>
      </c>
      <c r="G24" s="134">
        <v>576</v>
      </c>
      <c r="H24" s="134">
        <v>0</v>
      </c>
      <c r="I24" s="134">
        <v>0</v>
      </c>
      <c r="J24" s="135">
        <v>0</v>
      </c>
      <c r="K24" s="134">
        <v>18284</v>
      </c>
      <c r="L24" s="134">
        <v>735448</v>
      </c>
      <c r="M24" s="134">
        <f t="shared" si="3"/>
        <v>127919</v>
      </c>
      <c r="N24" s="134">
        <f t="shared" si="4"/>
        <v>18793</v>
      </c>
      <c r="O24" s="134">
        <v>0</v>
      </c>
      <c r="P24" s="134">
        <v>0</v>
      </c>
      <c r="Q24" s="134">
        <v>0</v>
      </c>
      <c r="R24" s="134">
        <v>18793</v>
      </c>
      <c r="S24" s="135">
        <v>0</v>
      </c>
      <c r="T24" s="134">
        <v>0</v>
      </c>
      <c r="U24" s="134">
        <v>109126</v>
      </c>
      <c r="V24" s="134">
        <f t="shared" si="5"/>
        <v>882227</v>
      </c>
      <c r="W24" s="134">
        <f t="shared" si="6"/>
        <v>37653</v>
      </c>
      <c r="X24" s="134">
        <f t="shared" si="7"/>
        <v>0</v>
      </c>
      <c r="Y24" s="134">
        <f t="shared" si="8"/>
        <v>576</v>
      </c>
      <c r="Z24" s="134">
        <f t="shared" si="9"/>
        <v>0</v>
      </c>
      <c r="AA24" s="134">
        <f t="shared" si="10"/>
        <v>18793</v>
      </c>
      <c r="AB24" s="135">
        <v>0</v>
      </c>
      <c r="AC24" s="134">
        <f t="shared" si="11"/>
        <v>18284</v>
      </c>
      <c r="AD24" s="134">
        <f t="shared" si="12"/>
        <v>844574</v>
      </c>
    </row>
    <row r="25" spans="1:30" s="129" customFormat="1" ht="12" customHeight="1">
      <c r="A25" s="125" t="s">
        <v>338</v>
      </c>
      <c r="B25" s="126" t="s">
        <v>374</v>
      </c>
      <c r="C25" s="125" t="s">
        <v>375</v>
      </c>
      <c r="D25" s="134">
        <f t="shared" si="1"/>
        <v>1140721</v>
      </c>
      <c r="E25" s="134">
        <f t="shared" si="2"/>
        <v>81758</v>
      </c>
      <c r="F25" s="134">
        <v>0</v>
      </c>
      <c r="G25" s="134">
        <v>0</v>
      </c>
      <c r="H25" s="134">
        <v>0</v>
      </c>
      <c r="I25" s="134">
        <v>7195</v>
      </c>
      <c r="J25" s="135">
        <v>0</v>
      </c>
      <c r="K25" s="134">
        <v>74563</v>
      </c>
      <c r="L25" s="134">
        <v>1058963</v>
      </c>
      <c r="M25" s="134">
        <f t="shared" si="3"/>
        <v>199466</v>
      </c>
      <c r="N25" s="134">
        <f t="shared" si="4"/>
        <v>5682</v>
      </c>
      <c r="O25" s="134">
        <v>2925</v>
      </c>
      <c r="P25" s="134">
        <v>2757</v>
      </c>
      <c r="Q25" s="134">
        <v>0</v>
      </c>
      <c r="R25" s="134">
        <v>0</v>
      </c>
      <c r="S25" s="135">
        <v>0</v>
      </c>
      <c r="T25" s="134">
        <v>0</v>
      </c>
      <c r="U25" s="134">
        <v>193784</v>
      </c>
      <c r="V25" s="134">
        <f t="shared" si="5"/>
        <v>1340187</v>
      </c>
      <c r="W25" s="134">
        <f t="shared" si="6"/>
        <v>87440</v>
      </c>
      <c r="X25" s="134">
        <f t="shared" si="7"/>
        <v>2925</v>
      </c>
      <c r="Y25" s="134">
        <f t="shared" si="8"/>
        <v>2757</v>
      </c>
      <c r="Z25" s="134">
        <f t="shared" si="9"/>
        <v>0</v>
      </c>
      <c r="AA25" s="134">
        <f t="shared" si="10"/>
        <v>7195</v>
      </c>
      <c r="AB25" s="135">
        <v>0</v>
      </c>
      <c r="AC25" s="134">
        <f t="shared" si="11"/>
        <v>74563</v>
      </c>
      <c r="AD25" s="134">
        <f t="shared" si="12"/>
        <v>1252747</v>
      </c>
    </row>
    <row r="26" spans="1:30" s="129" customFormat="1" ht="12" customHeight="1">
      <c r="A26" s="125" t="s">
        <v>338</v>
      </c>
      <c r="B26" s="126" t="s">
        <v>376</v>
      </c>
      <c r="C26" s="125" t="s">
        <v>377</v>
      </c>
      <c r="D26" s="134">
        <f t="shared" si="1"/>
        <v>2273019</v>
      </c>
      <c r="E26" s="134">
        <f t="shared" si="2"/>
        <v>524519</v>
      </c>
      <c r="F26" s="134">
        <v>461019</v>
      </c>
      <c r="G26" s="134">
        <v>0</v>
      </c>
      <c r="H26" s="134">
        <v>0</v>
      </c>
      <c r="I26" s="134">
        <v>7773</v>
      </c>
      <c r="J26" s="135">
        <v>0</v>
      </c>
      <c r="K26" s="134">
        <v>55727</v>
      </c>
      <c r="L26" s="134">
        <v>1748500</v>
      </c>
      <c r="M26" s="134">
        <f t="shared" si="3"/>
        <v>457119</v>
      </c>
      <c r="N26" s="134">
        <f t="shared" si="4"/>
        <v>245133</v>
      </c>
      <c r="O26" s="134">
        <v>118933</v>
      </c>
      <c r="P26" s="134">
        <v>0</v>
      </c>
      <c r="Q26" s="134">
        <v>107000</v>
      </c>
      <c r="R26" s="134">
        <v>19200</v>
      </c>
      <c r="S26" s="135">
        <v>0</v>
      </c>
      <c r="T26" s="134">
        <v>0</v>
      </c>
      <c r="U26" s="134">
        <v>211986</v>
      </c>
      <c r="V26" s="134">
        <f t="shared" si="5"/>
        <v>2730138</v>
      </c>
      <c r="W26" s="134">
        <f t="shared" si="6"/>
        <v>769652</v>
      </c>
      <c r="X26" s="134">
        <f t="shared" si="7"/>
        <v>579952</v>
      </c>
      <c r="Y26" s="134">
        <f t="shared" si="8"/>
        <v>0</v>
      </c>
      <c r="Z26" s="134">
        <f t="shared" si="9"/>
        <v>107000</v>
      </c>
      <c r="AA26" s="134">
        <f t="shared" si="10"/>
        <v>26973</v>
      </c>
      <c r="AB26" s="135">
        <v>0</v>
      </c>
      <c r="AC26" s="134">
        <f t="shared" si="11"/>
        <v>55727</v>
      </c>
      <c r="AD26" s="134">
        <f t="shared" si="12"/>
        <v>1960486</v>
      </c>
    </row>
    <row r="27" spans="1:30" s="129" customFormat="1" ht="12" customHeight="1">
      <c r="A27" s="125" t="s">
        <v>338</v>
      </c>
      <c r="B27" s="126" t="s">
        <v>378</v>
      </c>
      <c r="C27" s="125" t="s">
        <v>379</v>
      </c>
      <c r="D27" s="134">
        <f t="shared" si="1"/>
        <v>1687828</v>
      </c>
      <c r="E27" s="134">
        <f t="shared" si="2"/>
        <v>211441</v>
      </c>
      <c r="F27" s="134">
        <v>0</v>
      </c>
      <c r="G27" s="134">
        <v>0</v>
      </c>
      <c r="H27" s="134">
        <v>0</v>
      </c>
      <c r="I27" s="134">
        <v>157867</v>
      </c>
      <c r="J27" s="135">
        <v>0</v>
      </c>
      <c r="K27" s="134">
        <v>53574</v>
      </c>
      <c r="L27" s="134">
        <v>1476387</v>
      </c>
      <c r="M27" s="134">
        <f t="shared" si="3"/>
        <v>115174</v>
      </c>
      <c r="N27" s="134">
        <f t="shared" si="4"/>
        <v>30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30</v>
      </c>
      <c r="U27" s="134">
        <v>115144</v>
      </c>
      <c r="V27" s="134">
        <f t="shared" si="5"/>
        <v>1803002</v>
      </c>
      <c r="W27" s="134">
        <f t="shared" si="6"/>
        <v>211471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157867</v>
      </c>
      <c r="AB27" s="135">
        <v>0</v>
      </c>
      <c r="AC27" s="134">
        <f t="shared" si="11"/>
        <v>53604</v>
      </c>
      <c r="AD27" s="134">
        <f t="shared" si="12"/>
        <v>1591531</v>
      </c>
    </row>
    <row r="28" spans="1:30" s="129" customFormat="1" ht="12" customHeight="1">
      <c r="A28" s="125" t="s">
        <v>338</v>
      </c>
      <c r="B28" s="126" t="s">
        <v>380</v>
      </c>
      <c r="C28" s="125" t="s">
        <v>381</v>
      </c>
      <c r="D28" s="134">
        <f t="shared" si="1"/>
        <v>761102</v>
      </c>
      <c r="E28" s="134">
        <f t="shared" si="2"/>
        <v>47571</v>
      </c>
      <c r="F28" s="134">
        <v>0</v>
      </c>
      <c r="G28" s="134">
        <v>0</v>
      </c>
      <c r="H28" s="134">
        <v>0</v>
      </c>
      <c r="I28" s="134">
        <v>33069</v>
      </c>
      <c r="J28" s="135">
        <v>0</v>
      </c>
      <c r="K28" s="134">
        <v>14502</v>
      </c>
      <c r="L28" s="134">
        <v>713531</v>
      </c>
      <c r="M28" s="134">
        <f t="shared" si="3"/>
        <v>131874</v>
      </c>
      <c r="N28" s="134">
        <f t="shared" si="4"/>
        <v>61790</v>
      </c>
      <c r="O28" s="134">
        <v>0</v>
      </c>
      <c r="P28" s="134">
        <v>0</v>
      </c>
      <c r="Q28" s="134">
        <v>0</v>
      </c>
      <c r="R28" s="134">
        <v>61485</v>
      </c>
      <c r="S28" s="135">
        <v>0</v>
      </c>
      <c r="T28" s="134">
        <v>305</v>
      </c>
      <c r="U28" s="134">
        <v>70084</v>
      </c>
      <c r="V28" s="134">
        <f t="shared" si="5"/>
        <v>892976</v>
      </c>
      <c r="W28" s="134">
        <f t="shared" si="6"/>
        <v>109361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94554</v>
      </c>
      <c r="AB28" s="135">
        <v>0</v>
      </c>
      <c r="AC28" s="134">
        <f t="shared" si="11"/>
        <v>14807</v>
      </c>
      <c r="AD28" s="134">
        <f t="shared" si="12"/>
        <v>783615</v>
      </c>
    </row>
    <row r="29" spans="1:30" s="129" customFormat="1" ht="12" customHeight="1">
      <c r="A29" s="125" t="s">
        <v>338</v>
      </c>
      <c r="B29" s="126" t="s">
        <v>382</v>
      </c>
      <c r="C29" s="125" t="s">
        <v>383</v>
      </c>
      <c r="D29" s="134">
        <f t="shared" si="1"/>
        <v>1800854</v>
      </c>
      <c r="E29" s="134">
        <f t="shared" si="2"/>
        <v>203870</v>
      </c>
      <c r="F29" s="134">
        <v>0</v>
      </c>
      <c r="G29" s="134">
        <v>0</v>
      </c>
      <c r="H29" s="134">
        <v>0</v>
      </c>
      <c r="I29" s="134">
        <v>203687</v>
      </c>
      <c r="J29" s="135">
        <v>0</v>
      </c>
      <c r="K29" s="134">
        <v>183</v>
      </c>
      <c r="L29" s="134">
        <v>1596984</v>
      </c>
      <c r="M29" s="134">
        <f t="shared" si="3"/>
        <v>179616</v>
      </c>
      <c r="N29" s="134">
        <f t="shared" si="4"/>
        <v>17532</v>
      </c>
      <c r="O29" s="134">
        <v>3390</v>
      </c>
      <c r="P29" s="134">
        <v>880</v>
      </c>
      <c r="Q29" s="134">
        <v>0</v>
      </c>
      <c r="R29" s="134">
        <v>13262</v>
      </c>
      <c r="S29" s="135">
        <v>0</v>
      </c>
      <c r="T29" s="134">
        <v>0</v>
      </c>
      <c r="U29" s="134">
        <v>162084</v>
      </c>
      <c r="V29" s="134">
        <f t="shared" si="5"/>
        <v>1980470</v>
      </c>
      <c r="W29" s="134">
        <f t="shared" si="6"/>
        <v>221402</v>
      </c>
      <c r="X29" s="134">
        <f t="shared" si="7"/>
        <v>3390</v>
      </c>
      <c r="Y29" s="134">
        <f t="shared" si="8"/>
        <v>880</v>
      </c>
      <c r="Z29" s="134">
        <f t="shared" si="9"/>
        <v>0</v>
      </c>
      <c r="AA29" s="134">
        <f t="shared" si="10"/>
        <v>216949</v>
      </c>
      <c r="AB29" s="135">
        <v>0</v>
      </c>
      <c r="AC29" s="134">
        <f t="shared" si="11"/>
        <v>183</v>
      </c>
      <c r="AD29" s="134">
        <f t="shared" si="12"/>
        <v>1759068</v>
      </c>
    </row>
    <row r="30" spans="1:30" s="129" customFormat="1" ht="12" customHeight="1">
      <c r="A30" s="125" t="s">
        <v>338</v>
      </c>
      <c r="B30" s="126" t="s">
        <v>384</v>
      </c>
      <c r="C30" s="125" t="s">
        <v>385</v>
      </c>
      <c r="D30" s="134">
        <f t="shared" si="1"/>
        <v>852218</v>
      </c>
      <c r="E30" s="134">
        <f t="shared" si="2"/>
        <v>18739</v>
      </c>
      <c r="F30" s="134">
        <v>0</v>
      </c>
      <c r="G30" s="134">
        <v>0</v>
      </c>
      <c r="H30" s="134">
        <v>0</v>
      </c>
      <c r="I30" s="134">
        <v>88</v>
      </c>
      <c r="J30" s="135">
        <v>0</v>
      </c>
      <c r="K30" s="134">
        <v>18651</v>
      </c>
      <c r="L30" s="134">
        <v>833479</v>
      </c>
      <c r="M30" s="134">
        <f t="shared" si="3"/>
        <v>146113</v>
      </c>
      <c r="N30" s="134">
        <f t="shared" si="4"/>
        <v>13192</v>
      </c>
      <c r="O30" s="134">
        <v>0</v>
      </c>
      <c r="P30" s="134">
        <v>0</v>
      </c>
      <c r="Q30" s="134">
        <v>0</v>
      </c>
      <c r="R30" s="134">
        <v>13192</v>
      </c>
      <c r="S30" s="135">
        <v>0</v>
      </c>
      <c r="T30" s="134">
        <v>0</v>
      </c>
      <c r="U30" s="134">
        <v>132921</v>
      </c>
      <c r="V30" s="134">
        <f t="shared" si="5"/>
        <v>998331</v>
      </c>
      <c r="W30" s="134">
        <f t="shared" si="6"/>
        <v>31931</v>
      </c>
      <c r="X30" s="134">
        <f t="shared" si="7"/>
        <v>0</v>
      </c>
      <c r="Y30" s="134">
        <f t="shared" si="8"/>
        <v>0</v>
      </c>
      <c r="Z30" s="134">
        <f t="shared" si="9"/>
        <v>0</v>
      </c>
      <c r="AA30" s="134">
        <f t="shared" si="10"/>
        <v>13280</v>
      </c>
      <c r="AB30" s="135">
        <v>0</v>
      </c>
      <c r="AC30" s="134">
        <f t="shared" si="11"/>
        <v>18651</v>
      </c>
      <c r="AD30" s="134">
        <f t="shared" si="12"/>
        <v>966400</v>
      </c>
    </row>
    <row r="31" spans="1:30" s="129" customFormat="1" ht="12" customHeight="1">
      <c r="A31" s="125" t="s">
        <v>338</v>
      </c>
      <c r="B31" s="126" t="s">
        <v>386</v>
      </c>
      <c r="C31" s="125" t="s">
        <v>387</v>
      </c>
      <c r="D31" s="134">
        <f t="shared" si="1"/>
        <v>1615475</v>
      </c>
      <c r="E31" s="134">
        <f t="shared" si="2"/>
        <v>124815</v>
      </c>
      <c r="F31" s="134">
        <v>0</v>
      </c>
      <c r="G31" s="134">
        <v>0</v>
      </c>
      <c r="H31" s="134">
        <v>0</v>
      </c>
      <c r="I31" s="134">
        <v>72187</v>
      </c>
      <c r="J31" s="135">
        <v>0</v>
      </c>
      <c r="K31" s="134">
        <v>52628</v>
      </c>
      <c r="L31" s="134">
        <v>1490660</v>
      </c>
      <c r="M31" s="134">
        <f t="shared" si="3"/>
        <v>38064</v>
      </c>
      <c r="N31" s="134">
        <f t="shared" si="4"/>
        <v>8891</v>
      </c>
      <c r="O31" s="134">
        <v>0</v>
      </c>
      <c r="P31" s="134">
        <v>0</v>
      </c>
      <c r="Q31" s="134">
        <v>0</v>
      </c>
      <c r="R31" s="134">
        <v>8891</v>
      </c>
      <c r="S31" s="135">
        <v>0</v>
      </c>
      <c r="T31" s="134">
        <v>0</v>
      </c>
      <c r="U31" s="134">
        <v>29173</v>
      </c>
      <c r="V31" s="134">
        <f t="shared" si="5"/>
        <v>1653539</v>
      </c>
      <c r="W31" s="134">
        <f t="shared" si="6"/>
        <v>133706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81078</v>
      </c>
      <c r="AB31" s="135">
        <v>0</v>
      </c>
      <c r="AC31" s="134">
        <f t="shared" si="11"/>
        <v>52628</v>
      </c>
      <c r="AD31" s="134">
        <f t="shared" si="12"/>
        <v>1519833</v>
      </c>
    </row>
    <row r="32" spans="1:30" s="129" customFormat="1" ht="12" customHeight="1">
      <c r="A32" s="125" t="s">
        <v>338</v>
      </c>
      <c r="B32" s="126" t="s">
        <v>388</v>
      </c>
      <c r="C32" s="125" t="s">
        <v>389</v>
      </c>
      <c r="D32" s="134">
        <f t="shared" si="1"/>
        <v>1011635</v>
      </c>
      <c r="E32" s="134">
        <f t="shared" si="2"/>
        <v>75919</v>
      </c>
      <c r="F32" s="134">
        <v>0</v>
      </c>
      <c r="G32" s="134">
        <v>0</v>
      </c>
      <c r="H32" s="134">
        <v>0</v>
      </c>
      <c r="I32" s="134">
        <v>56769</v>
      </c>
      <c r="J32" s="135">
        <v>0</v>
      </c>
      <c r="K32" s="134">
        <v>19150</v>
      </c>
      <c r="L32" s="134">
        <v>935716</v>
      </c>
      <c r="M32" s="134">
        <f t="shared" si="3"/>
        <v>144125</v>
      </c>
      <c r="N32" s="134">
        <f t="shared" si="4"/>
        <v>7709</v>
      </c>
      <c r="O32" s="134">
        <v>0</v>
      </c>
      <c r="P32" s="134">
        <v>0</v>
      </c>
      <c r="Q32" s="134">
        <v>0</v>
      </c>
      <c r="R32" s="134">
        <v>7709</v>
      </c>
      <c r="S32" s="135">
        <v>0</v>
      </c>
      <c r="T32" s="134">
        <v>0</v>
      </c>
      <c r="U32" s="134">
        <v>136416</v>
      </c>
      <c r="V32" s="134">
        <f t="shared" si="5"/>
        <v>1155760</v>
      </c>
      <c r="W32" s="134">
        <f t="shared" si="6"/>
        <v>83628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64478</v>
      </c>
      <c r="AB32" s="135">
        <v>0</v>
      </c>
      <c r="AC32" s="134">
        <f t="shared" si="11"/>
        <v>19150</v>
      </c>
      <c r="AD32" s="134">
        <f t="shared" si="12"/>
        <v>1072132</v>
      </c>
    </row>
    <row r="33" spans="1:30" s="129" customFormat="1" ht="12" customHeight="1">
      <c r="A33" s="125" t="s">
        <v>338</v>
      </c>
      <c r="B33" s="126" t="s">
        <v>390</v>
      </c>
      <c r="C33" s="125" t="s">
        <v>391</v>
      </c>
      <c r="D33" s="134">
        <f t="shared" si="1"/>
        <v>641346</v>
      </c>
      <c r="E33" s="134">
        <f t="shared" si="2"/>
        <v>24726</v>
      </c>
      <c r="F33" s="134">
        <v>0</v>
      </c>
      <c r="G33" s="134">
        <v>0</v>
      </c>
      <c r="H33" s="134">
        <v>0</v>
      </c>
      <c r="I33" s="134">
        <v>7022</v>
      </c>
      <c r="J33" s="135">
        <v>0</v>
      </c>
      <c r="K33" s="134">
        <v>17704</v>
      </c>
      <c r="L33" s="134">
        <v>616620</v>
      </c>
      <c r="M33" s="134">
        <f t="shared" si="3"/>
        <v>197152</v>
      </c>
      <c r="N33" s="134">
        <f t="shared" si="4"/>
        <v>10194</v>
      </c>
      <c r="O33" s="134">
        <v>0</v>
      </c>
      <c r="P33" s="134">
        <v>0</v>
      </c>
      <c r="Q33" s="134">
        <v>0</v>
      </c>
      <c r="R33" s="134">
        <v>9462</v>
      </c>
      <c r="S33" s="135">
        <v>0</v>
      </c>
      <c r="T33" s="134">
        <v>732</v>
      </c>
      <c r="U33" s="134">
        <v>186958</v>
      </c>
      <c r="V33" s="134">
        <f t="shared" si="5"/>
        <v>838498</v>
      </c>
      <c r="W33" s="134">
        <f t="shared" si="6"/>
        <v>34920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16484</v>
      </c>
      <c r="AB33" s="135">
        <v>0</v>
      </c>
      <c r="AC33" s="134">
        <f t="shared" si="11"/>
        <v>18436</v>
      </c>
      <c r="AD33" s="134">
        <f t="shared" si="12"/>
        <v>803578</v>
      </c>
    </row>
    <row r="34" spans="1:30" s="129" customFormat="1" ht="12" customHeight="1">
      <c r="A34" s="125" t="s">
        <v>338</v>
      </c>
      <c r="B34" s="126" t="s">
        <v>392</v>
      </c>
      <c r="C34" s="125" t="s">
        <v>393</v>
      </c>
      <c r="D34" s="134">
        <f t="shared" si="1"/>
        <v>636343</v>
      </c>
      <c r="E34" s="134">
        <f t="shared" si="2"/>
        <v>46173</v>
      </c>
      <c r="F34" s="134">
        <v>0</v>
      </c>
      <c r="G34" s="134">
        <v>0</v>
      </c>
      <c r="H34" s="134">
        <v>0</v>
      </c>
      <c r="I34" s="134">
        <v>32786</v>
      </c>
      <c r="J34" s="135">
        <v>0</v>
      </c>
      <c r="K34" s="134">
        <v>13387</v>
      </c>
      <c r="L34" s="134">
        <v>590170</v>
      </c>
      <c r="M34" s="134">
        <f t="shared" si="3"/>
        <v>867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867</v>
      </c>
      <c r="V34" s="134">
        <f t="shared" si="5"/>
        <v>637210</v>
      </c>
      <c r="W34" s="134">
        <f t="shared" si="6"/>
        <v>46173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32786</v>
      </c>
      <c r="AB34" s="135">
        <v>0</v>
      </c>
      <c r="AC34" s="134">
        <f t="shared" si="11"/>
        <v>13387</v>
      </c>
      <c r="AD34" s="134">
        <f t="shared" si="12"/>
        <v>591037</v>
      </c>
    </row>
    <row r="35" spans="1:30" s="129" customFormat="1" ht="12" customHeight="1">
      <c r="A35" s="125" t="s">
        <v>338</v>
      </c>
      <c r="B35" s="126" t="s">
        <v>394</v>
      </c>
      <c r="C35" s="125" t="s">
        <v>395</v>
      </c>
      <c r="D35" s="134">
        <f t="shared" si="1"/>
        <v>888900</v>
      </c>
      <c r="E35" s="134">
        <f t="shared" si="2"/>
        <v>10768</v>
      </c>
      <c r="F35" s="134">
        <v>0</v>
      </c>
      <c r="G35" s="134">
        <v>0</v>
      </c>
      <c r="H35" s="134">
        <v>0</v>
      </c>
      <c r="I35" s="134">
        <v>3175</v>
      </c>
      <c r="J35" s="135">
        <v>0</v>
      </c>
      <c r="K35" s="134">
        <v>7593</v>
      </c>
      <c r="L35" s="134">
        <v>878132</v>
      </c>
      <c r="M35" s="134">
        <f t="shared" si="3"/>
        <v>55882</v>
      </c>
      <c r="N35" s="134">
        <f t="shared" si="4"/>
        <v>7144</v>
      </c>
      <c r="O35" s="134">
        <v>0</v>
      </c>
      <c r="P35" s="134">
        <v>0</v>
      </c>
      <c r="Q35" s="134">
        <v>0</v>
      </c>
      <c r="R35" s="134">
        <v>7144</v>
      </c>
      <c r="S35" s="135">
        <v>0</v>
      </c>
      <c r="T35" s="134">
        <v>0</v>
      </c>
      <c r="U35" s="134">
        <v>48738</v>
      </c>
      <c r="V35" s="134">
        <f t="shared" si="5"/>
        <v>944782</v>
      </c>
      <c r="W35" s="134">
        <f t="shared" si="6"/>
        <v>17912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10319</v>
      </c>
      <c r="AB35" s="135">
        <v>0</v>
      </c>
      <c r="AC35" s="134">
        <f t="shared" si="11"/>
        <v>7593</v>
      </c>
      <c r="AD35" s="134">
        <f t="shared" si="12"/>
        <v>926870</v>
      </c>
    </row>
    <row r="36" spans="1:30" s="129" customFormat="1" ht="12" customHeight="1">
      <c r="A36" s="125" t="s">
        <v>338</v>
      </c>
      <c r="B36" s="126" t="s">
        <v>396</v>
      </c>
      <c r="C36" s="125" t="s">
        <v>397</v>
      </c>
      <c r="D36" s="134">
        <f t="shared" si="1"/>
        <v>708744</v>
      </c>
      <c r="E36" s="134">
        <f t="shared" si="2"/>
        <v>28119</v>
      </c>
      <c r="F36" s="134">
        <v>0</v>
      </c>
      <c r="G36" s="134">
        <v>0</v>
      </c>
      <c r="H36" s="134">
        <v>0</v>
      </c>
      <c r="I36" s="134">
        <v>3782</v>
      </c>
      <c r="J36" s="135">
        <v>0</v>
      </c>
      <c r="K36" s="134">
        <v>24337</v>
      </c>
      <c r="L36" s="134">
        <v>680625</v>
      </c>
      <c r="M36" s="134">
        <f t="shared" si="3"/>
        <v>80283</v>
      </c>
      <c r="N36" s="134">
        <f t="shared" si="4"/>
        <v>5366</v>
      </c>
      <c r="O36" s="134">
        <v>0</v>
      </c>
      <c r="P36" s="134">
        <v>0</v>
      </c>
      <c r="Q36" s="134">
        <v>0</v>
      </c>
      <c r="R36" s="134">
        <v>5366</v>
      </c>
      <c r="S36" s="135">
        <v>0</v>
      </c>
      <c r="T36" s="134">
        <v>0</v>
      </c>
      <c r="U36" s="134">
        <v>74917</v>
      </c>
      <c r="V36" s="134">
        <f t="shared" si="5"/>
        <v>789027</v>
      </c>
      <c r="W36" s="134">
        <f t="shared" si="6"/>
        <v>33485</v>
      </c>
      <c r="X36" s="134">
        <f t="shared" si="7"/>
        <v>0</v>
      </c>
      <c r="Y36" s="134">
        <f t="shared" si="8"/>
        <v>0</v>
      </c>
      <c r="Z36" s="134">
        <f t="shared" si="9"/>
        <v>0</v>
      </c>
      <c r="AA36" s="134">
        <f t="shared" si="10"/>
        <v>9148</v>
      </c>
      <c r="AB36" s="135">
        <v>0</v>
      </c>
      <c r="AC36" s="134">
        <f t="shared" si="11"/>
        <v>24337</v>
      </c>
      <c r="AD36" s="134">
        <f t="shared" si="12"/>
        <v>755542</v>
      </c>
    </row>
    <row r="37" spans="1:30" s="129" customFormat="1" ht="12" customHeight="1">
      <c r="A37" s="125" t="s">
        <v>338</v>
      </c>
      <c r="B37" s="126" t="s">
        <v>398</v>
      </c>
      <c r="C37" s="125" t="s">
        <v>399</v>
      </c>
      <c r="D37" s="134">
        <f t="shared" si="1"/>
        <v>784962</v>
      </c>
      <c r="E37" s="134">
        <f t="shared" si="2"/>
        <v>112833</v>
      </c>
      <c r="F37" s="134">
        <v>0</v>
      </c>
      <c r="G37" s="134">
        <v>0</v>
      </c>
      <c r="H37" s="134">
        <v>0</v>
      </c>
      <c r="I37" s="134">
        <v>91665</v>
      </c>
      <c r="J37" s="135">
        <v>0</v>
      </c>
      <c r="K37" s="134">
        <v>21168</v>
      </c>
      <c r="L37" s="134">
        <v>672129</v>
      </c>
      <c r="M37" s="134">
        <f t="shared" si="3"/>
        <v>158237</v>
      </c>
      <c r="N37" s="134">
        <f t="shared" si="4"/>
        <v>4891</v>
      </c>
      <c r="O37" s="134">
        <v>0</v>
      </c>
      <c r="P37" s="134">
        <v>0</v>
      </c>
      <c r="Q37" s="134">
        <v>0</v>
      </c>
      <c r="R37" s="134">
        <v>4891</v>
      </c>
      <c r="S37" s="135">
        <v>0</v>
      </c>
      <c r="T37" s="134">
        <v>0</v>
      </c>
      <c r="U37" s="134">
        <v>153346</v>
      </c>
      <c r="V37" s="134">
        <f t="shared" si="5"/>
        <v>943199</v>
      </c>
      <c r="W37" s="134">
        <f t="shared" si="6"/>
        <v>117724</v>
      </c>
      <c r="X37" s="134">
        <f t="shared" si="7"/>
        <v>0</v>
      </c>
      <c r="Y37" s="134">
        <f t="shared" si="8"/>
        <v>0</v>
      </c>
      <c r="Z37" s="134">
        <f t="shared" si="9"/>
        <v>0</v>
      </c>
      <c r="AA37" s="134">
        <f t="shared" si="10"/>
        <v>96556</v>
      </c>
      <c r="AB37" s="135">
        <v>0</v>
      </c>
      <c r="AC37" s="134">
        <f t="shared" si="11"/>
        <v>21168</v>
      </c>
      <c r="AD37" s="134">
        <f t="shared" si="12"/>
        <v>825475</v>
      </c>
    </row>
    <row r="38" spans="1:30" s="129" customFormat="1" ht="12" customHeight="1">
      <c r="A38" s="125" t="s">
        <v>338</v>
      </c>
      <c r="B38" s="126" t="s">
        <v>400</v>
      </c>
      <c r="C38" s="125" t="s">
        <v>401</v>
      </c>
      <c r="D38" s="134">
        <f t="shared" si="1"/>
        <v>1155582</v>
      </c>
      <c r="E38" s="134">
        <f t="shared" si="2"/>
        <v>115880</v>
      </c>
      <c r="F38" s="134">
        <v>0</v>
      </c>
      <c r="G38" s="134">
        <v>0</v>
      </c>
      <c r="H38" s="134">
        <v>0</v>
      </c>
      <c r="I38" s="134">
        <v>63351</v>
      </c>
      <c r="J38" s="135">
        <v>0</v>
      </c>
      <c r="K38" s="134">
        <v>52529</v>
      </c>
      <c r="L38" s="134">
        <v>1039702</v>
      </c>
      <c r="M38" s="134">
        <f t="shared" si="3"/>
        <v>80401</v>
      </c>
      <c r="N38" s="134">
        <f t="shared" si="4"/>
        <v>16430</v>
      </c>
      <c r="O38" s="134">
        <v>0</v>
      </c>
      <c r="P38" s="134">
        <v>0</v>
      </c>
      <c r="Q38" s="134">
        <v>0</v>
      </c>
      <c r="R38" s="134">
        <v>16430</v>
      </c>
      <c r="S38" s="135">
        <v>0</v>
      </c>
      <c r="T38" s="134">
        <v>0</v>
      </c>
      <c r="U38" s="134">
        <v>63971</v>
      </c>
      <c r="V38" s="134">
        <f t="shared" si="5"/>
        <v>1235983</v>
      </c>
      <c r="W38" s="134">
        <f t="shared" si="6"/>
        <v>132310</v>
      </c>
      <c r="X38" s="134">
        <f t="shared" si="7"/>
        <v>0</v>
      </c>
      <c r="Y38" s="134">
        <f t="shared" si="8"/>
        <v>0</v>
      </c>
      <c r="Z38" s="134">
        <f t="shared" si="9"/>
        <v>0</v>
      </c>
      <c r="AA38" s="134">
        <f t="shared" si="10"/>
        <v>79781</v>
      </c>
      <c r="AB38" s="135">
        <v>0</v>
      </c>
      <c r="AC38" s="134">
        <f t="shared" si="11"/>
        <v>52529</v>
      </c>
      <c r="AD38" s="134">
        <f t="shared" si="12"/>
        <v>1103673</v>
      </c>
    </row>
    <row r="39" spans="1:30" s="129" customFormat="1" ht="12" customHeight="1">
      <c r="A39" s="125" t="s">
        <v>338</v>
      </c>
      <c r="B39" s="126" t="s">
        <v>402</v>
      </c>
      <c r="C39" s="125" t="s">
        <v>403</v>
      </c>
      <c r="D39" s="134">
        <f t="shared" si="1"/>
        <v>515782</v>
      </c>
      <c r="E39" s="134">
        <f t="shared" si="2"/>
        <v>75631</v>
      </c>
      <c r="F39" s="134">
        <v>0</v>
      </c>
      <c r="G39" s="134">
        <v>0</v>
      </c>
      <c r="H39" s="134">
        <v>0</v>
      </c>
      <c r="I39" s="134">
        <v>75501</v>
      </c>
      <c r="J39" s="135">
        <v>0</v>
      </c>
      <c r="K39" s="134">
        <v>130</v>
      </c>
      <c r="L39" s="134">
        <v>440151</v>
      </c>
      <c r="M39" s="134">
        <f t="shared" si="3"/>
        <v>117595</v>
      </c>
      <c r="N39" s="134">
        <f t="shared" si="4"/>
        <v>6780</v>
      </c>
      <c r="O39" s="134">
        <v>4299</v>
      </c>
      <c r="P39" s="134">
        <v>2456</v>
      </c>
      <c r="Q39" s="134">
        <v>0</v>
      </c>
      <c r="R39" s="134">
        <v>0</v>
      </c>
      <c r="S39" s="135">
        <v>0</v>
      </c>
      <c r="T39" s="134">
        <v>25</v>
      </c>
      <c r="U39" s="134">
        <v>110815</v>
      </c>
      <c r="V39" s="134">
        <f t="shared" si="5"/>
        <v>633377</v>
      </c>
      <c r="W39" s="134">
        <f t="shared" si="6"/>
        <v>82411</v>
      </c>
      <c r="X39" s="134">
        <f t="shared" si="7"/>
        <v>4299</v>
      </c>
      <c r="Y39" s="134">
        <f t="shared" si="8"/>
        <v>2456</v>
      </c>
      <c r="Z39" s="134">
        <f t="shared" si="9"/>
        <v>0</v>
      </c>
      <c r="AA39" s="134">
        <f t="shared" si="10"/>
        <v>75501</v>
      </c>
      <c r="AB39" s="135">
        <v>0</v>
      </c>
      <c r="AC39" s="134">
        <f t="shared" si="11"/>
        <v>155</v>
      </c>
      <c r="AD39" s="134">
        <f t="shared" si="12"/>
        <v>550966</v>
      </c>
    </row>
    <row r="40" spans="1:30" s="129" customFormat="1" ht="12" customHeight="1">
      <c r="A40" s="125" t="s">
        <v>338</v>
      </c>
      <c r="B40" s="126" t="s">
        <v>404</v>
      </c>
      <c r="C40" s="125" t="s">
        <v>405</v>
      </c>
      <c r="D40" s="134">
        <f t="shared" si="1"/>
        <v>940172</v>
      </c>
      <c r="E40" s="134">
        <f t="shared" si="2"/>
        <v>122827</v>
      </c>
      <c r="F40" s="134">
        <v>0</v>
      </c>
      <c r="G40" s="134">
        <v>0</v>
      </c>
      <c r="H40" s="134">
        <v>0</v>
      </c>
      <c r="I40" s="134">
        <v>116461</v>
      </c>
      <c r="J40" s="135">
        <v>0</v>
      </c>
      <c r="K40" s="134">
        <v>6366</v>
      </c>
      <c r="L40" s="134">
        <v>817345</v>
      </c>
      <c r="M40" s="134">
        <f t="shared" si="3"/>
        <v>149245</v>
      </c>
      <c r="N40" s="134">
        <f t="shared" si="4"/>
        <v>8266</v>
      </c>
      <c r="O40" s="134">
        <v>0</v>
      </c>
      <c r="P40" s="134">
        <v>0</v>
      </c>
      <c r="Q40" s="134">
        <v>0</v>
      </c>
      <c r="R40" s="134">
        <v>8266</v>
      </c>
      <c r="S40" s="135">
        <v>0</v>
      </c>
      <c r="T40" s="134">
        <v>0</v>
      </c>
      <c r="U40" s="134">
        <v>140979</v>
      </c>
      <c r="V40" s="134">
        <f t="shared" si="5"/>
        <v>1089417</v>
      </c>
      <c r="W40" s="134">
        <f t="shared" si="6"/>
        <v>131093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124727</v>
      </c>
      <c r="AB40" s="135">
        <v>0</v>
      </c>
      <c r="AC40" s="134">
        <f t="shared" si="11"/>
        <v>6366</v>
      </c>
      <c r="AD40" s="134">
        <f t="shared" si="12"/>
        <v>958324</v>
      </c>
    </row>
    <row r="41" spans="1:30" s="129" customFormat="1" ht="12" customHeight="1">
      <c r="A41" s="125" t="s">
        <v>338</v>
      </c>
      <c r="B41" s="126" t="s">
        <v>406</v>
      </c>
      <c r="C41" s="125" t="s">
        <v>407</v>
      </c>
      <c r="D41" s="134">
        <f t="shared" si="1"/>
        <v>1327257</v>
      </c>
      <c r="E41" s="134">
        <f t="shared" si="2"/>
        <v>235170</v>
      </c>
      <c r="F41" s="134">
        <v>0</v>
      </c>
      <c r="G41" s="134">
        <v>0</v>
      </c>
      <c r="H41" s="134">
        <v>0</v>
      </c>
      <c r="I41" s="134">
        <v>207946</v>
      </c>
      <c r="J41" s="135">
        <v>0</v>
      </c>
      <c r="K41" s="134">
        <v>27224</v>
      </c>
      <c r="L41" s="134">
        <v>1092087</v>
      </c>
      <c r="M41" s="134">
        <f t="shared" si="3"/>
        <v>442739</v>
      </c>
      <c r="N41" s="134">
        <f t="shared" si="4"/>
        <v>15718</v>
      </c>
      <c r="O41" s="134">
        <v>0</v>
      </c>
      <c r="P41" s="134">
        <v>0</v>
      </c>
      <c r="Q41" s="134">
        <v>0</v>
      </c>
      <c r="R41" s="134">
        <v>15718</v>
      </c>
      <c r="S41" s="135">
        <v>0</v>
      </c>
      <c r="T41" s="134">
        <v>0</v>
      </c>
      <c r="U41" s="134">
        <v>427021</v>
      </c>
      <c r="V41" s="134">
        <f t="shared" si="5"/>
        <v>1769996</v>
      </c>
      <c r="W41" s="134">
        <f t="shared" si="6"/>
        <v>250888</v>
      </c>
      <c r="X41" s="134">
        <f t="shared" si="7"/>
        <v>0</v>
      </c>
      <c r="Y41" s="134">
        <f t="shared" si="8"/>
        <v>0</v>
      </c>
      <c r="Z41" s="134">
        <f t="shared" si="9"/>
        <v>0</v>
      </c>
      <c r="AA41" s="134">
        <f t="shared" si="10"/>
        <v>223664</v>
      </c>
      <c r="AB41" s="135">
        <v>0</v>
      </c>
      <c r="AC41" s="134">
        <f t="shared" si="11"/>
        <v>27224</v>
      </c>
      <c r="AD41" s="134">
        <f t="shared" si="12"/>
        <v>1519108</v>
      </c>
    </row>
    <row r="42" spans="1:30" s="129" customFormat="1" ht="12" customHeight="1">
      <c r="A42" s="125" t="s">
        <v>338</v>
      </c>
      <c r="B42" s="126" t="s">
        <v>408</v>
      </c>
      <c r="C42" s="125" t="s">
        <v>409</v>
      </c>
      <c r="D42" s="134">
        <f t="shared" si="1"/>
        <v>361017</v>
      </c>
      <c r="E42" s="134">
        <f t="shared" si="2"/>
        <v>54749</v>
      </c>
      <c r="F42" s="134">
        <v>0</v>
      </c>
      <c r="G42" s="134">
        <v>0</v>
      </c>
      <c r="H42" s="134">
        <v>0</v>
      </c>
      <c r="I42" s="134">
        <v>50190</v>
      </c>
      <c r="J42" s="135">
        <v>0</v>
      </c>
      <c r="K42" s="134">
        <v>4559</v>
      </c>
      <c r="L42" s="134">
        <v>306268</v>
      </c>
      <c r="M42" s="134">
        <f t="shared" si="3"/>
        <v>79272</v>
      </c>
      <c r="N42" s="134">
        <f t="shared" si="4"/>
        <v>5923</v>
      </c>
      <c r="O42" s="134">
        <v>0</v>
      </c>
      <c r="P42" s="134">
        <v>0</v>
      </c>
      <c r="Q42" s="134">
        <v>0</v>
      </c>
      <c r="R42" s="134">
        <v>5923</v>
      </c>
      <c r="S42" s="135">
        <v>0</v>
      </c>
      <c r="T42" s="134">
        <v>0</v>
      </c>
      <c r="U42" s="134">
        <v>73349</v>
      </c>
      <c r="V42" s="134">
        <f t="shared" si="5"/>
        <v>440289</v>
      </c>
      <c r="W42" s="134">
        <f t="shared" si="6"/>
        <v>60672</v>
      </c>
      <c r="X42" s="134">
        <f t="shared" si="7"/>
        <v>0</v>
      </c>
      <c r="Y42" s="134">
        <f t="shared" si="8"/>
        <v>0</v>
      </c>
      <c r="Z42" s="134">
        <f t="shared" si="9"/>
        <v>0</v>
      </c>
      <c r="AA42" s="134">
        <f t="shared" si="10"/>
        <v>56113</v>
      </c>
      <c r="AB42" s="135">
        <v>0</v>
      </c>
      <c r="AC42" s="134">
        <f t="shared" si="11"/>
        <v>4559</v>
      </c>
      <c r="AD42" s="134">
        <f t="shared" si="12"/>
        <v>379617</v>
      </c>
    </row>
    <row r="43" spans="1:30" s="129" customFormat="1" ht="12" customHeight="1">
      <c r="A43" s="125" t="s">
        <v>338</v>
      </c>
      <c r="B43" s="126" t="s">
        <v>410</v>
      </c>
      <c r="C43" s="125" t="s">
        <v>411</v>
      </c>
      <c r="D43" s="134">
        <f t="shared" si="1"/>
        <v>979614</v>
      </c>
      <c r="E43" s="134">
        <f t="shared" si="2"/>
        <v>145182</v>
      </c>
      <c r="F43" s="134">
        <v>0</v>
      </c>
      <c r="G43" s="134">
        <v>0</v>
      </c>
      <c r="H43" s="134">
        <v>0</v>
      </c>
      <c r="I43" s="134">
        <v>56895</v>
      </c>
      <c r="J43" s="135">
        <v>0</v>
      </c>
      <c r="K43" s="134">
        <v>88287</v>
      </c>
      <c r="L43" s="134">
        <v>834432</v>
      </c>
      <c r="M43" s="134">
        <f t="shared" si="3"/>
        <v>35966</v>
      </c>
      <c r="N43" s="134">
        <f t="shared" si="4"/>
        <v>3250</v>
      </c>
      <c r="O43" s="134">
        <v>0</v>
      </c>
      <c r="P43" s="134">
        <v>0</v>
      </c>
      <c r="Q43" s="134">
        <v>0</v>
      </c>
      <c r="R43" s="134">
        <v>3250</v>
      </c>
      <c r="S43" s="135">
        <v>0</v>
      </c>
      <c r="T43" s="134">
        <v>0</v>
      </c>
      <c r="U43" s="134">
        <v>32716</v>
      </c>
      <c r="V43" s="134">
        <f t="shared" si="5"/>
        <v>1015580</v>
      </c>
      <c r="W43" s="134">
        <f t="shared" si="6"/>
        <v>148432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60145</v>
      </c>
      <c r="AB43" s="135">
        <v>0</v>
      </c>
      <c r="AC43" s="134">
        <f t="shared" si="11"/>
        <v>88287</v>
      </c>
      <c r="AD43" s="134">
        <f t="shared" si="12"/>
        <v>867148</v>
      </c>
    </row>
    <row r="44" spans="1:30" s="129" customFormat="1" ht="12" customHeight="1">
      <c r="A44" s="125" t="s">
        <v>338</v>
      </c>
      <c r="B44" s="126" t="s">
        <v>412</v>
      </c>
      <c r="C44" s="125" t="s">
        <v>413</v>
      </c>
      <c r="D44" s="134">
        <f t="shared" si="1"/>
        <v>968308</v>
      </c>
      <c r="E44" s="134">
        <f t="shared" si="2"/>
        <v>136591</v>
      </c>
      <c r="F44" s="134">
        <v>0</v>
      </c>
      <c r="G44" s="134">
        <v>0</v>
      </c>
      <c r="H44" s="134">
        <v>0</v>
      </c>
      <c r="I44" s="134">
        <v>130124</v>
      </c>
      <c r="J44" s="135">
        <v>0</v>
      </c>
      <c r="K44" s="134">
        <v>6467</v>
      </c>
      <c r="L44" s="134">
        <v>831717</v>
      </c>
      <c r="M44" s="134">
        <f t="shared" si="3"/>
        <v>160936</v>
      </c>
      <c r="N44" s="134">
        <f t="shared" si="4"/>
        <v>0</v>
      </c>
      <c r="O44" s="134">
        <v>0</v>
      </c>
      <c r="P44" s="134">
        <v>0</v>
      </c>
      <c r="Q44" s="134">
        <v>0</v>
      </c>
      <c r="R44" s="134">
        <v>0</v>
      </c>
      <c r="S44" s="135">
        <v>0</v>
      </c>
      <c r="T44" s="134">
        <v>0</v>
      </c>
      <c r="U44" s="134">
        <v>160936</v>
      </c>
      <c r="V44" s="134">
        <f t="shared" si="5"/>
        <v>1129244</v>
      </c>
      <c r="W44" s="134">
        <f t="shared" si="6"/>
        <v>136591</v>
      </c>
      <c r="X44" s="134">
        <f t="shared" si="7"/>
        <v>0</v>
      </c>
      <c r="Y44" s="134">
        <f t="shared" si="8"/>
        <v>0</v>
      </c>
      <c r="Z44" s="134">
        <f t="shared" si="9"/>
        <v>0</v>
      </c>
      <c r="AA44" s="134">
        <f t="shared" si="10"/>
        <v>130124</v>
      </c>
      <c r="AB44" s="135">
        <v>0</v>
      </c>
      <c r="AC44" s="134">
        <f t="shared" si="11"/>
        <v>6467</v>
      </c>
      <c r="AD44" s="134">
        <f t="shared" si="12"/>
        <v>992653</v>
      </c>
    </row>
    <row r="45" spans="1:30" s="129" customFormat="1" ht="12" customHeight="1">
      <c r="A45" s="125" t="s">
        <v>338</v>
      </c>
      <c r="B45" s="126" t="s">
        <v>414</v>
      </c>
      <c r="C45" s="125" t="s">
        <v>415</v>
      </c>
      <c r="D45" s="134">
        <f t="shared" si="1"/>
        <v>335554</v>
      </c>
      <c r="E45" s="134">
        <f t="shared" si="2"/>
        <v>69246</v>
      </c>
      <c r="F45" s="134">
        <v>0</v>
      </c>
      <c r="G45" s="134">
        <v>0</v>
      </c>
      <c r="H45" s="134">
        <v>0</v>
      </c>
      <c r="I45" s="134">
        <v>57016</v>
      </c>
      <c r="J45" s="135">
        <v>0</v>
      </c>
      <c r="K45" s="134">
        <v>12230</v>
      </c>
      <c r="L45" s="134">
        <v>266308</v>
      </c>
      <c r="M45" s="134">
        <f t="shared" si="3"/>
        <v>67586</v>
      </c>
      <c r="N45" s="134">
        <f t="shared" si="4"/>
        <v>5301</v>
      </c>
      <c r="O45" s="134">
        <v>0</v>
      </c>
      <c r="P45" s="134">
        <v>0</v>
      </c>
      <c r="Q45" s="134">
        <v>0</v>
      </c>
      <c r="R45" s="134">
        <v>5301</v>
      </c>
      <c r="S45" s="135">
        <v>0</v>
      </c>
      <c r="T45" s="134">
        <v>0</v>
      </c>
      <c r="U45" s="134">
        <v>62285</v>
      </c>
      <c r="V45" s="134">
        <f t="shared" si="5"/>
        <v>403140</v>
      </c>
      <c r="W45" s="134">
        <f t="shared" si="6"/>
        <v>74547</v>
      </c>
      <c r="X45" s="134">
        <f t="shared" si="7"/>
        <v>0</v>
      </c>
      <c r="Y45" s="134">
        <f t="shared" si="8"/>
        <v>0</v>
      </c>
      <c r="Z45" s="134">
        <f t="shared" si="9"/>
        <v>0</v>
      </c>
      <c r="AA45" s="134">
        <f t="shared" si="10"/>
        <v>62317</v>
      </c>
      <c r="AB45" s="135">
        <v>0</v>
      </c>
      <c r="AC45" s="134">
        <f t="shared" si="11"/>
        <v>12230</v>
      </c>
      <c r="AD45" s="134">
        <f t="shared" si="12"/>
        <v>328593</v>
      </c>
    </row>
    <row r="46" spans="1:30" s="129" customFormat="1" ht="12" customHeight="1">
      <c r="A46" s="125" t="s">
        <v>338</v>
      </c>
      <c r="B46" s="126" t="s">
        <v>416</v>
      </c>
      <c r="C46" s="125" t="s">
        <v>417</v>
      </c>
      <c r="D46" s="134">
        <f t="shared" si="1"/>
        <v>387125</v>
      </c>
      <c r="E46" s="134">
        <f t="shared" si="2"/>
        <v>49780</v>
      </c>
      <c r="F46" s="134">
        <v>0</v>
      </c>
      <c r="G46" s="134">
        <v>0</v>
      </c>
      <c r="H46" s="134">
        <v>0</v>
      </c>
      <c r="I46" s="134">
        <v>42640</v>
      </c>
      <c r="J46" s="135">
        <v>0</v>
      </c>
      <c r="K46" s="134">
        <v>7140</v>
      </c>
      <c r="L46" s="134">
        <v>337345</v>
      </c>
      <c r="M46" s="134">
        <f t="shared" si="3"/>
        <v>80013</v>
      </c>
      <c r="N46" s="134">
        <f t="shared" si="4"/>
        <v>850</v>
      </c>
      <c r="O46" s="134">
        <v>0</v>
      </c>
      <c r="P46" s="134">
        <v>0</v>
      </c>
      <c r="Q46" s="134">
        <v>0</v>
      </c>
      <c r="R46" s="134">
        <v>850</v>
      </c>
      <c r="S46" s="135">
        <v>0</v>
      </c>
      <c r="T46" s="134">
        <v>0</v>
      </c>
      <c r="U46" s="134">
        <v>79163</v>
      </c>
      <c r="V46" s="134">
        <f t="shared" si="5"/>
        <v>467138</v>
      </c>
      <c r="W46" s="134">
        <f t="shared" si="6"/>
        <v>50630</v>
      </c>
      <c r="X46" s="134">
        <f t="shared" si="7"/>
        <v>0</v>
      </c>
      <c r="Y46" s="134">
        <f t="shared" si="8"/>
        <v>0</v>
      </c>
      <c r="Z46" s="134">
        <f t="shared" si="9"/>
        <v>0</v>
      </c>
      <c r="AA46" s="134">
        <f t="shared" si="10"/>
        <v>43490</v>
      </c>
      <c r="AB46" s="135">
        <v>0</v>
      </c>
      <c r="AC46" s="134">
        <f t="shared" si="11"/>
        <v>7140</v>
      </c>
      <c r="AD46" s="134">
        <f t="shared" si="12"/>
        <v>416508</v>
      </c>
    </row>
    <row r="47" spans="1:30" s="129" customFormat="1" ht="12" customHeight="1">
      <c r="A47" s="125" t="s">
        <v>338</v>
      </c>
      <c r="B47" s="126" t="s">
        <v>418</v>
      </c>
      <c r="C47" s="125" t="s">
        <v>419</v>
      </c>
      <c r="D47" s="134">
        <f t="shared" si="1"/>
        <v>312007</v>
      </c>
      <c r="E47" s="134">
        <f t="shared" si="2"/>
        <v>51189</v>
      </c>
      <c r="F47" s="134">
        <v>0</v>
      </c>
      <c r="G47" s="134">
        <v>0</v>
      </c>
      <c r="H47" s="134">
        <v>0</v>
      </c>
      <c r="I47" s="134">
        <v>51159</v>
      </c>
      <c r="J47" s="135">
        <v>0</v>
      </c>
      <c r="K47" s="134">
        <v>30</v>
      </c>
      <c r="L47" s="134">
        <v>260818</v>
      </c>
      <c r="M47" s="134">
        <f t="shared" si="3"/>
        <v>121963</v>
      </c>
      <c r="N47" s="134">
        <f t="shared" si="4"/>
        <v>4379</v>
      </c>
      <c r="O47" s="134">
        <v>792</v>
      </c>
      <c r="P47" s="134">
        <v>453</v>
      </c>
      <c r="Q47" s="134">
        <v>0</v>
      </c>
      <c r="R47" s="134">
        <v>3134</v>
      </c>
      <c r="S47" s="135">
        <v>0</v>
      </c>
      <c r="T47" s="134">
        <v>0</v>
      </c>
      <c r="U47" s="134">
        <v>117584</v>
      </c>
      <c r="V47" s="134">
        <f t="shared" si="5"/>
        <v>433970</v>
      </c>
      <c r="W47" s="134">
        <f t="shared" si="6"/>
        <v>55568</v>
      </c>
      <c r="X47" s="134">
        <f t="shared" si="7"/>
        <v>792</v>
      </c>
      <c r="Y47" s="134">
        <f t="shared" si="8"/>
        <v>453</v>
      </c>
      <c r="Z47" s="134">
        <f t="shared" si="9"/>
        <v>0</v>
      </c>
      <c r="AA47" s="134">
        <f t="shared" si="10"/>
        <v>54293</v>
      </c>
      <c r="AB47" s="135">
        <v>0</v>
      </c>
      <c r="AC47" s="134">
        <f t="shared" si="11"/>
        <v>30</v>
      </c>
      <c r="AD47" s="134">
        <f t="shared" si="12"/>
        <v>378402</v>
      </c>
    </row>
    <row r="48" spans="1:30" s="129" customFormat="1" ht="12" customHeight="1">
      <c r="A48" s="125" t="s">
        <v>338</v>
      </c>
      <c r="B48" s="126" t="s">
        <v>420</v>
      </c>
      <c r="C48" s="125" t="s">
        <v>421</v>
      </c>
      <c r="D48" s="134">
        <f t="shared" si="1"/>
        <v>278954</v>
      </c>
      <c r="E48" s="134">
        <f t="shared" si="2"/>
        <v>30476</v>
      </c>
      <c r="F48" s="134">
        <v>0</v>
      </c>
      <c r="G48" s="134">
        <v>0</v>
      </c>
      <c r="H48" s="134">
        <v>0</v>
      </c>
      <c r="I48" s="134">
        <v>11497</v>
      </c>
      <c r="J48" s="135">
        <v>0</v>
      </c>
      <c r="K48" s="134">
        <v>18979</v>
      </c>
      <c r="L48" s="134">
        <v>248478</v>
      </c>
      <c r="M48" s="134">
        <f t="shared" si="3"/>
        <v>25351</v>
      </c>
      <c r="N48" s="134">
        <f t="shared" si="4"/>
        <v>0</v>
      </c>
      <c r="O48" s="134">
        <v>0</v>
      </c>
      <c r="P48" s="134">
        <v>0</v>
      </c>
      <c r="Q48" s="134">
        <v>0</v>
      </c>
      <c r="R48" s="134">
        <v>0</v>
      </c>
      <c r="S48" s="135">
        <v>0</v>
      </c>
      <c r="T48" s="134">
        <v>0</v>
      </c>
      <c r="U48" s="134">
        <v>25351</v>
      </c>
      <c r="V48" s="134">
        <f t="shared" si="5"/>
        <v>304305</v>
      </c>
      <c r="W48" s="134">
        <f t="shared" si="6"/>
        <v>30476</v>
      </c>
      <c r="X48" s="134">
        <f t="shared" si="7"/>
        <v>0</v>
      </c>
      <c r="Y48" s="134">
        <f t="shared" si="8"/>
        <v>0</v>
      </c>
      <c r="Z48" s="134">
        <f t="shared" si="9"/>
        <v>0</v>
      </c>
      <c r="AA48" s="134">
        <f t="shared" si="10"/>
        <v>11497</v>
      </c>
      <c r="AB48" s="135">
        <v>0</v>
      </c>
      <c r="AC48" s="134">
        <f t="shared" si="11"/>
        <v>18979</v>
      </c>
      <c r="AD48" s="134">
        <f t="shared" si="12"/>
        <v>273829</v>
      </c>
    </row>
    <row r="49" spans="1:30" s="129" customFormat="1" ht="12" customHeight="1">
      <c r="A49" s="125" t="s">
        <v>338</v>
      </c>
      <c r="B49" s="126" t="s">
        <v>422</v>
      </c>
      <c r="C49" s="125" t="s">
        <v>423</v>
      </c>
      <c r="D49" s="134">
        <f t="shared" si="1"/>
        <v>355593</v>
      </c>
      <c r="E49" s="134">
        <f t="shared" si="2"/>
        <v>16516</v>
      </c>
      <c r="F49" s="134">
        <v>0</v>
      </c>
      <c r="G49" s="134">
        <v>0</v>
      </c>
      <c r="H49" s="134">
        <v>0</v>
      </c>
      <c r="I49" s="134">
        <v>4143</v>
      </c>
      <c r="J49" s="135">
        <v>0</v>
      </c>
      <c r="K49" s="134">
        <v>12373</v>
      </c>
      <c r="L49" s="134">
        <v>339077</v>
      </c>
      <c r="M49" s="134">
        <f t="shared" si="3"/>
        <v>103299</v>
      </c>
      <c r="N49" s="134">
        <f t="shared" si="4"/>
        <v>9134</v>
      </c>
      <c r="O49" s="134">
        <v>0</v>
      </c>
      <c r="P49" s="134">
        <v>0</v>
      </c>
      <c r="Q49" s="134">
        <v>0</v>
      </c>
      <c r="R49" s="134">
        <v>9134</v>
      </c>
      <c r="S49" s="135">
        <v>0</v>
      </c>
      <c r="T49" s="134">
        <v>0</v>
      </c>
      <c r="U49" s="134">
        <v>94165</v>
      </c>
      <c r="V49" s="134">
        <f t="shared" si="5"/>
        <v>458892</v>
      </c>
      <c r="W49" s="134">
        <f t="shared" si="6"/>
        <v>25650</v>
      </c>
      <c r="X49" s="134">
        <f t="shared" si="7"/>
        <v>0</v>
      </c>
      <c r="Y49" s="134">
        <f t="shared" si="8"/>
        <v>0</v>
      </c>
      <c r="Z49" s="134">
        <f t="shared" si="9"/>
        <v>0</v>
      </c>
      <c r="AA49" s="134">
        <f t="shared" si="10"/>
        <v>13277</v>
      </c>
      <c r="AB49" s="135">
        <v>0</v>
      </c>
      <c r="AC49" s="134">
        <f t="shared" si="11"/>
        <v>12373</v>
      </c>
      <c r="AD49" s="134">
        <f t="shared" si="12"/>
        <v>433242</v>
      </c>
    </row>
    <row r="50" spans="1:30" s="129" customFormat="1" ht="12" customHeight="1">
      <c r="A50" s="125" t="s">
        <v>338</v>
      </c>
      <c r="B50" s="126" t="s">
        <v>424</v>
      </c>
      <c r="C50" s="125" t="s">
        <v>425</v>
      </c>
      <c r="D50" s="134">
        <f t="shared" si="1"/>
        <v>399102</v>
      </c>
      <c r="E50" s="134">
        <f t="shared" si="2"/>
        <v>46702</v>
      </c>
      <c r="F50" s="134">
        <v>0</v>
      </c>
      <c r="G50" s="134">
        <v>0</v>
      </c>
      <c r="H50" s="134">
        <v>0</v>
      </c>
      <c r="I50" s="134">
        <v>38291</v>
      </c>
      <c r="J50" s="135">
        <v>0</v>
      </c>
      <c r="K50" s="134">
        <v>8411</v>
      </c>
      <c r="L50" s="134">
        <v>352400</v>
      </c>
      <c r="M50" s="134">
        <f t="shared" si="3"/>
        <v>80126</v>
      </c>
      <c r="N50" s="134">
        <f t="shared" si="4"/>
        <v>40</v>
      </c>
      <c r="O50" s="134">
        <v>0</v>
      </c>
      <c r="P50" s="134">
        <v>0</v>
      </c>
      <c r="Q50" s="134">
        <v>0</v>
      </c>
      <c r="R50" s="134">
        <v>0</v>
      </c>
      <c r="S50" s="135">
        <v>0</v>
      </c>
      <c r="T50" s="134">
        <v>40</v>
      </c>
      <c r="U50" s="134">
        <v>80086</v>
      </c>
      <c r="V50" s="134">
        <f t="shared" si="5"/>
        <v>479228</v>
      </c>
      <c r="W50" s="134">
        <f t="shared" si="6"/>
        <v>46742</v>
      </c>
      <c r="X50" s="134">
        <f t="shared" si="7"/>
        <v>0</v>
      </c>
      <c r="Y50" s="134">
        <f t="shared" si="8"/>
        <v>0</v>
      </c>
      <c r="Z50" s="134">
        <f t="shared" si="9"/>
        <v>0</v>
      </c>
      <c r="AA50" s="134">
        <f t="shared" si="10"/>
        <v>38291</v>
      </c>
      <c r="AB50" s="135">
        <v>0</v>
      </c>
      <c r="AC50" s="134">
        <f t="shared" si="11"/>
        <v>8451</v>
      </c>
      <c r="AD50" s="134">
        <f t="shared" si="12"/>
        <v>432486</v>
      </c>
    </row>
    <row r="51" spans="1:30" s="129" customFormat="1" ht="12" customHeight="1">
      <c r="A51" s="125" t="s">
        <v>338</v>
      </c>
      <c r="B51" s="126" t="s">
        <v>426</v>
      </c>
      <c r="C51" s="125" t="s">
        <v>427</v>
      </c>
      <c r="D51" s="134">
        <f t="shared" si="1"/>
        <v>329521</v>
      </c>
      <c r="E51" s="134">
        <f t="shared" si="2"/>
        <v>47592</v>
      </c>
      <c r="F51" s="134">
        <v>0</v>
      </c>
      <c r="G51" s="134">
        <v>0</v>
      </c>
      <c r="H51" s="134">
        <v>0</v>
      </c>
      <c r="I51" s="134">
        <v>47592</v>
      </c>
      <c r="J51" s="135">
        <v>0</v>
      </c>
      <c r="K51" s="134">
        <v>0</v>
      </c>
      <c r="L51" s="134">
        <v>281929</v>
      </c>
      <c r="M51" s="134">
        <f t="shared" si="3"/>
        <v>64353</v>
      </c>
      <c r="N51" s="134">
        <f t="shared" si="4"/>
        <v>5501</v>
      </c>
      <c r="O51" s="134">
        <v>3089</v>
      </c>
      <c r="P51" s="134">
        <v>2412</v>
      </c>
      <c r="Q51" s="134">
        <v>0</v>
      </c>
      <c r="R51" s="134">
        <v>0</v>
      </c>
      <c r="S51" s="135">
        <v>0</v>
      </c>
      <c r="T51" s="134">
        <v>0</v>
      </c>
      <c r="U51" s="134">
        <v>58852</v>
      </c>
      <c r="V51" s="134">
        <f t="shared" si="5"/>
        <v>393874</v>
      </c>
      <c r="W51" s="134">
        <f t="shared" si="6"/>
        <v>53093</v>
      </c>
      <c r="X51" s="134">
        <f t="shared" si="7"/>
        <v>3089</v>
      </c>
      <c r="Y51" s="134">
        <f t="shared" si="8"/>
        <v>2412</v>
      </c>
      <c r="Z51" s="134">
        <f t="shared" si="9"/>
        <v>0</v>
      </c>
      <c r="AA51" s="134">
        <f t="shared" si="10"/>
        <v>47592</v>
      </c>
      <c r="AB51" s="135">
        <v>0</v>
      </c>
      <c r="AC51" s="134">
        <f t="shared" si="11"/>
        <v>0</v>
      </c>
      <c r="AD51" s="134">
        <f t="shared" si="12"/>
        <v>340781</v>
      </c>
    </row>
    <row r="52" spans="1:30" s="129" customFormat="1" ht="12" customHeight="1">
      <c r="A52" s="125" t="s">
        <v>338</v>
      </c>
      <c r="B52" s="126" t="s">
        <v>428</v>
      </c>
      <c r="C52" s="125" t="s">
        <v>429</v>
      </c>
      <c r="D52" s="134">
        <f t="shared" si="1"/>
        <v>72327</v>
      </c>
      <c r="E52" s="134">
        <f t="shared" si="2"/>
        <v>80</v>
      </c>
      <c r="F52" s="134">
        <v>0</v>
      </c>
      <c r="G52" s="134">
        <v>0</v>
      </c>
      <c r="H52" s="134">
        <v>0</v>
      </c>
      <c r="I52" s="134">
        <v>80</v>
      </c>
      <c r="J52" s="135">
        <v>0</v>
      </c>
      <c r="K52" s="134">
        <v>0</v>
      </c>
      <c r="L52" s="134">
        <v>72247</v>
      </c>
      <c r="M52" s="134">
        <f t="shared" si="3"/>
        <v>19042</v>
      </c>
      <c r="N52" s="134">
        <f t="shared" si="4"/>
        <v>0</v>
      </c>
      <c r="O52" s="134">
        <v>0</v>
      </c>
      <c r="P52" s="134">
        <v>0</v>
      </c>
      <c r="Q52" s="134">
        <v>0</v>
      </c>
      <c r="R52" s="134">
        <v>0</v>
      </c>
      <c r="S52" s="135">
        <v>0</v>
      </c>
      <c r="T52" s="134">
        <v>0</v>
      </c>
      <c r="U52" s="134">
        <v>19042</v>
      </c>
      <c r="V52" s="134">
        <f t="shared" si="5"/>
        <v>91369</v>
      </c>
      <c r="W52" s="134">
        <f t="shared" si="6"/>
        <v>80</v>
      </c>
      <c r="X52" s="134">
        <f t="shared" si="7"/>
        <v>0</v>
      </c>
      <c r="Y52" s="134">
        <f t="shared" si="8"/>
        <v>0</v>
      </c>
      <c r="Z52" s="134">
        <f t="shared" si="9"/>
        <v>0</v>
      </c>
      <c r="AA52" s="134">
        <f t="shared" si="10"/>
        <v>80</v>
      </c>
      <c r="AB52" s="135">
        <v>0</v>
      </c>
      <c r="AC52" s="134">
        <f t="shared" si="11"/>
        <v>0</v>
      </c>
      <c r="AD52" s="134">
        <f t="shared" si="12"/>
        <v>91289</v>
      </c>
    </row>
    <row r="53" spans="1:30" s="129" customFormat="1" ht="12" customHeight="1">
      <c r="A53" s="125" t="s">
        <v>338</v>
      </c>
      <c r="B53" s="126" t="s">
        <v>430</v>
      </c>
      <c r="C53" s="125" t="s">
        <v>431</v>
      </c>
      <c r="D53" s="134">
        <f t="shared" si="1"/>
        <v>364238</v>
      </c>
      <c r="E53" s="134">
        <f t="shared" si="2"/>
        <v>18109</v>
      </c>
      <c r="F53" s="134">
        <v>0</v>
      </c>
      <c r="G53" s="134">
        <v>0</v>
      </c>
      <c r="H53" s="134">
        <v>0</v>
      </c>
      <c r="I53" s="134">
        <v>0</v>
      </c>
      <c r="J53" s="135">
        <v>0</v>
      </c>
      <c r="K53" s="134">
        <v>18109</v>
      </c>
      <c r="L53" s="134">
        <v>346129</v>
      </c>
      <c r="M53" s="134">
        <f t="shared" si="3"/>
        <v>68757</v>
      </c>
      <c r="N53" s="134">
        <f t="shared" si="4"/>
        <v>5607</v>
      </c>
      <c r="O53" s="134">
        <v>0</v>
      </c>
      <c r="P53" s="134">
        <v>0</v>
      </c>
      <c r="Q53" s="134">
        <v>0</v>
      </c>
      <c r="R53" s="134">
        <v>5607</v>
      </c>
      <c r="S53" s="135">
        <v>0</v>
      </c>
      <c r="T53" s="134">
        <v>0</v>
      </c>
      <c r="U53" s="134">
        <v>63150</v>
      </c>
      <c r="V53" s="134">
        <f t="shared" si="5"/>
        <v>432995</v>
      </c>
      <c r="W53" s="134">
        <f t="shared" si="6"/>
        <v>23716</v>
      </c>
      <c r="X53" s="134">
        <f t="shared" si="7"/>
        <v>0</v>
      </c>
      <c r="Y53" s="134">
        <f t="shared" si="8"/>
        <v>0</v>
      </c>
      <c r="Z53" s="134">
        <f t="shared" si="9"/>
        <v>0</v>
      </c>
      <c r="AA53" s="134">
        <f t="shared" si="10"/>
        <v>5607</v>
      </c>
      <c r="AB53" s="135">
        <v>0</v>
      </c>
      <c r="AC53" s="134">
        <f t="shared" si="11"/>
        <v>18109</v>
      </c>
      <c r="AD53" s="134">
        <f t="shared" si="12"/>
        <v>409279</v>
      </c>
    </row>
    <row r="54" spans="1:30" s="129" customFormat="1" ht="12" customHeight="1">
      <c r="A54" s="125" t="s">
        <v>338</v>
      </c>
      <c r="B54" s="126" t="s">
        <v>432</v>
      </c>
      <c r="C54" s="125" t="s">
        <v>433</v>
      </c>
      <c r="D54" s="134">
        <f t="shared" si="1"/>
        <v>510450</v>
      </c>
      <c r="E54" s="134">
        <f t="shared" si="2"/>
        <v>19297</v>
      </c>
      <c r="F54" s="134">
        <v>0</v>
      </c>
      <c r="G54" s="134">
        <v>0</v>
      </c>
      <c r="H54" s="134">
        <v>0</v>
      </c>
      <c r="I54" s="134">
        <v>372</v>
      </c>
      <c r="J54" s="135">
        <v>0</v>
      </c>
      <c r="K54" s="134">
        <v>18925</v>
      </c>
      <c r="L54" s="134">
        <v>491153</v>
      </c>
      <c r="M54" s="134">
        <f t="shared" si="3"/>
        <v>104536</v>
      </c>
      <c r="N54" s="134">
        <f t="shared" si="4"/>
        <v>8391</v>
      </c>
      <c r="O54" s="134">
        <v>0</v>
      </c>
      <c r="P54" s="134">
        <v>0</v>
      </c>
      <c r="Q54" s="134">
        <v>0</v>
      </c>
      <c r="R54" s="134">
        <v>8391</v>
      </c>
      <c r="S54" s="135">
        <v>0</v>
      </c>
      <c r="T54" s="134">
        <v>0</v>
      </c>
      <c r="U54" s="134">
        <v>96145</v>
      </c>
      <c r="V54" s="134">
        <f t="shared" si="5"/>
        <v>614986</v>
      </c>
      <c r="W54" s="134">
        <f t="shared" si="6"/>
        <v>27688</v>
      </c>
      <c r="X54" s="134">
        <f t="shared" si="7"/>
        <v>0</v>
      </c>
      <c r="Y54" s="134">
        <f t="shared" si="8"/>
        <v>0</v>
      </c>
      <c r="Z54" s="134">
        <f t="shared" si="9"/>
        <v>0</v>
      </c>
      <c r="AA54" s="134">
        <f t="shared" si="10"/>
        <v>8763</v>
      </c>
      <c r="AB54" s="135">
        <v>0</v>
      </c>
      <c r="AC54" s="134">
        <f t="shared" si="11"/>
        <v>18925</v>
      </c>
      <c r="AD54" s="134">
        <f t="shared" si="12"/>
        <v>587298</v>
      </c>
    </row>
    <row r="55" spans="1:30" s="129" customFormat="1" ht="12" customHeight="1">
      <c r="A55" s="125" t="s">
        <v>338</v>
      </c>
      <c r="B55" s="126" t="s">
        <v>434</v>
      </c>
      <c r="C55" s="125" t="s">
        <v>435</v>
      </c>
      <c r="D55" s="134">
        <f t="shared" si="1"/>
        <v>409730</v>
      </c>
      <c r="E55" s="134">
        <f t="shared" si="2"/>
        <v>18485</v>
      </c>
      <c r="F55" s="134">
        <v>0</v>
      </c>
      <c r="G55" s="134">
        <v>6013</v>
      </c>
      <c r="H55" s="134">
        <v>0</v>
      </c>
      <c r="I55" s="134">
        <v>0</v>
      </c>
      <c r="J55" s="135">
        <v>0</v>
      </c>
      <c r="K55" s="134">
        <v>12472</v>
      </c>
      <c r="L55" s="134">
        <v>391245</v>
      </c>
      <c r="M55" s="134">
        <f t="shared" si="3"/>
        <v>117565</v>
      </c>
      <c r="N55" s="134">
        <f t="shared" si="4"/>
        <v>1099</v>
      </c>
      <c r="O55" s="134">
        <v>0</v>
      </c>
      <c r="P55" s="134">
        <v>0</v>
      </c>
      <c r="Q55" s="134">
        <v>0</v>
      </c>
      <c r="R55" s="134">
        <v>1099</v>
      </c>
      <c r="S55" s="135">
        <v>0</v>
      </c>
      <c r="T55" s="134">
        <v>0</v>
      </c>
      <c r="U55" s="134">
        <v>116466</v>
      </c>
      <c r="V55" s="134">
        <f t="shared" si="5"/>
        <v>527295</v>
      </c>
      <c r="W55" s="134">
        <f t="shared" si="6"/>
        <v>19584</v>
      </c>
      <c r="X55" s="134">
        <f t="shared" si="7"/>
        <v>0</v>
      </c>
      <c r="Y55" s="134">
        <f t="shared" si="8"/>
        <v>6013</v>
      </c>
      <c r="Z55" s="134">
        <f t="shared" si="9"/>
        <v>0</v>
      </c>
      <c r="AA55" s="134">
        <f t="shared" si="10"/>
        <v>1099</v>
      </c>
      <c r="AB55" s="135">
        <v>0</v>
      </c>
      <c r="AC55" s="134">
        <f t="shared" si="11"/>
        <v>12472</v>
      </c>
      <c r="AD55" s="134">
        <f t="shared" si="12"/>
        <v>507711</v>
      </c>
    </row>
    <row r="56" spans="1:30" s="129" customFormat="1" ht="12" customHeight="1">
      <c r="A56" s="125" t="s">
        <v>338</v>
      </c>
      <c r="B56" s="126" t="s">
        <v>436</v>
      </c>
      <c r="C56" s="125" t="s">
        <v>334</v>
      </c>
      <c r="D56" s="134">
        <f t="shared" si="1"/>
        <v>268382</v>
      </c>
      <c r="E56" s="134">
        <f t="shared" si="2"/>
        <v>0</v>
      </c>
      <c r="F56" s="134">
        <v>0</v>
      </c>
      <c r="G56" s="134">
        <v>0</v>
      </c>
      <c r="H56" s="134">
        <v>0</v>
      </c>
      <c r="I56" s="134">
        <v>0</v>
      </c>
      <c r="J56" s="135">
        <v>0</v>
      </c>
      <c r="K56" s="134">
        <v>0</v>
      </c>
      <c r="L56" s="134">
        <v>268382</v>
      </c>
      <c r="M56" s="134">
        <f t="shared" si="3"/>
        <v>82339</v>
      </c>
      <c r="N56" s="134">
        <f t="shared" si="4"/>
        <v>0</v>
      </c>
      <c r="O56" s="134">
        <v>0</v>
      </c>
      <c r="P56" s="134">
        <v>0</v>
      </c>
      <c r="Q56" s="134">
        <v>0</v>
      </c>
      <c r="R56" s="134">
        <v>0</v>
      </c>
      <c r="S56" s="135">
        <v>0</v>
      </c>
      <c r="T56" s="134">
        <v>0</v>
      </c>
      <c r="U56" s="134">
        <v>82339</v>
      </c>
      <c r="V56" s="134">
        <f t="shared" si="5"/>
        <v>350721</v>
      </c>
      <c r="W56" s="134">
        <f t="shared" si="6"/>
        <v>0</v>
      </c>
      <c r="X56" s="134">
        <f t="shared" si="7"/>
        <v>0</v>
      </c>
      <c r="Y56" s="134">
        <f t="shared" si="8"/>
        <v>0</v>
      </c>
      <c r="Z56" s="134">
        <f t="shared" si="9"/>
        <v>0</v>
      </c>
      <c r="AA56" s="134">
        <f t="shared" si="10"/>
        <v>0</v>
      </c>
      <c r="AB56" s="135">
        <v>0</v>
      </c>
      <c r="AC56" s="134">
        <f t="shared" si="11"/>
        <v>0</v>
      </c>
      <c r="AD56" s="134">
        <f t="shared" si="12"/>
        <v>350721</v>
      </c>
    </row>
    <row r="57" spans="1:30" s="129" customFormat="1" ht="12" customHeight="1">
      <c r="A57" s="125" t="s">
        <v>338</v>
      </c>
      <c r="B57" s="126" t="s">
        <v>437</v>
      </c>
      <c r="C57" s="125" t="s">
        <v>438</v>
      </c>
      <c r="D57" s="134">
        <f t="shared" si="1"/>
        <v>609399</v>
      </c>
      <c r="E57" s="134">
        <f t="shared" si="2"/>
        <v>16809</v>
      </c>
      <c r="F57" s="134">
        <v>0</v>
      </c>
      <c r="G57" s="134">
        <v>0</v>
      </c>
      <c r="H57" s="134">
        <v>0</v>
      </c>
      <c r="I57" s="134">
        <v>15</v>
      </c>
      <c r="J57" s="135">
        <v>0</v>
      </c>
      <c r="K57" s="134">
        <v>16794</v>
      </c>
      <c r="L57" s="134">
        <v>592590</v>
      </c>
      <c r="M57" s="134">
        <f t="shared" si="3"/>
        <v>98292</v>
      </c>
      <c r="N57" s="134">
        <f t="shared" si="4"/>
        <v>14051</v>
      </c>
      <c r="O57" s="134">
        <v>4575</v>
      </c>
      <c r="P57" s="134">
        <v>1637</v>
      </c>
      <c r="Q57" s="134">
        <v>0</v>
      </c>
      <c r="R57" s="134">
        <v>7839</v>
      </c>
      <c r="S57" s="135">
        <v>0</v>
      </c>
      <c r="T57" s="134">
        <v>0</v>
      </c>
      <c r="U57" s="134">
        <v>84241</v>
      </c>
      <c r="V57" s="134">
        <f t="shared" si="5"/>
        <v>707691</v>
      </c>
      <c r="W57" s="134">
        <f t="shared" si="6"/>
        <v>30860</v>
      </c>
      <c r="X57" s="134">
        <f t="shared" si="7"/>
        <v>4575</v>
      </c>
      <c r="Y57" s="134">
        <f t="shared" si="8"/>
        <v>1637</v>
      </c>
      <c r="Z57" s="134">
        <f t="shared" si="9"/>
        <v>0</v>
      </c>
      <c r="AA57" s="134">
        <f t="shared" si="10"/>
        <v>7854</v>
      </c>
      <c r="AB57" s="135">
        <v>0</v>
      </c>
      <c r="AC57" s="134">
        <f t="shared" si="11"/>
        <v>16794</v>
      </c>
      <c r="AD57" s="134">
        <f t="shared" si="12"/>
        <v>676831</v>
      </c>
    </row>
    <row r="58" spans="1:30" s="129" customFormat="1" ht="12" customHeight="1">
      <c r="A58" s="125" t="s">
        <v>338</v>
      </c>
      <c r="B58" s="126" t="s">
        <v>439</v>
      </c>
      <c r="C58" s="125" t="s">
        <v>440</v>
      </c>
      <c r="D58" s="134">
        <f t="shared" si="1"/>
        <v>518760</v>
      </c>
      <c r="E58" s="134">
        <f t="shared" si="2"/>
        <v>82528</v>
      </c>
      <c r="F58" s="134">
        <v>0</v>
      </c>
      <c r="G58" s="134">
        <v>0</v>
      </c>
      <c r="H58" s="134">
        <v>0</v>
      </c>
      <c r="I58" s="134">
        <v>75170</v>
      </c>
      <c r="J58" s="135">
        <v>0</v>
      </c>
      <c r="K58" s="134">
        <v>7358</v>
      </c>
      <c r="L58" s="134">
        <v>436232</v>
      </c>
      <c r="M58" s="134">
        <f t="shared" si="3"/>
        <v>56633</v>
      </c>
      <c r="N58" s="134">
        <f t="shared" si="4"/>
        <v>0</v>
      </c>
      <c r="O58" s="134">
        <v>0</v>
      </c>
      <c r="P58" s="134">
        <v>0</v>
      </c>
      <c r="Q58" s="134">
        <v>0</v>
      </c>
      <c r="R58" s="134">
        <v>0</v>
      </c>
      <c r="S58" s="135">
        <v>0</v>
      </c>
      <c r="T58" s="134">
        <v>0</v>
      </c>
      <c r="U58" s="134">
        <v>56633</v>
      </c>
      <c r="V58" s="134">
        <f t="shared" si="5"/>
        <v>575393</v>
      </c>
      <c r="W58" s="134">
        <f t="shared" si="6"/>
        <v>82528</v>
      </c>
      <c r="X58" s="134">
        <f t="shared" si="7"/>
        <v>0</v>
      </c>
      <c r="Y58" s="134">
        <f t="shared" si="8"/>
        <v>0</v>
      </c>
      <c r="Z58" s="134">
        <f t="shared" si="9"/>
        <v>0</v>
      </c>
      <c r="AA58" s="134">
        <f t="shared" si="10"/>
        <v>75170</v>
      </c>
      <c r="AB58" s="135">
        <v>0</v>
      </c>
      <c r="AC58" s="134">
        <f t="shared" si="11"/>
        <v>7358</v>
      </c>
      <c r="AD58" s="134">
        <f t="shared" si="12"/>
        <v>492865</v>
      </c>
    </row>
    <row r="59" spans="1:30" s="129" customFormat="1" ht="12" customHeight="1">
      <c r="A59" s="125" t="s">
        <v>338</v>
      </c>
      <c r="B59" s="126" t="s">
        <v>441</v>
      </c>
      <c r="C59" s="125" t="s">
        <v>442</v>
      </c>
      <c r="D59" s="134">
        <f t="shared" si="1"/>
        <v>99349</v>
      </c>
      <c r="E59" s="134">
        <f t="shared" si="2"/>
        <v>0</v>
      </c>
      <c r="F59" s="134">
        <v>0</v>
      </c>
      <c r="G59" s="134">
        <v>0</v>
      </c>
      <c r="H59" s="134">
        <v>0</v>
      </c>
      <c r="I59" s="134">
        <v>0</v>
      </c>
      <c r="J59" s="135">
        <v>0</v>
      </c>
      <c r="K59" s="134">
        <v>0</v>
      </c>
      <c r="L59" s="134">
        <v>99349</v>
      </c>
      <c r="M59" s="134">
        <f t="shared" si="3"/>
        <v>40975</v>
      </c>
      <c r="N59" s="134">
        <f t="shared" si="4"/>
        <v>0</v>
      </c>
      <c r="O59" s="134">
        <v>0</v>
      </c>
      <c r="P59" s="134">
        <v>0</v>
      </c>
      <c r="Q59" s="134">
        <v>0</v>
      </c>
      <c r="R59" s="134">
        <v>0</v>
      </c>
      <c r="S59" s="135">
        <v>0</v>
      </c>
      <c r="T59" s="134">
        <v>0</v>
      </c>
      <c r="U59" s="134">
        <v>40975</v>
      </c>
      <c r="V59" s="134">
        <f t="shared" si="5"/>
        <v>140324</v>
      </c>
      <c r="W59" s="134">
        <f t="shared" si="6"/>
        <v>0</v>
      </c>
      <c r="X59" s="134">
        <f t="shared" si="7"/>
        <v>0</v>
      </c>
      <c r="Y59" s="134">
        <f t="shared" si="8"/>
        <v>0</v>
      </c>
      <c r="Z59" s="134">
        <f t="shared" si="9"/>
        <v>0</v>
      </c>
      <c r="AA59" s="134">
        <f t="shared" si="10"/>
        <v>0</v>
      </c>
      <c r="AB59" s="135">
        <v>0</v>
      </c>
      <c r="AC59" s="134">
        <f t="shared" si="11"/>
        <v>0</v>
      </c>
      <c r="AD59" s="134">
        <f t="shared" si="12"/>
        <v>140324</v>
      </c>
    </row>
    <row r="60" spans="1:30" s="129" customFormat="1" ht="12" customHeight="1">
      <c r="A60" s="125" t="s">
        <v>338</v>
      </c>
      <c r="B60" s="126" t="s">
        <v>443</v>
      </c>
      <c r="C60" s="125" t="s">
        <v>444</v>
      </c>
      <c r="D60" s="134">
        <f t="shared" si="1"/>
        <v>65761</v>
      </c>
      <c r="E60" s="134">
        <f t="shared" si="2"/>
        <v>0</v>
      </c>
      <c r="F60" s="134">
        <v>0</v>
      </c>
      <c r="G60" s="134">
        <v>0</v>
      </c>
      <c r="H60" s="134">
        <v>0</v>
      </c>
      <c r="I60" s="134">
        <v>0</v>
      </c>
      <c r="J60" s="135">
        <v>0</v>
      </c>
      <c r="K60" s="134">
        <v>0</v>
      </c>
      <c r="L60" s="134">
        <v>65761</v>
      </c>
      <c r="M60" s="134">
        <f t="shared" si="3"/>
        <v>7678</v>
      </c>
      <c r="N60" s="134">
        <f t="shared" si="4"/>
        <v>0</v>
      </c>
      <c r="O60" s="134">
        <v>0</v>
      </c>
      <c r="P60" s="134">
        <v>0</v>
      </c>
      <c r="Q60" s="134">
        <v>0</v>
      </c>
      <c r="R60" s="134">
        <v>0</v>
      </c>
      <c r="S60" s="135">
        <v>0</v>
      </c>
      <c r="T60" s="134">
        <v>0</v>
      </c>
      <c r="U60" s="134">
        <v>7678</v>
      </c>
      <c r="V60" s="134">
        <f t="shared" si="5"/>
        <v>73439</v>
      </c>
      <c r="W60" s="134">
        <f t="shared" si="6"/>
        <v>0</v>
      </c>
      <c r="X60" s="134">
        <f t="shared" si="7"/>
        <v>0</v>
      </c>
      <c r="Y60" s="134">
        <f t="shared" si="8"/>
        <v>0</v>
      </c>
      <c r="Z60" s="134">
        <f t="shared" si="9"/>
        <v>0</v>
      </c>
      <c r="AA60" s="134">
        <f t="shared" si="10"/>
        <v>0</v>
      </c>
      <c r="AB60" s="135">
        <v>0</v>
      </c>
      <c r="AC60" s="134">
        <f t="shared" si="11"/>
        <v>0</v>
      </c>
      <c r="AD60" s="134">
        <f t="shared" si="12"/>
        <v>73439</v>
      </c>
    </row>
    <row r="61" spans="1:30" s="129" customFormat="1" ht="12" customHeight="1">
      <c r="A61" s="125" t="s">
        <v>338</v>
      </c>
      <c r="B61" s="126" t="s">
        <v>445</v>
      </c>
      <c r="C61" s="125" t="s">
        <v>446</v>
      </c>
      <c r="D61" s="134">
        <f t="shared" si="1"/>
        <v>21807</v>
      </c>
      <c r="E61" s="134">
        <f t="shared" si="2"/>
        <v>0</v>
      </c>
      <c r="F61" s="134">
        <v>0</v>
      </c>
      <c r="G61" s="134">
        <v>0</v>
      </c>
      <c r="H61" s="134">
        <v>0</v>
      </c>
      <c r="I61" s="134">
        <v>0</v>
      </c>
      <c r="J61" s="135">
        <v>0</v>
      </c>
      <c r="K61" s="134">
        <v>0</v>
      </c>
      <c r="L61" s="134">
        <v>21807</v>
      </c>
      <c r="M61" s="134">
        <f t="shared" si="3"/>
        <v>11818</v>
      </c>
      <c r="N61" s="134">
        <f t="shared" si="4"/>
        <v>0</v>
      </c>
      <c r="O61" s="134">
        <v>0</v>
      </c>
      <c r="P61" s="134">
        <v>0</v>
      </c>
      <c r="Q61" s="134">
        <v>0</v>
      </c>
      <c r="R61" s="134">
        <v>0</v>
      </c>
      <c r="S61" s="135">
        <v>0</v>
      </c>
      <c r="T61" s="134">
        <v>0</v>
      </c>
      <c r="U61" s="134">
        <v>11818</v>
      </c>
      <c r="V61" s="134">
        <f t="shared" si="5"/>
        <v>33625</v>
      </c>
      <c r="W61" s="134">
        <f t="shared" si="6"/>
        <v>0</v>
      </c>
      <c r="X61" s="134">
        <f t="shared" si="7"/>
        <v>0</v>
      </c>
      <c r="Y61" s="134">
        <f t="shared" si="8"/>
        <v>0</v>
      </c>
      <c r="Z61" s="134">
        <f t="shared" si="9"/>
        <v>0</v>
      </c>
      <c r="AA61" s="134">
        <f t="shared" si="10"/>
        <v>0</v>
      </c>
      <c r="AB61" s="135">
        <v>0</v>
      </c>
      <c r="AC61" s="134">
        <f t="shared" si="11"/>
        <v>0</v>
      </c>
      <c r="AD61" s="134">
        <f t="shared" si="12"/>
        <v>33625</v>
      </c>
    </row>
    <row r="62" spans="1:30" s="129" customFormat="1" ht="12" customHeight="1">
      <c r="A62" s="125" t="s">
        <v>338</v>
      </c>
      <c r="B62" s="126" t="s">
        <v>447</v>
      </c>
      <c r="C62" s="125" t="s">
        <v>448</v>
      </c>
      <c r="D62" s="134">
        <f t="shared" si="1"/>
        <v>0</v>
      </c>
      <c r="E62" s="134">
        <f t="shared" si="2"/>
        <v>0</v>
      </c>
      <c r="F62" s="134">
        <v>0</v>
      </c>
      <c r="G62" s="134">
        <v>0</v>
      </c>
      <c r="H62" s="134">
        <v>0</v>
      </c>
      <c r="I62" s="134">
        <v>0</v>
      </c>
      <c r="J62" s="135">
        <v>0</v>
      </c>
      <c r="K62" s="134">
        <v>0</v>
      </c>
      <c r="L62" s="134">
        <v>0</v>
      </c>
      <c r="M62" s="134">
        <f t="shared" si="3"/>
        <v>92547</v>
      </c>
      <c r="N62" s="134">
        <f t="shared" si="4"/>
        <v>68726</v>
      </c>
      <c r="O62" s="134">
        <v>0</v>
      </c>
      <c r="P62" s="134">
        <v>0</v>
      </c>
      <c r="Q62" s="134">
        <v>0</v>
      </c>
      <c r="R62" s="134">
        <v>0</v>
      </c>
      <c r="S62" s="135">
        <v>371824</v>
      </c>
      <c r="T62" s="134">
        <v>68726</v>
      </c>
      <c r="U62" s="134">
        <v>23821</v>
      </c>
      <c r="V62" s="134">
        <f t="shared" si="5"/>
        <v>92547</v>
      </c>
      <c r="W62" s="134">
        <f t="shared" si="6"/>
        <v>68726</v>
      </c>
      <c r="X62" s="134">
        <f t="shared" si="7"/>
        <v>0</v>
      </c>
      <c r="Y62" s="134">
        <f t="shared" si="8"/>
        <v>0</v>
      </c>
      <c r="Z62" s="134">
        <f t="shared" si="9"/>
        <v>0</v>
      </c>
      <c r="AA62" s="134">
        <f t="shared" si="10"/>
        <v>0</v>
      </c>
      <c r="AB62" s="135">
        <f aca="true" t="shared" si="13" ref="AB62:AB81">+SUM(J62,S62)</f>
        <v>371824</v>
      </c>
      <c r="AC62" s="134">
        <f t="shared" si="11"/>
        <v>68726</v>
      </c>
      <c r="AD62" s="134">
        <f t="shared" si="12"/>
        <v>23821</v>
      </c>
    </row>
    <row r="63" spans="1:30" s="129" customFormat="1" ht="12" customHeight="1">
      <c r="A63" s="125" t="s">
        <v>338</v>
      </c>
      <c r="B63" s="126" t="s">
        <v>449</v>
      </c>
      <c r="C63" s="125" t="s">
        <v>450</v>
      </c>
      <c r="D63" s="134">
        <f t="shared" si="1"/>
        <v>0</v>
      </c>
      <c r="E63" s="134">
        <f t="shared" si="2"/>
        <v>0</v>
      </c>
      <c r="F63" s="134">
        <v>0</v>
      </c>
      <c r="G63" s="134">
        <v>0</v>
      </c>
      <c r="H63" s="134">
        <v>0</v>
      </c>
      <c r="I63" s="134">
        <v>0</v>
      </c>
      <c r="J63" s="135">
        <v>0</v>
      </c>
      <c r="K63" s="134">
        <v>0</v>
      </c>
      <c r="L63" s="134">
        <v>0</v>
      </c>
      <c r="M63" s="134">
        <f t="shared" si="3"/>
        <v>20015</v>
      </c>
      <c r="N63" s="134">
        <f t="shared" si="4"/>
        <v>20015</v>
      </c>
      <c r="O63" s="134">
        <v>0</v>
      </c>
      <c r="P63" s="134">
        <v>0</v>
      </c>
      <c r="Q63" s="134">
        <v>0</v>
      </c>
      <c r="R63" s="134">
        <v>0</v>
      </c>
      <c r="S63" s="135">
        <v>258596</v>
      </c>
      <c r="T63" s="134">
        <v>20015</v>
      </c>
      <c r="U63" s="134">
        <v>0</v>
      </c>
      <c r="V63" s="134">
        <f t="shared" si="5"/>
        <v>20015</v>
      </c>
      <c r="W63" s="134">
        <f t="shared" si="6"/>
        <v>20015</v>
      </c>
      <c r="X63" s="134">
        <f t="shared" si="7"/>
        <v>0</v>
      </c>
      <c r="Y63" s="134">
        <f t="shared" si="8"/>
        <v>0</v>
      </c>
      <c r="Z63" s="134">
        <f t="shared" si="9"/>
        <v>0</v>
      </c>
      <c r="AA63" s="134">
        <f t="shared" si="10"/>
        <v>0</v>
      </c>
      <c r="AB63" s="135">
        <f t="shared" si="13"/>
        <v>258596</v>
      </c>
      <c r="AC63" s="134">
        <f t="shared" si="11"/>
        <v>20015</v>
      </c>
      <c r="AD63" s="134">
        <f t="shared" si="12"/>
        <v>0</v>
      </c>
    </row>
    <row r="64" spans="1:30" s="129" customFormat="1" ht="12" customHeight="1">
      <c r="A64" s="125" t="s">
        <v>338</v>
      </c>
      <c r="B64" s="126" t="s">
        <v>451</v>
      </c>
      <c r="C64" s="125" t="s">
        <v>452</v>
      </c>
      <c r="D64" s="134">
        <f t="shared" si="1"/>
        <v>208513</v>
      </c>
      <c r="E64" s="134">
        <f t="shared" si="2"/>
        <v>185878</v>
      </c>
      <c r="F64" s="134">
        <v>0</v>
      </c>
      <c r="G64" s="134">
        <v>0</v>
      </c>
      <c r="H64" s="134">
        <v>0</v>
      </c>
      <c r="I64" s="134">
        <v>185878</v>
      </c>
      <c r="J64" s="135">
        <v>1207847</v>
      </c>
      <c r="K64" s="134">
        <v>0</v>
      </c>
      <c r="L64" s="134">
        <v>22635</v>
      </c>
      <c r="M64" s="134">
        <f t="shared" si="3"/>
        <v>219</v>
      </c>
      <c r="N64" s="134">
        <f t="shared" si="4"/>
        <v>0</v>
      </c>
      <c r="O64" s="134">
        <v>0</v>
      </c>
      <c r="P64" s="134">
        <v>0</v>
      </c>
      <c r="Q64" s="134">
        <v>0</v>
      </c>
      <c r="R64" s="134">
        <v>0</v>
      </c>
      <c r="S64" s="135">
        <v>300232</v>
      </c>
      <c r="T64" s="134">
        <v>0</v>
      </c>
      <c r="U64" s="134">
        <v>219</v>
      </c>
      <c r="V64" s="134">
        <f t="shared" si="5"/>
        <v>208732</v>
      </c>
      <c r="W64" s="134">
        <f t="shared" si="6"/>
        <v>185878</v>
      </c>
      <c r="X64" s="134">
        <f t="shared" si="7"/>
        <v>0</v>
      </c>
      <c r="Y64" s="134">
        <f t="shared" si="8"/>
        <v>0</v>
      </c>
      <c r="Z64" s="134">
        <f t="shared" si="9"/>
        <v>0</v>
      </c>
      <c r="AA64" s="134">
        <f t="shared" si="10"/>
        <v>185878</v>
      </c>
      <c r="AB64" s="135">
        <f t="shared" si="13"/>
        <v>1508079</v>
      </c>
      <c r="AC64" s="134">
        <f t="shared" si="11"/>
        <v>0</v>
      </c>
      <c r="AD64" s="134">
        <f t="shared" si="12"/>
        <v>22854</v>
      </c>
    </row>
    <row r="65" spans="1:30" s="129" customFormat="1" ht="12" customHeight="1">
      <c r="A65" s="125" t="s">
        <v>338</v>
      </c>
      <c r="B65" s="126" t="s">
        <v>453</v>
      </c>
      <c r="C65" s="125" t="s">
        <v>454</v>
      </c>
      <c r="D65" s="134">
        <f t="shared" si="1"/>
        <v>444828</v>
      </c>
      <c r="E65" s="134">
        <f t="shared" si="2"/>
        <v>368995</v>
      </c>
      <c r="F65" s="134">
        <v>1599</v>
      </c>
      <c r="G65" s="134">
        <v>0</v>
      </c>
      <c r="H65" s="134">
        <v>161400</v>
      </c>
      <c r="I65" s="134">
        <v>176915</v>
      </c>
      <c r="J65" s="135">
        <v>1022453</v>
      </c>
      <c r="K65" s="134">
        <v>29081</v>
      </c>
      <c r="L65" s="134">
        <v>75833</v>
      </c>
      <c r="M65" s="134">
        <f t="shared" si="3"/>
        <v>0</v>
      </c>
      <c r="N65" s="134">
        <f t="shared" si="4"/>
        <v>0</v>
      </c>
      <c r="O65" s="134">
        <v>0</v>
      </c>
      <c r="P65" s="134">
        <v>0</v>
      </c>
      <c r="Q65" s="134">
        <v>0</v>
      </c>
      <c r="R65" s="134">
        <v>0</v>
      </c>
      <c r="S65" s="135">
        <v>0</v>
      </c>
      <c r="T65" s="134">
        <v>0</v>
      </c>
      <c r="U65" s="134">
        <v>0</v>
      </c>
      <c r="V65" s="134">
        <f t="shared" si="5"/>
        <v>444828</v>
      </c>
      <c r="W65" s="134">
        <f t="shared" si="6"/>
        <v>368995</v>
      </c>
      <c r="X65" s="134">
        <f t="shared" si="7"/>
        <v>1599</v>
      </c>
      <c r="Y65" s="134">
        <f t="shared" si="8"/>
        <v>0</v>
      </c>
      <c r="Z65" s="134">
        <f t="shared" si="9"/>
        <v>161400</v>
      </c>
      <c r="AA65" s="134">
        <f t="shared" si="10"/>
        <v>176915</v>
      </c>
      <c r="AB65" s="135">
        <f t="shared" si="13"/>
        <v>1022453</v>
      </c>
      <c r="AC65" s="134">
        <f t="shared" si="11"/>
        <v>29081</v>
      </c>
      <c r="AD65" s="134">
        <f t="shared" si="12"/>
        <v>75833</v>
      </c>
    </row>
    <row r="66" spans="1:30" s="129" customFormat="1" ht="12" customHeight="1">
      <c r="A66" s="125" t="s">
        <v>338</v>
      </c>
      <c r="B66" s="126" t="s">
        <v>455</v>
      </c>
      <c r="C66" s="125" t="s">
        <v>456</v>
      </c>
      <c r="D66" s="134">
        <f t="shared" si="1"/>
        <v>204903</v>
      </c>
      <c r="E66" s="134">
        <f t="shared" si="2"/>
        <v>204903</v>
      </c>
      <c r="F66" s="134">
        <v>0</v>
      </c>
      <c r="G66" s="134">
        <v>0</v>
      </c>
      <c r="H66" s="134">
        <v>0</v>
      </c>
      <c r="I66" s="134">
        <v>129764</v>
      </c>
      <c r="J66" s="135">
        <v>912539</v>
      </c>
      <c r="K66" s="134">
        <v>75139</v>
      </c>
      <c r="L66" s="134">
        <v>0</v>
      </c>
      <c r="M66" s="134">
        <f t="shared" si="3"/>
        <v>0</v>
      </c>
      <c r="N66" s="134">
        <f t="shared" si="4"/>
        <v>0</v>
      </c>
      <c r="O66" s="134">
        <v>0</v>
      </c>
      <c r="P66" s="134">
        <v>0</v>
      </c>
      <c r="Q66" s="134">
        <v>0</v>
      </c>
      <c r="R66" s="134">
        <v>0</v>
      </c>
      <c r="S66" s="135">
        <v>0</v>
      </c>
      <c r="T66" s="134">
        <v>0</v>
      </c>
      <c r="U66" s="134">
        <v>0</v>
      </c>
      <c r="V66" s="134">
        <f t="shared" si="5"/>
        <v>204903</v>
      </c>
      <c r="W66" s="134">
        <f t="shared" si="6"/>
        <v>204903</v>
      </c>
      <c r="X66" s="134">
        <f t="shared" si="7"/>
        <v>0</v>
      </c>
      <c r="Y66" s="134">
        <f t="shared" si="8"/>
        <v>0</v>
      </c>
      <c r="Z66" s="134">
        <f t="shared" si="9"/>
        <v>0</v>
      </c>
      <c r="AA66" s="134">
        <f t="shared" si="10"/>
        <v>129764</v>
      </c>
      <c r="AB66" s="135">
        <f t="shared" si="13"/>
        <v>912539</v>
      </c>
      <c r="AC66" s="134">
        <f t="shared" si="11"/>
        <v>75139</v>
      </c>
      <c r="AD66" s="134">
        <f t="shared" si="12"/>
        <v>0</v>
      </c>
    </row>
    <row r="67" spans="1:30" s="129" customFormat="1" ht="12" customHeight="1">
      <c r="A67" s="125" t="s">
        <v>338</v>
      </c>
      <c r="B67" s="126" t="s">
        <v>457</v>
      </c>
      <c r="C67" s="125" t="s">
        <v>458</v>
      </c>
      <c r="D67" s="134">
        <f t="shared" si="1"/>
        <v>0</v>
      </c>
      <c r="E67" s="134">
        <f t="shared" si="2"/>
        <v>0</v>
      </c>
      <c r="F67" s="134">
        <v>0</v>
      </c>
      <c r="G67" s="134">
        <v>0</v>
      </c>
      <c r="H67" s="134">
        <v>0</v>
      </c>
      <c r="I67" s="134">
        <v>0</v>
      </c>
      <c r="J67" s="135">
        <v>0</v>
      </c>
      <c r="K67" s="134">
        <v>0</v>
      </c>
      <c r="L67" s="134">
        <v>0</v>
      </c>
      <c r="M67" s="134">
        <f t="shared" si="3"/>
        <v>4491</v>
      </c>
      <c r="N67" s="134">
        <f t="shared" si="4"/>
        <v>4446</v>
      </c>
      <c r="O67" s="134">
        <v>0</v>
      </c>
      <c r="P67" s="134">
        <v>0</v>
      </c>
      <c r="Q67" s="134">
        <v>0</v>
      </c>
      <c r="R67" s="134">
        <v>4446</v>
      </c>
      <c r="S67" s="135">
        <v>159385</v>
      </c>
      <c r="T67" s="134">
        <v>0</v>
      </c>
      <c r="U67" s="134">
        <v>45</v>
      </c>
      <c r="V67" s="134">
        <f t="shared" si="5"/>
        <v>4491</v>
      </c>
      <c r="W67" s="134">
        <f t="shared" si="6"/>
        <v>4446</v>
      </c>
      <c r="X67" s="134">
        <f t="shared" si="7"/>
        <v>0</v>
      </c>
      <c r="Y67" s="134">
        <f t="shared" si="8"/>
        <v>0</v>
      </c>
      <c r="Z67" s="134">
        <f t="shared" si="9"/>
        <v>0</v>
      </c>
      <c r="AA67" s="134">
        <f t="shared" si="10"/>
        <v>4446</v>
      </c>
      <c r="AB67" s="135">
        <f t="shared" si="13"/>
        <v>159385</v>
      </c>
      <c r="AC67" s="134">
        <f t="shared" si="11"/>
        <v>0</v>
      </c>
      <c r="AD67" s="134">
        <f t="shared" si="12"/>
        <v>45</v>
      </c>
    </row>
    <row r="68" spans="1:30" s="129" customFormat="1" ht="12" customHeight="1">
      <c r="A68" s="125" t="s">
        <v>338</v>
      </c>
      <c r="B68" s="126" t="s">
        <v>459</v>
      </c>
      <c r="C68" s="125" t="s">
        <v>460</v>
      </c>
      <c r="D68" s="134">
        <f t="shared" si="1"/>
        <v>0</v>
      </c>
      <c r="E68" s="134">
        <f t="shared" si="2"/>
        <v>0</v>
      </c>
      <c r="F68" s="134">
        <v>0</v>
      </c>
      <c r="G68" s="134">
        <v>0</v>
      </c>
      <c r="H68" s="134">
        <v>0</v>
      </c>
      <c r="I68" s="134">
        <v>0</v>
      </c>
      <c r="J68" s="135">
        <v>0</v>
      </c>
      <c r="K68" s="134">
        <v>0</v>
      </c>
      <c r="L68" s="134">
        <v>0</v>
      </c>
      <c r="M68" s="134">
        <f t="shared" si="3"/>
        <v>19461</v>
      </c>
      <c r="N68" s="134">
        <f t="shared" si="4"/>
        <v>19461</v>
      </c>
      <c r="O68" s="134">
        <v>0</v>
      </c>
      <c r="P68" s="134">
        <v>0</v>
      </c>
      <c r="Q68" s="134">
        <v>0</v>
      </c>
      <c r="R68" s="134">
        <v>8</v>
      </c>
      <c r="S68" s="135">
        <v>381411</v>
      </c>
      <c r="T68" s="134">
        <v>19453</v>
      </c>
      <c r="U68" s="134">
        <v>0</v>
      </c>
      <c r="V68" s="134">
        <f t="shared" si="5"/>
        <v>19461</v>
      </c>
      <c r="W68" s="134">
        <f t="shared" si="6"/>
        <v>19461</v>
      </c>
      <c r="X68" s="134">
        <f t="shared" si="7"/>
        <v>0</v>
      </c>
      <c r="Y68" s="134">
        <f t="shared" si="8"/>
        <v>0</v>
      </c>
      <c r="Z68" s="134">
        <f t="shared" si="9"/>
        <v>0</v>
      </c>
      <c r="AA68" s="134">
        <f t="shared" si="10"/>
        <v>8</v>
      </c>
      <c r="AB68" s="135">
        <f t="shared" si="13"/>
        <v>381411</v>
      </c>
      <c r="AC68" s="134">
        <f t="shared" si="11"/>
        <v>19453</v>
      </c>
      <c r="AD68" s="134">
        <f t="shared" si="12"/>
        <v>0</v>
      </c>
    </row>
    <row r="69" spans="1:30" s="129" customFormat="1" ht="12" customHeight="1">
      <c r="A69" s="125" t="s">
        <v>338</v>
      </c>
      <c r="B69" s="126" t="s">
        <v>461</v>
      </c>
      <c r="C69" s="125" t="s">
        <v>462</v>
      </c>
      <c r="D69" s="134">
        <f t="shared" si="1"/>
        <v>0</v>
      </c>
      <c r="E69" s="134">
        <f t="shared" si="2"/>
        <v>0</v>
      </c>
      <c r="F69" s="134">
        <v>0</v>
      </c>
      <c r="G69" s="134">
        <v>0</v>
      </c>
      <c r="H69" s="134">
        <v>0</v>
      </c>
      <c r="I69" s="134">
        <v>0</v>
      </c>
      <c r="J69" s="135">
        <v>0</v>
      </c>
      <c r="K69" s="134">
        <v>0</v>
      </c>
      <c r="L69" s="134">
        <v>0</v>
      </c>
      <c r="M69" s="134">
        <f t="shared" si="3"/>
        <v>30643</v>
      </c>
      <c r="N69" s="134">
        <f t="shared" si="4"/>
        <v>60</v>
      </c>
      <c r="O69" s="134">
        <v>0</v>
      </c>
      <c r="P69" s="134">
        <v>0</v>
      </c>
      <c r="Q69" s="134">
        <v>0</v>
      </c>
      <c r="R69" s="134">
        <v>0</v>
      </c>
      <c r="S69" s="135">
        <v>145072</v>
      </c>
      <c r="T69" s="134">
        <v>60</v>
      </c>
      <c r="U69" s="134">
        <v>30583</v>
      </c>
      <c r="V69" s="134">
        <f t="shared" si="5"/>
        <v>30643</v>
      </c>
      <c r="W69" s="134">
        <f t="shared" si="6"/>
        <v>60</v>
      </c>
      <c r="X69" s="134">
        <f t="shared" si="7"/>
        <v>0</v>
      </c>
      <c r="Y69" s="134">
        <f t="shared" si="8"/>
        <v>0</v>
      </c>
      <c r="Z69" s="134">
        <f t="shared" si="9"/>
        <v>0</v>
      </c>
      <c r="AA69" s="134">
        <f t="shared" si="10"/>
        <v>0</v>
      </c>
      <c r="AB69" s="135">
        <f t="shared" si="13"/>
        <v>145072</v>
      </c>
      <c r="AC69" s="134">
        <f t="shared" si="11"/>
        <v>60</v>
      </c>
      <c r="AD69" s="134">
        <f t="shared" si="12"/>
        <v>30583</v>
      </c>
    </row>
    <row r="70" spans="1:30" s="129" customFormat="1" ht="12" customHeight="1">
      <c r="A70" s="125" t="s">
        <v>338</v>
      </c>
      <c r="B70" s="126" t="s">
        <v>463</v>
      </c>
      <c r="C70" s="125" t="s">
        <v>464</v>
      </c>
      <c r="D70" s="134">
        <f t="shared" si="1"/>
        <v>485948</v>
      </c>
      <c r="E70" s="134">
        <f t="shared" si="2"/>
        <v>362289</v>
      </c>
      <c r="F70" s="134">
        <v>0</v>
      </c>
      <c r="G70" s="134">
        <v>0</v>
      </c>
      <c r="H70" s="134">
        <v>0</v>
      </c>
      <c r="I70" s="134">
        <v>362289</v>
      </c>
      <c r="J70" s="135">
        <v>539654</v>
      </c>
      <c r="K70" s="134">
        <v>0</v>
      </c>
      <c r="L70" s="134">
        <v>123659</v>
      </c>
      <c r="M70" s="134">
        <f t="shared" si="3"/>
        <v>0</v>
      </c>
      <c r="N70" s="134">
        <f t="shared" si="4"/>
        <v>0</v>
      </c>
      <c r="O70" s="134">
        <v>0</v>
      </c>
      <c r="P70" s="134">
        <v>0</v>
      </c>
      <c r="Q70" s="134">
        <v>0</v>
      </c>
      <c r="R70" s="134">
        <v>0</v>
      </c>
      <c r="S70" s="135">
        <v>0</v>
      </c>
      <c r="T70" s="134">
        <v>0</v>
      </c>
      <c r="U70" s="134">
        <v>0</v>
      </c>
      <c r="V70" s="134">
        <f t="shared" si="5"/>
        <v>485948</v>
      </c>
      <c r="W70" s="134">
        <f t="shared" si="6"/>
        <v>362289</v>
      </c>
      <c r="X70" s="134">
        <f t="shared" si="7"/>
        <v>0</v>
      </c>
      <c r="Y70" s="134">
        <f t="shared" si="8"/>
        <v>0</v>
      </c>
      <c r="Z70" s="134">
        <f t="shared" si="9"/>
        <v>0</v>
      </c>
      <c r="AA70" s="134">
        <f t="shared" si="10"/>
        <v>362289</v>
      </c>
      <c r="AB70" s="135">
        <f t="shared" si="13"/>
        <v>539654</v>
      </c>
      <c r="AC70" s="134">
        <f t="shared" si="11"/>
        <v>0</v>
      </c>
      <c r="AD70" s="134">
        <f t="shared" si="12"/>
        <v>123659</v>
      </c>
    </row>
    <row r="71" spans="1:30" s="129" customFormat="1" ht="12" customHeight="1">
      <c r="A71" s="125" t="s">
        <v>338</v>
      </c>
      <c r="B71" s="126" t="s">
        <v>465</v>
      </c>
      <c r="C71" s="125" t="s">
        <v>466</v>
      </c>
      <c r="D71" s="134">
        <f t="shared" si="1"/>
        <v>578598</v>
      </c>
      <c r="E71" s="134">
        <f t="shared" si="2"/>
        <v>294120</v>
      </c>
      <c r="F71" s="134">
        <v>672</v>
      </c>
      <c r="G71" s="134">
        <v>0</v>
      </c>
      <c r="H71" s="134">
        <v>0</v>
      </c>
      <c r="I71" s="134">
        <v>293448</v>
      </c>
      <c r="J71" s="135">
        <v>1145765</v>
      </c>
      <c r="K71" s="134">
        <v>0</v>
      </c>
      <c r="L71" s="134">
        <v>284478</v>
      </c>
      <c r="M71" s="134">
        <f t="shared" si="3"/>
        <v>0</v>
      </c>
      <c r="N71" s="134">
        <f t="shared" si="4"/>
        <v>0</v>
      </c>
      <c r="O71" s="134">
        <v>0</v>
      </c>
      <c r="P71" s="134">
        <v>0</v>
      </c>
      <c r="Q71" s="134">
        <v>0</v>
      </c>
      <c r="R71" s="134">
        <v>0</v>
      </c>
      <c r="S71" s="135">
        <v>418011</v>
      </c>
      <c r="T71" s="134">
        <v>0</v>
      </c>
      <c r="U71" s="134">
        <v>0</v>
      </c>
      <c r="V71" s="134">
        <f t="shared" si="5"/>
        <v>578598</v>
      </c>
      <c r="W71" s="134">
        <f t="shared" si="6"/>
        <v>294120</v>
      </c>
      <c r="X71" s="134">
        <f t="shared" si="7"/>
        <v>672</v>
      </c>
      <c r="Y71" s="134">
        <f t="shared" si="8"/>
        <v>0</v>
      </c>
      <c r="Z71" s="134">
        <f t="shared" si="9"/>
        <v>0</v>
      </c>
      <c r="AA71" s="134">
        <f t="shared" si="10"/>
        <v>293448</v>
      </c>
      <c r="AB71" s="135">
        <f t="shared" si="13"/>
        <v>1563776</v>
      </c>
      <c r="AC71" s="134">
        <f t="shared" si="11"/>
        <v>0</v>
      </c>
      <c r="AD71" s="134">
        <f t="shared" si="12"/>
        <v>284478</v>
      </c>
    </row>
    <row r="72" spans="1:30" s="129" customFormat="1" ht="12" customHeight="1">
      <c r="A72" s="125" t="s">
        <v>338</v>
      </c>
      <c r="B72" s="126" t="s">
        <v>467</v>
      </c>
      <c r="C72" s="125" t="s">
        <v>468</v>
      </c>
      <c r="D72" s="134">
        <f aca="true" t="shared" si="14" ref="D72:D81">SUM(E72,+L72)</f>
        <v>6226374</v>
      </c>
      <c r="E72" s="134">
        <f aca="true" t="shared" si="15" ref="E72:E81">+SUM(F72:I72,K72)</f>
        <v>6176979</v>
      </c>
      <c r="F72" s="134">
        <v>3065184</v>
      </c>
      <c r="G72" s="134">
        <v>0</v>
      </c>
      <c r="H72" s="134">
        <v>2845800</v>
      </c>
      <c r="I72" s="134">
        <v>265995</v>
      </c>
      <c r="J72" s="135">
        <v>2193353</v>
      </c>
      <c r="K72" s="134">
        <v>0</v>
      </c>
      <c r="L72" s="134">
        <v>49395</v>
      </c>
      <c r="M72" s="134">
        <f aca="true" t="shared" si="16" ref="M72:M81">SUM(N72,+U72)</f>
        <v>0</v>
      </c>
      <c r="N72" s="134">
        <f aca="true" t="shared" si="17" ref="N72:N81">+SUM(O72:R72,T72)</f>
        <v>0</v>
      </c>
      <c r="O72" s="134">
        <v>0</v>
      </c>
      <c r="P72" s="134">
        <v>0</v>
      </c>
      <c r="Q72" s="134">
        <v>0</v>
      </c>
      <c r="R72" s="134">
        <v>0</v>
      </c>
      <c r="S72" s="135">
        <v>0</v>
      </c>
      <c r="T72" s="134">
        <v>0</v>
      </c>
      <c r="U72" s="134">
        <v>0</v>
      </c>
      <c r="V72" s="134">
        <f aca="true" t="shared" si="18" ref="V72:V81">+SUM(D72,M72)</f>
        <v>6226374</v>
      </c>
      <c r="W72" s="134">
        <f aca="true" t="shared" si="19" ref="W72:W81">+SUM(E72,N72)</f>
        <v>6176979</v>
      </c>
      <c r="X72" s="134">
        <f aca="true" t="shared" si="20" ref="X72:X81">+SUM(F72,O72)</f>
        <v>3065184</v>
      </c>
      <c r="Y72" s="134">
        <f aca="true" t="shared" si="21" ref="Y72:Y81">+SUM(G72,P72)</f>
        <v>0</v>
      </c>
      <c r="Z72" s="134">
        <f aca="true" t="shared" si="22" ref="Z72:Z81">+SUM(H72,Q72)</f>
        <v>2845800</v>
      </c>
      <c r="AA72" s="134">
        <f aca="true" t="shared" si="23" ref="AA72:AA81">+SUM(I72,R72)</f>
        <v>265995</v>
      </c>
      <c r="AB72" s="135">
        <f t="shared" si="13"/>
        <v>2193353</v>
      </c>
      <c r="AC72" s="134">
        <f aca="true" t="shared" si="24" ref="AC72:AC81">+SUM(K72,T72)</f>
        <v>0</v>
      </c>
      <c r="AD72" s="134">
        <f aca="true" t="shared" si="25" ref="AD72:AD81">+SUM(L72,U72)</f>
        <v>49395</v>
      </c>
    </row>
    <row r="73" spans="1:30" s="129" customFormat="1" ht="12" customHeight="1">
      <c r="A73" s="125" t="s">
        <v>338</v>
      </c>
      <c r="B73" s="126" t="s">
        <v>469</v>
      </c>
      <c r="C73" s="125" t="s">
        <v>470</v>
      </c>
      <c r="D73" s="134">
        <f t="shared" si="14"/>
        <v>110749</v>
      </c>
      <c r="E73" s="134">
        <f t="shared" si="15"/>
        <v>110749</v>
      </c>
      <c r="F73" s="134">
        <v>0</v>
      </c>
      <c r="G73" s="134">
        <v>0</v>
      </c>
      <c r="H73" s="134">
        <v>0</v>
      </c>
      <c r="I73" s="134">
        <v>87821</v>
      </c>
      <c r="J73" s="135">
        <v>623337</v>
      </c>
      <c r="K73" s="134">
        <v>22928</v>
      </c>
      <c r="L73" s="134">
        <v>0</v>
      </c>
      <c r="M73" s="134">
        <f t="shared" si="16"/>
        <v>1685</v>
      </c>
      <c r="N73" s="134">
        <f t="shared" si="17"/>
        <v>1685</v>
      </c>
      <c r="O73" s="134">
        <v>0</v>
      </c>
      <c r="P73" s="134">
        <v>0</v>
      </c>
      <c r="Q73" s="134">
        <v>0</v>
      </c>
      <c r="R73" s="134">
        <v>0</v>
      </c>
      <c r="S73" s="135">
        <v>162066</v>
      </c>
      <c r="T73" s="134">
        <v>1685</v>
      </c>
      <c r="U73" s="134">
        <v>0</v>
      </c>
      <c r="V73" s="134">
        <f t="shared" si="18"/>
        <v>112434</v>
      </c>
      <c r="W73" s="134">
        <f t="shared" si="19"/>
        <v>112434</v>
      </c>
      <c r="X73" s="134">
        <f t="shared" si="20"/>
        <v>0</v>
      </c>
      <c r="Y73" s="134">
        <f t="shared" si="21"/>
        <v>0</v>
      </c>
      <c r="Z73" s="134">
        <f t="shared" si="22"/>
        <v>0</v>
      </c>
      <c r="AA73" s="134">
        <f t="shared" si="23"/>
        <v>87821</v>
      </c>
      <c r="AB73" s="135">
        <f t="shared" si="13"/>
        <v>785403</v>
      </c>
      <c r="AC73" s="134">
        <f t="shared" si="24"/>
        <v>24613</v>
      </c>
      <c r="AD73" s="134">
        <f t="shared" si="25"/>
        <v>0</v>
      </c>
    </row>
    <row r="74" spans="1:30" s="129" customFormat="1" ht="12" customHeight="1">
      <c r="A74" s="125" t="s">
        <v>338</v>
      </c>
      <c r="B74" s="126" t="s">
        <v>471</v>
      </c>
      <c r="C74" s="125" t="s">
        <v>472</v>
      </c>
      <c r="D74" s="134">
        <f t="shared" si="14"/>
        <v>0</v>
      </c>
      <c r="E74" s="134">
        <f t="shared" si="15"/>
        <v>0</v>
      </c>
      <c r="F74" s="134">
        <v>0</v>
      </c>
      <c r="G74" s="134">
        <v>0</v>
      </c>
      <c r="H74" s="134">
        <v>0</v>
      </c>
      <c r="I74" s="134">
        <v>0</v>
      </c>
      <c r="J74" s="135">
        <v>0</v>
      </c>
      <c r="K74" s="134">
        <v>0</v>
      </c>
      <c r="L74" s="134">
        <v>0</v>
      </c>
      <c r="M74" s="134">
        <f t="shared" si="16"/>
        <v>43854</v>
      </c>
      <c r="N74" s="134">
        <f t="shared" si="17"/>
        <v>43854</v>
      </c>
      <c r="O74" s="134">
        <v>0</v>
      </c>
      <c r="P74" s="134">
        <v>0</v>
      </c>
      <c r="Q74" s="134">
        <v>0</v>
      </c>
      <c r="R74" s="134">
        <v>5231</v>
      </c>
      <c r="S74" s="135">
        <v>237476</v>
      </c>
      <c r="T74" s="134">
        <v>38623</v>
      </c>
      <c r="U74" s="134">
        <v>0</v>
      </c>
      <c r="V74" s="134">
        <f t="shared" si="18"/>
        <v>43854</v>
      </c>
      <c r="W74" s="134">
        <f t="shared" si="19"/>
        <v>43854</v>
      </c>
      <c r="X74" s="134">
        <f t="shared" si="20"/>
        <v>0</v>
      </c>
      <c r="Y74" s="134">
        <f t="shared" si="21"/>
        <v>0</v>
      </c>
      <c r="Z74" s="134">
        <f t="shared" si="22"/>
        <v>0</v>
      </c>
      <c r="AA74" s="134">
        <f t="shared" si="23"/>
        <v>5231</v>
      </c>
      <c r="AB74" s="135">
        <f t="shared" si="13"/>
        <v>237476</v>
      </c>
      <c r="AC74" s="134">
        <f t="shared" si="24"/>
        <v>38623</v>
      </c>
      <c r="AD74" s="134">
        <f t="shared" si="25"/>
        <v>0</v>
      </c>
    </row>
    <row r="75" spans="1:30" s="129" customFormat="1" ht="12" customHeight="1">
      <c r="A75" s="125" t="s">
        <v>338</v>
      </c>
      <c r="B75" s="126" t="s">
        <v>473</v>
      </c>
      <c r="C75" s="125" t="s">
        <v>474</v>
      </c>
      <c r="D75" s="134">
        <f t="shared" si="14"/>
        <v>1020555</v>
      </c>
      <c r="E75" s="134">
        <f t="shared" si="15"/>
        <v>1020555</v>
      </c>
      <c r="F75" s="134">
        <v>110899</v>
      </c>
      <c r="G75" s="134">
        <v>0</v>
      </c>
      <c r="H75" s="134">
        <v>219700</v>
      </c>
      <c r="I75" s="134">
        <v>219475</v>
      </c>
      <c r="J75" s="135">
        <v>955838</v>
      </c>
      <c r="K75" s="134">
        <v>470481</v>
      </c>
      <c r="L75" s="134">
        <v>0</v>
      </c>
      <c r="M75" s="134">
        <f t="shared" si="16"/>
        <v>0</v>
      </c>
      <c r="N75" s="134">
        <f t="shared" si="17"/>
        <v>0</v>
      </c>
      <c r="O75" s="134">
        <v>0</v>
      </c>
      <c r="P75" s="134">
        <v>0</v>
      </c>
      <c r="Q75" s="134">
        <v>0</v>
      </c>
      <c r="R75" s="134">
        <v>0</v>
      </c>
      <c r="S75" s="135">
        <v>0</v>
      </c>
      <c r="T75" s="134">
        <v>0</v>
      </c>
      <c r="U75" s="134">
        <v>0</v>
      </c>
      <c r="V75" s="134">
        <f t="shared" si="18"/>
        <v>1020555</v>
      </c>
      <c r="W75" s="134">
        <f t="shared" si="19"/>
        <v>1020555</v>
      </c>
      <c r="X75" s="134">
        <f t="shared" si="20"/>
        <v>110899</v>
      </c>
      <c r="Y75" s="134">
        <f t="shared" si="21"/>
        <v>0</v>
      </c>
      <c r="Z75" s="134">
        <f t="shared" si="22"/>
        <v>219700</v>
      </c>
      <c r="AA75" s="134">
        <f t="shared" si="23"/>
        <v>219475</v>
      </c>
      <c r="AB75" s="135">
        <f t="shared" si="13"/>
        <v>955838</v>
      </c>
      <c r="AC75" s="134">
        <f t="shared" si="24"/>
        <v>470481</v>
      </c>
      <c r="AD75" s="134">
        <f t="shared" si="25"/>
        <v>0</v>
      </c>
    </row>
    <row r="76" spans="1:30" s="129" customFormat="1" ht="12" customHeight="1">
      <c r="A76" s="125" t="s">
        <v>338</v>
      </c>
      <c r="B76" s="126" t="s">
        <v>475</v>
      </c>
      <c r="C76" s="125" t="s">
        <v>476</v>
      </c>
      <c r="D76" s="134">
        <f t="shared" si="14"/>
        <v>229364</v>
      </c>
      <c r="E76" s="134">
        <f t="shared" si="15"/>
        <v>198815</v>
      </c>
      <c r="F76" s="134">
        <v>0</v>
      </c>
      <c r="G76" s="134">
        <v>0</v>
      </c>
      <c r="H76" s="134">
        <v>0</v>
      </c>
      <c r="I76" s="134">
        <v>196237</v>
      </c>
      <c r="J76" s="135">
        <v>915689</v>
      </c>
      <c r="K76" s="134">
        <v>2578</v>
      </c>
      <c r="L76" s="134">
        <v>30549</v>
      </c>
      <c r="M76" s="134">
        <f t="shared" si="16"/>
        <v>0</v>
      </c>
      <c r="N76" s="134">
        <f t="shared" si="17"/>
        <v>0</v>
      </c>
      <c r="O76" s="134">
        <v>0</v>
      </c>
      <c r="P76" s="134">
        <v>0</v>
      </c>
      <c r="Q76" s="134">
        <v>0</v>
      </c>
      <c r="R76" s="134">
        <v>0</v>
      </c>
      <c r="S76" s="135">
        <v>0</v>
      </c>
      <c r="T76" s="134">
        <v>0</v>
      </c>
      <c r="U76" s="134">
        <v>0</v>
      </c>
      <c r="V76" s="134">
        <f t="shared" si="18"/>
        <v>229364</v>
      </c>
      <c r="W76" s="134">
        <f t="shared" si="19"/>
        <v>198815</v>
      </c>
      <c r="X76" s="134">
        <f t="shared" si="20"/>
        <v>0</v>
      </c>
      <c r="Y76" s="134">
        <f t="shared" si="21"/>
        <v>0</v>
      </c>
      <c r="Z76" s="134">
        <f t="shared" si="22"/>
        <v>0</v>
      </c>
      <c r="AA76" s="134">
        <f t="shared" si="23"/>
        <v>196237</v>
      </c>
      <c r="AB76" s="135">
        <f t="shared" si="13"/>
        <v>915689</v>
      </c>
      <c r="AC76" s="134">
        <f t="shared" si="24"/>
        <v>2578</v>
      </c>
      <c r="AD76" s="134">
        <f t="shared" si="25"/>
        <v>30549</v>
      </c>
    </row>
    <row r="77" spans="1:30" s="129" customFormat="1" ht="12" customHeight="1">
      <c r="A77" s="125" t="s">
        <v>338</v>
      </c>
      <c r="B77" s="126" t="s">
        <v>477</v>
      </c>
      <c r="C77" s="125" t="s">
        <v>478</v>
      </c>
      <c r="D77" s="134">
        <f t="shared" si="14"/>
        <v>0</v>
      </c>
      <c r="E77" s="134">
        <f t="shared" si="15"/>
        <v>0</v>
      </c>
      <c r="F77" s="134">
        <v>0</v>
      </c>
      <c r="G77" s="134">
        <v>0</v>
      </c>
      <c r="H77" s="134">
        <v>0</v>
      </c>
      <c r="I77" s="134">
        <v>0</v>
      </c>
      <c r="J77" s="135">
        <v>199960</v>
      </c>
      <c r="K77" s="134">
        <v>0</v>
      </c>
      <c r="L77" s="134">
        <v>0</v>
      </c>
      <c r="M77" s="134">
        <f t="shared" si="16"/>
        <v>0</v>
      </c>
      <c r="N77" s="134">
        <f t="shared" si="17"/>
        <v>0</v>
      </c>
      <c r="O77" s="134">
        <v>0</v>
      </c>
      <c r="P77" s="134">
        <v>0</v>
      </c>
      <c r="Q77" s="134">
        <v>0</v>
      </c>
      <c r="R77" s="134">
        <v>0</v>
      </c>
      <c r="S77" s="135">
        <v>68652</v>
      </c>
      <c r="T77" s="134">
        <v>0</v>
      </c>
      <c r="U77" s="134">
        <v>0</v>
      </c>
      <c r="V77" s="134">
        <f t="shared" si="18"/>
        <v>0</v>
      </c>
      <c r="W77" s="134">
        <f t="shared" si="19"/>
        <v>0</v>
      </c>
      <c r="X77" s="134">
        <f t="shared" si="20"/>
        <v>0</v>
      </c>
      <c r="Y77" s="134">
        <f t="shared" si="21"/>
        <v>0</v>
      </c>
      <c r="Z77" s="134">
        <f t="shared" si="22"/>
        <v>0</v>
      </c>
      <c r="AA77" s="134">
        <f t="shared" si="23"/>
        <v>0</v>
      </c>
      <c r="AB77" s="135">
        <f t="shared" si="13"/>
        <v>268612</v>
      </c>
      <c r="AC77" s="134">
        <f t="shared" si="24"/>
        <v>0</v>
      </c>
      <c r="AD77" s="134">
        <f t="shared" si="25"/>
        <v>0</v>
      </c>
    </row>
    <row r="78" spans="1:30" s="129" customFormat="1" ht="12" customHeight="1">
      <c r="A78" s="125" t="s">
        <v>338</v>
      </c>
      <c r="B78" s="126" t="s">
        <v>479</v>
      </c>
      <c r="C78" s="125" t="s">
        <v>480</v>
      </c>
      <c r="D78" s="134">
        <f t="shared" si="14"/>
        <v>302802</v>
      </c>
      <c r="E78" s="134">
        <f t="shared" si="15"/>
        <v>179</v>
      </c>
      <c r="F78" s="134">
        <v>0</v>
      </c>
      <c r="G78" s="134">
        <v>0</v>
      </c>
      <c r="H78" s="134">
        <v>0</v>
      </c>
      <c r="I78" s="134">
        <v>0</v>
      </c>
      <c r="J78" s="135">
        <v>230085</v>
      </c>
      <c r="K78" s="134">
        <v>179</v>
      </c>
      <c r="L78" s="134">
        <v>302623</v>
      </c>
      <c r="M78" s="134">
        <f t="shared" si="16"/>
        <v>126981</v>
      </c>
      <c r="N78" s="134">
        <f t="shared" si="17"/>
        <v>126981</v>
      </c>
      <c r="O78" s="134">
        <v>0</v>
      </c>
      <c r="P78" s="134">
        <v>0</v>
      </c>
      <c r="Q78" s="134">
        <v>0</v>
      </c>
      <c r="R78" s="134">
        <v>126981</v>
      </c>
      <c r="S78" s="135">
        <v>499515</v>
      </c>
      <c r="T78" s="134">
        <v>0</v>
      </c>
      <c r="U78" s="134">
        <v>0</v>
      </c>
      <c r="V78" s="134">
        <f t="shared" si="18"/>
        <v>429783</v>
      </c>
      <c r="W78" s="134">
        <f t="shared" si="19"/>
        <v>127160</v>
      </c>
      <c r="X78" s="134">
        <f t="shared" si="20"/>
        <v>0</v>
      </c>
      <c r="Y78" s="134">
        <f t="shared" si="21"/>
        <v>0</v>
      </c>
      <c r="Z78" s="134">
        <f t="shared" si="22"/>
        <v>0</v>
      </c>
      <c r="AA78" s="134">
        <f t="shared" si="23"/>
        <v>126981</v>
      </c>
      <c r="AB78" s="135">
        <f t="shared" si="13"/>
        <v>729600</v>
      </c>
      <c r="AC78" s="134">
        <f t="shared" si="24"/>
        <v>179</v>
      </c>
      <c r="AD78" s="134">
        <f t="shared" si="25"/>
        <v>302623</v>
      </c>
    </row>
    <row r="79" spans="1:30" s="129" customFormat="1" ht="12" customHeight="1">
      <c r="A79" s="125" t="s">
        <v>338</v>
      </c>
      <c r="B79" s="126" t="s">
        <v>481</v>
      </c>
      <c r="C79" s="125" t="s">
        <v>482</v>
      </c>
      <c r="D79" s="134">
        <f t="shared" si="14"/>
        <v>572491</v>
      </c>
      <c r="E79" s="134">
        <f t="shared" si="15"/>
        <v>235611</v>
      </c>
      <c r="F79" s="134">
        <v>28543</v>
      </c>
      <c r="G79" s="134">
        <v>0</v>
      </c>
      <c r="H79" s="134">
        <v>0</v>
      </c>
      <c r="I79" s="134">
        <v>204152</v>
      </c>
      <c r="J79" s="135">
        <v>994589</v>
      </c>
      <c r="K79" s="134">
        <v>2916</v>
      </c>
      <c r="L79" s="134">
        <v>336880</v>
      </c>
      <c r="M79" s="134">
        <f t="shared" si="16"/>
        <v>0</v>
      </c>
      <c r="N79" s="134">
        <f t="shared" si="17"/>
        <v>0</v>
      </c>
      <c r="O79" s="134">
        <v>0</v>
      </c>
      <c r="P79" s="134">
        <v>0</v>
      </c>
      <c r="Q79" s="134">
        <v>0</v>
      </c>
      <c r="R79" s="134">
        <v>0</v>
      </c>
      <c r="S79" s="135">
        <v>0</v>
      </c>
      <c r="T79" s="134">
        <v>0</v>
      </c>
      <c r="U79" s="134">
        <v>0</v>
      </c>
      <c r="V79" s="134">
        <f t="shared" si="18"/>
        <v>572491</v>
      </c>
      <c r="W79" s="134">
        <f t="shared" si="19"/>
        <v>235611</v>
      </c>
      <c r="X79" s="134">
        <f t="shared" si="20"/>
        <v>28543</v>
      </c>
      <c r="Y79" s="134">
        <f t="shared" si="21"/>
        <v>0</v>
      </c>
      <c r="Z79" s="134">
        <f t="shared" si="22"/>
        <v>0</v>
      </c>
      <c r="AA79" s="134">
        <f t="shared" si="23"/>
        <v>204152</v>
      </c>
      <c r="AB79" s="135">
        <f t="shared" si="13"/>
        <v>994589</v>
      </c>
      <c r="AC79" s="134">
        <f t="shared" si="24"/>
        <v>2916</v>
      </c>
      <c r="AD79" s="134">
        <f t="shared" si="25"/>
        <v>336880</v>
      </c>
    </row>
    <row r="80" spans="1:30" s="129" customFormat="1" ht="12" customHeight="1">
      <c r="A80" s="125" t="s">
        <v>338</v>
      </c>
      <c r="B80" s="126" t="s">
        <v>483</v>
      </c>
      <c r="C80" s="125" t="s">
        <v>484</v>
      </c>
      <c r="D80" s="134">
        <f t="shared" si="14"/>
        <v>0</v>
      </c>
      <c r="E80" s="134">
        <f t="shared" si="15"/>
        <v>0</v>
      </c>
      <c r="F80" s="134">
        <v>0</v>
      </c>
      <c r="G80" s="134">
        <v>0</v>
      </c>
      <c r="H80" s="134">
        <v>0</v>
      </c>
      <c r="I80" s="134">
        <v>0</v>
      </c>
      <c r="J80" s="135">
        <v>0</v>
      </c>
      <c r="K80" s="134">
        <v>0</v>
      </c>
      <c r="L80" s="134">
        <v>0</v>
      </c>
      <c r="M80" s="134">
        <f t="shared" si="16"/>
        <v>40085</v>
      </c>
      <c r="N80" s="134">
        <f t="shared" si="17"/>
        <v>0</v>
      </c>
      <c r="O80" s="134">
        <v>0</v>
      </c>
      <c r="P80" s="134">
        <v>0</v>
      </c>
      <c r="Q80" s="134">
        <v>0</v>
      </c>
      <c r="R80" s="134">
        <v>0</v>
      </c>
      <c r="S80" s="135">
        <v>226913</v>
      </c>
      <c r="T80" s="134">
        <v>0</v>
      </c>
      <c r="U80" s="134">
        <v>40085</v>
      </c>
      <c r="V80" s="134">
        <f t="shared" si="18"/>
        <v>40085</v>
      </c>
      <c r="W80" s="134">
        <f t="shared" si="19"/>
        <v>0</v>
      </c>
      <c r="X80" s="134">
        <f t="shared" si="20"/>
        <v>0</v>
      </c>
      <c r="Y80" s="134">
        <f t="shared" si="21"/>
        <v>0</v>
      </c>
      <c r="Z80" s="134">
        <f t="shared" si="22"/>
        <v>0</v>
      </c>
      <c r="AA80" s="134">
        <f t="shared" si="23"/>
        <v>0</v>
      </c>
      <c r="AB80" s="135">
        <f t="shared" si="13"/>
        <v>226913</v>
      </c>
      <c r="AC80" s="134">
        <f t="shared" si="24"/>
        <v>0</v>
      </c>
      <c r="AD80" s="134">
        <f t="shared" si="25"/>
        <v>40085</v>
      </c>
    </row>
    <row r="81" spans="1:30" s="129" customFormat="1" ht="12" customHeight="1">
      <c r="A81" s="125" t="s">
        <v>338</v>
      </c>
      <c r="B81" s="126" t="s">
        <v>485</v>
      </c>
      <c r="C81" s="125" t="s">
        <v>486</v>
      </c>
      <c r="D81" s="134">
        <f t="shared" si="14"/>
        <v>0</v>
      </c>
      <c r="E81" s="134">
        <f t="shared" si="15"/>
        <v>0</v>
      </c>
      <c r="F81" s="134">
        <v>0</v>
      </c>
      <c r="G81" s="134">
        <v>0</v>
      </c>
      <c r="H81" s="134">
        <v>0</v>
      </c>
      <c r="I81" s="134">
        <v>0</v>
      </c>
      <c r="J81" s="135">
        <v>0</v>
      </c>
      <c r="K81" s="134">
        <v>0</v>
      </c>
      <c r="L81" s="134">
        <v>0</v>
      </c>
      <c r="M81" s="134">
        <f t="shared" si="16"/>
        <v>20539</v>
      </c>
      <c r="N81" s="134">
        <f t="shared" si="17"/>
        <v>0</v>
      </c>
      <c r="O81" s="134">
        <v>0</v>
      </c>
      <c r="P81" s="134">
        <v>0</v>
      </c>
      <c r="Q81" s="134">
        <v>0</v>
      </c>
      <c r="R81" s="134">
        <v>0</v>
      </c>
      <c r="S81" s="135">
        <v>197502</v>
      </c>
      <c r="T81" s="134">
        <v>0</v>
      </c>
      <c r="U81" s="134">
        <v>20539</v>
      </c>
      <c r="V81" s="134">
        <f t="shared" si="18"/>
        <v>20539</v>
      </c>
      <c r="W81" s="134">
        <f t="shared" si="19"/>
        <v>0</v>
      </c>
      <c r="X81" s="134">
        <f t="shared" si="20"/>
        <v>0</v>
      </c>
      <c r="Y81" s="134">
        <f t="shared" si="21"/>
        <v>0</v>
      </c>
      <c r="Z81" s="134">
        <f t="shared" si="22"/>
        <v>0</v>
      </c>
      <c r="AA81" s="134">
        <f t="shared" si="23"/>
        <v>0</v>
      </c>
      <c r="AB81" s="135">
        <f t="shared" si="13"/>
        <v>197502</v>
      </c>
      <c r="AC81" s="134">
        <f t="shared" si="24"/>
        <v>0</v>
      </c>
      <c r="AD81" s="134">
        <f t="shared" si="25"/>
        <v>20539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I7">SUM(D8:D81)</f>
        <v>12333415</v>
      </c>
      <c r="E7" s="123">
        <f t="shared" si="0"/>
        <v>12154859</v>
      </c>
      <c r="F7" s="123">
        <f t="shared" si="0"/>
        <v>55795</v>
      </c>
      <c r="G7" s="123">
        <f t="shared" si="0"/>
        <v>11540920</v>
      </c>
      <c r="H7" s="123">
        <f t="shared" si="0"/>
        <v>548633</v>
      </c>
      <c r="I7" s="123">
        <f t="shared" si="0"/>
        <v>9511</v>
      </c>
      <c r="J7" s="123">
        <f t="shared" si="0"/>
        <v>178556</v>
      </c>
      <c r="K7" s="123">
        <f t="shared" si="0"/>
        <v>1675696</v>
      </c>
      <c r="L7" s="123">
        <f t="shared" si="0"/>
        <v>85042455</v>
      </c>
      <c r="M7" s="123">
        <f t="shared" si="0"/>
        <v>24207988</v>
      </c>
      <c r="N7" s="123">
        <f t="shared" si="0"/>
        <v>8515027</v>
      </c>
      <c r="O7" s="123">
        <f t="shared" si="0"/>
        <v>12788056</v>
      </c>
      <c r="P7" s="123">
        <f t="shared" si="0"/>
        <v>2581093</v>
      </c>
      <c r="Q7" s="123">
        <f t="shared" si="0"/>
        <v>323812</v>
      </c>
      <c r="R7" s="123">
        <f t="shared" si="0"/>
        <v>22805808</v>
      </c>
      <c r="S7" s="123">
        <f t="shared" si="0"/>
        <v>5097539</v>
      </c>
      <c r="T7" s="123">
        <f t="shared" si="0"/>
        <v>16291981</v>
      </c>
      <c r="U7" s="123">
        <f t="shared" si="0"/>
        <v>1416288</v>
      </c>
      <c r="V7" s="123">
        <f t="shared" si="0"/>
        <v>218158</v>
      </c>
      <c r="W7" s="123">
        <f t="shared" si="0"/>
        <v>37792987</v>
      </c>
      <c r="X7" s="123">
        <f t="shared" si="0"/>
        <v>14531470</v>
      </c>
      <c r="Y7" s="123">
        <f t="shared" si="0"/>
        <v>18099536</v>
      </c>
      <c r="Z7" s="123">
        <f t="shared" si="0"/>
        <v>3282243</v>
      </c>
      <c r="AA7" s="123">
        <f t="shared" si="0"/>
        <v>1879738</v>
      </c>
      <c r="AB7" s="123">
        <f t="shared" si="0"/>
        <v>9252370</v>
      </c>
      <c r="AC7" s="123">
        <f t="shared" si="0"/>
        <v>17514</v>
      </c>
      <c r="AD7" s="123">
        <f t="shared" si="0"/>
        <v>7236224</v>
      </c>
      <c r="AE7" s="123">
        <f t="shared" si="0"/>
        <v>104612094</v>
      </c>
      <c r="AF7" s="123">
        <f t="shared" si="0"/>
        <v>595110</v>
      </c>
      <c r="AG7" s="123">
        <f t="shared" si="0"/>
        <v>595110</v>
      </c>
      <c r="AH7" s="123">
        <f t="shared" si="0"/>
        <v>0</v>
      </c>
      <c r="AI7" s="123">
        <f t="shared" si="0"/>
        <v>595110</v>
      </c>
      <c r="AJ7" s="123">
        <f aca="true" t="shared" si="1" ref="AJ7:BO7">SUM(AJ8:AJ81)</f>
        <v>0</v>
      </c>
      <c r="AK7" s="123">
        <f t="shared" si="1"/>
        <v>0</v>
      </c>
      <c r="AL7" s="123">
        <f t="shared" si="1"/>
        <v>0</v>
      </c>
      <c r="AM7" s="123">
        <f t="shared" si="1"/>
        <v>0</v>
      </c>
      <c r="AN7" s="123">
        <f t="shared" si="1"/>
        <v>7841113</v>
      </c>
      <c r="AO7" s="123">
        <f t="shared" si="1"/>
        <v>2207016</v>
      </c>
      <c r="AP7" s="123">
        <f t="shared" si="1"/>
        <v>1158169</v>
      </c>
      <c r="AQ7" s="123">
        <f t="shared" si="1"/>
        <v>608034</v>
      </c>
      <c r="AR7" s="123">
        <f t="shared" si="1"/>
        <v>294500</v>
      </c>
      <c r="AS7" s="123">
        <f t="shared" si="1"/>
        <v>146313</v>
      </c>
      <c r="AT7" s="123">
        <f t="shared" si="1"/>
        <v>2946324</v>
      </c>
      <c r="AU7" s="123">
        <f t="shared" si="1"/>
        <v>119016</v>
      </c>
      <c r="AV7" s="123">
        <f t="shared" si="1"/>
        <v>2619695</v>
      </c>
      <c r="AW7" s="123">
        <f t="shared" si="1"/>
        <v>207613</v>
      </c>
      <c r="AX7" s="123">
        <f t="shared" si="1"/>
        <v>17137</v>
      </c>
      <c r="AY7" s="123">
        <f t="shared" si="1"/>
        <v>2670636</v>
      </c>
      <c r="AZ7" s="123">
        <f t="shared" si="1"/>
        <v>661646</v>
      </c>
      <c r="BA7" s="123">
        <f t="shared" si="1"/>
        <v>1681466</v>
      </c>
      <c r="BB7" s="123">
        <f t="shared" si="1"/>
        <v>205416</v>
      </c>
      <c r="BC7" s="123">
        <f t="shared" si="1"/>
        <v>122108</v>
      </c>
      <c r="BD7" s="123">
        <f t="shared" si="1"/>
        <v>3418474</v>
      </c>
      <c r="BE7" s="123">
        <f t="shared" si="1"/>
        <v>0</v>
      </c>
      <c r="BF7" s="123">
        <f t="shared" si="1"/>
        <v>801408</v>
      </c>
      <c r="BG7" s="123">
        <f t="shared" si="1"/>
        <v>9237631</v>
      </c>
      <c r="BH7" s="123">
        <f t="shared" si="1"/>
        <v>12928525</v>
      </c>
      <c r="BI7" s="123">
        <f t="shared" si="1"/>
        <v>12749969</v>
      </c>
      <c r="BJ7" s="123">
        <f t="shared" si="1"/>
        <v>55795</v>
      </c>
      <c r="BK7" s="123">
        <f t="shared" si="1"/>
        <v>12136030</v>
      </c>
      <c r="BL7" s="123">
        <f t="shared" si="1"/>
        <v>548633</v>
      </c>
      <c r="BM7" s="123">
        <f t="shared" si="1"/>
        <v>9511</v>
      </c>
      <c r="BN7" s="123">
        <f t="shared" si="1"/>
        <v>178556</v>
      </c>
      <c r="BO7" s="123">
        <f t="shared" si="1"/>
        <v>1675696</v>
      </c>
      <c r="BP7" s="123">
        <f aca="true" t="shared" si="2" ref="BP7:CI7">SUM(BP8:BP81)</f>
        <v>92883568</v>
      </c>
      <c r="BQ7" s="123">
        <f t="shared" si="2"/>
        <v>26415004</v>
      </c>
      <c r="BR7" s="123">
        <f t="shared" si="2"/>
        <v>9673196</v>
      </c>
      <c r="BS7" s="123">
        <f t="shared" si="2"/>
        <v>13396090</v>
      </c>
      <c r="BT7" s="123">
        <f t="shared" si="2"/>
        <v>2875593</v>
      </c>
      <c r="BU7" s="123">
        <f t="shared" si="2"/>
        <v>470125</v>
      </c>
      <c r="BV7" s="123">
        <f t="shared" si="2"/>
        <v>25752132</v>
      </c>
      <c r="BW7" s="123">
        <f t="shared" si="2"/>
        <v>5216555</v>
      </c>
      <c r="BX7" s="123">
        <f t="shared" si="2"/>
        <v>18911676</v>
      </c>
      <c r="BY7" s="123">
        <f t="shared" si="2"/>
        <v>1623901</v>
      </c>
      <c r="BZ7" s="123">
        <f t="shared" si="2"/>
        <v>235295</v>
      </c>
      <c r="CA7" s="123">
        <f t="shared" si="2"/>
        <v>40463623</v>
      </c>
      <c r="CB7" s="123">
        <f t="shared" si="2"/>
        <v>15193116</v>
      </c>
      <c r="CC7" s="123">
        <f t="shared" si="2"/>
        <v>19781002</v>
      </c>
      <c r="CD7" s="123">
        <f t="shared" si="2"/>
        <v>3487659</v>
      </c>
      <c r="CE7" s="123">
        <f t="shared" si="2"/>
        <v>2001846</v>
      </c>
      <c r="CF7" s="123">
        <f t="shared" si="2"/>
        <v>12670844</v>
      </c>
      <c r="CG7" s="123">
        <f t="shared" si="2"/>
        <v>17514</v>
      </c>
      <c r="CH7" s="123">
        <f t="shared" si="2"/>
        <v>8037632</v>
      </c>
      <c r="CI7" s="123">
        <f t="shared" si="2"/>
        <v>113849725</v>
      </c>
    </row>
    <row r="8" spans="1:87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3" ref="D8:D71">+SUM(E8,J8)</f>
        <v>588174</v>
      </c>
      <c r="E8" s="127">
        <f aca="true" t="shared" si="4" ref="E8:E71">+SUM(F8:I8)</f>
        <v>524087</v>
      </c>
      <c r="F8" s="127">
        <v>0</v>
      </c>
      <c r="G8" s="127">
        <v>275440</v>
      </c>
      <c r="H8" s="127">
        <v>248647</v>
      </c>
      <c r="I8" s="127">
        <v>0</v>
      </c>
      <c r="J8" s="127">
        <v>64087</v>
      </c>
      <c r="K8" s="128">
        <v>0</v>
      </c>
      <c r="L8" s="127">
        <f aca="true" t="shared" si="5" ref="L8:L71">+SUM(M8,R8,V8,W8,AC8)</f>
        <v>27034893</v>
      </c>
      <c r="M8" s="127">
        <f aca="true" t="shared" si="6" ref="M8:M71">+SUM(N8:Q8)</f>
        <v>11947975</v>
      </c>
      <c r="N8" s="127">
        <v>3439948</v>
      </c>
      <c r="O8" s="127">
        <v>7656309</v>
      </c>
      <c r="P8" s="127">
        <v>769294</v>
      </c>
      <c r="Q8" s="127">
        <v>82424</v>
      </c>
      <c r="R8" s="127">
        <f aca="true" t="shared" si="7" ref="R8:R71">+SUM(S8:U8)</f>
        <v>9323412</v>
      </c>
      <c r="S8" s="127">
        <v>3987418</v>
      </c>
      <c r="T8" s="127">
        <v>4915433</v>
      </c>
      <c r="U8" s="127">
        <v>420561</v>
      </c>
      <c r="V8" s="127">
        <v>55038</v>
      </c>
      <c r="W8" s="127">
        <f aca="true" t="shared" si="8" ref="W8:W71">+SUM(X8:AA8)</f>
        <v>5702133</v>
      </c>
      <c r="X8" s="127">
        <v>2367239</v>
      </c>
      <c r="Y8" s="127">
        <v>3293944</v>
      </c>
      <c r="Z8" s="127">
        <v>40950</v>
      </c>
      <c r="AA8" s="127">
        <v>0</v>
      </c>
      <c r="AB8" s="128">
        <v>0</v>
      </c>
      <c r="AC8" s="127">
        <v>6335</v>
      </c>
      <c r="AD8" s="127">
        <v>870556</v>
      </c>
      <c r="AE8" s="127">
        <f aca="true" t="shared" si="9" ref="AE8:AE71">+SUM(D8,L8,AD8)</f>
        <v>28493623</v>
      </c>
      <c r="AF8" s="127">
        <f aca="true" t="shared" si="10" ref="AF8:AF71">+SUM(AG8,AL8)</f>
        <v>0</v>
      </c>
      <c r="AG8" s="127">
        <f aca="true" t="shared" si="11" ref="AG8:AG71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71">+SUM(AO8,AT8,AX8,AY8,BE8)</f>
        <v>1063973</v>
      </c>
      <c r="AO8" s="127">
        <f aca="true" t="shared" si="13" ref="AO8:AO71">+SUM(AP8:AS8)</f>
        <v>866225</v>
      </c>
      <c r="AP8" s="127">
        <v>207083</v>
      </c>
      <c r="AQ8" s="127">
        <v>532731</v>
      </c>
      <c r="AR8" s="127">
        <v>0</v>
      </c>
      <c r="AS8" s="127">
        <v>126411</v>
      </c>
      <c r="AT8" s="127">
        <f aca="true" t="shared" si="14" ref="AT8:AT71">+SUM(AU8:AW8)</f>
        <v>98298</v>
      </c>
      <c r="AU8" s="127">
        <v>17236</v>
      </c>
      <c r="AV8" s="127">
        <v>0</v>
      </c>
      <c r="AW8" s="127">
        <v>81062</v>
      </c>
      <c r="AX8" s="127">
        <v>17137</v>
      </c>
      <c r="AY8" s="127">
        <f aca="true" t="shared" si="15" ref="AY8:AY71">+SUM(AZ8:BC8)</f>
        <v>82313</v>
      </c>
      <c r="AZ8" s="127">
        <v>0</v>
      </c>
      <c r="BA8" s="127">
        <v>0</v>
      </c>
      <c r="BB8" s="127">
        <v>82313</v>
      </c>
      <c r="BC8" s="127">
        <v>0</v>
      </c>
      <c r="BD8" s="128">
        <v>0</v>
      </c>
      <c r="BE8" s="127">
        <v>0</v>
      </c>
      <c r="BF8" s="127">
        <v>73341</v>
      </c>
      <c r="BG8" s="127">
        <f aca="true" t="shared" si="16" ref="BG8:BG71">+SUM(BF8,AN8,AF8)</f>
        <v>1137314</v>
      </c>
      <c r="BH8" s="127">
        <f aca="true" t="shared" si="17" ref="BH8:BH24">SUM(D8,AF8)</f>
        <v>588174</v>
      </c>
      <c r="BI8" s="127">
        <f aca="true" t="shared" si="18" ref="BI8:BI23">SUM(E8,AG8)</f>
        <v>524087</v>
      </c>
      <c r="BJ8" s="127">
        <f aca="true" t="shared" si="19" ref="BJ8:BJ23">SUM(F8,AH8)</f>
        <v>0</v>
      </c>
      <c r="BK8" s="127">
        <f aca="true" t="shared" si="20" ref="BK8:BK23">SUM(G8,AI8)</f>
        <v>275440</v>
      </c>
      <c r="BL8" s="127">
        <f aca="true" t="shared" si="21" ref="BL8:BL23">SUM(H8,AJ8)</f>
        <v>248647</v>
      </c>
      <c r="BM8" s="127">
        <f aca="true" t="shared" si="22" ref="BM8:BM23">SUM(I8,AK8)</f>
        <v>0</v>
      </c>
      <c r="BN8" s="127">
        <f aca="true" t="shared" si="23" ref="BN8:BN23">SUM(J8,AL8)</f>
        <v>64087</v>
      </c>
      <c r="BO8" s="128">
        <f aca="true" t="shared" si="24" ref="BO8:BO23">SUM(K8,AM8)</f>
        <v>0</v>
      </c>
      <c r="BP8" s="127">
        <f aca="true" t="shared" si="25" ref="BP8:BP23">SUM(L8,AN8)</f>
        <v>28098866</v>
      </c>
      <c r="BQ8" s="127">
        <f aca="true" t="shared" si="26" ref="BQ8:BQ23">SUM(M8,AO8)</f>
        <v>12814200</v>
      </c>
      <c r="BR8" s="127">
        <f aca="true" t="shared" si="27" ref="BR8:BR23">SUM(N8,AP8)</f>
        <v>3647031</v>
      </c>
      <c r="BS8" s="127">
        <f aca="true" t="shared" si="28" ref="BS8:BS23">SUM(O8,AQ8)</f>
        <v>8189040</v>
      </c>
      <c r="BT8" s="127">
        <f aca="true" t="shared" si="29" ref="BT8:BT23">SUM(P8,AR8)</f>
        <v>769294</v>
      </c>
      <c r="BU8" s="127">
        <f aca="true" t="shared" si="30" ref="BU8:BU23">SUM(Q8,AS8)</f>
        <v>208835</v>
      </c>
      <c r="BV8" s="127">
        <f aca="true" t="shared" si="31" ref="BV8:BV23">SUM(R8,AT8)</f>
        <v>9421710</v>
      </c>
      <c r="BW8" s="127">
        <f aca="true" t="shared" si="32" ref="BW8:CI23">SUM(S8,AU8)</f>
        <v>4004654</v>
      </c>
      <c r="BX8" s="127">
        <f t="shared" si="32"/>
        <v>4915433</v>
      </c>
      <c r="BY8" s="127">
        <f t="shared" si="32"/>
        <v>501623</v>
      </c>
      <c r="BZ8" s="127">
        <f t="shared" si="32"/>
        <v>72175</v>
      </c>
      <c r="CA8" s="127">
        <f t="shared" si="32"/>
        <v>5784446</v>
      </c>
      <c r="CB8" s="127">
        <f t="shared" si="32"/>
        <v>2367239</v>
      </c>
      <c r="CC8" s="127">
        <f t="shared" si="32"/>
        <v>3293944</v>
      </c>
      <c r="CD8" s="127">
        <f t="shared" si="32"/>
        <v>123263</v>
      </c>
      <c r="CE8" s="127">
        <f t="shared" si="32"/>
        <v>0</v>
      </c>
      <c r="CF8" s="128">
        <f t="shared" si="32"/>
        <v>0</v>
      </c>
      <c r="CG8" s="127">
        <f t="shared" si="32"/>
        <v>6335</v>
      </c>
      <c r="CH8" s="127">
        <f t="shared" si="32"/>
        <v>943897</v>
      </c>
      <c r="CI8" s="127">
        <f t="shared" si="32"/>
        <v>29630937</v>
      </c>
    </row>
    <row r="9" spans="1:87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3"/>
        <v>584280</v>
      </c>
      <c r="E9" s="127">
        <f t="shared" si="4"/>
        <v>584280</v>
      </c>
      <c r="F9" s="127">
        <v>10676</v>
      </c>
      <c r="G9" s="127">
        <v>540378</v>
      </c>
      <c r="H9" s="127">
        <v>33226</v>
      </c>
      <c r="I9" s="127">
        <v>0</v>
      </c>
      <c r="J9" s="127">
        <v>0</v>
      </c>
      <c r="K9" s="128">
        <v>0</v>
      </c>
      <c r="L9" s="127">
        <f t="shared" si="5"/>
        <v>4204240</v>
      </c>
      <c r="M9" s="127">
        <f t="shared" si="6"/>
        <v>1605355</v>
      </c>
      <c r="N9" s="127">
        <v>431209</v>
      </c>
      <c r="O9" s="127">
        <v>681316</v>
      </c>
      <c r="P9" s="127">
        <v>430275</v>
      </c>
      <c r="Q9" s="127">
        <v>62555</v>
      </c>
      <c r="R9" s="127">
        <f t="shared" si="7"/>
        <v>765217</v>
      </c>
      <c r="S9" s="127">
        <v>188147</v>
      </c>
      <c r="T9" s="127">
        <v>503832</v>
      </c>
      <c r="U9" s="127">
        <v>73238</v>
      </c>
      <c r="V9" s="127">
        <v>8526</v>
      </c>
      <c r="W9" s="127">
        <f t="shared" si="8"/>
        <v>1825142</v>
      </c>
      <c r="X9" s="127">
        <v>254307</v>
      </c>
      <c r="Y9" s="127">
        <v>165655</v>
      </c>
      <c r="Z9" s="127">
        <v>0</v>
      </c>
      <c r="AA9" s="127">
        <v>1405180</v>
      </c>
      <c r="AB9" s="128">
        <v>0</v>
      </c>
      <c r="AC9" s="127">
        <v>0</v>
      </c>
      <c r="AD9" s="127">
        <v>0</v>
      </c>
      <c r="AE9" s="127">
        <f t="shared" si="9"/>
        <v>4788520</v>
      </c>
      <c r="AF9" s="127">
        <f t="shared" si="10"/>
        <v>100065</v>
      </c>
      <c r="AG9" s="127">
        <f t="shared" si="11"/>
        <v>100065</v>
      </c>
      <c r="AH9" s="127">
        <v>0</v>
      </c>
      <c r="AI9" s="127">
        <v>100065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250809</v>
      </c>
      <c r="AO9" s="127">
        <f t="shared" si="13"/>
        <v>82060</v>
      </c>
      <c r="AP9" s="127">
        <v>29275</v>
      </c>
      <c r="AQ9" s="127">
        <v>17376</v>
      </c>
      <c r="AR9" s="127">
        <v>35409</v>
      </c>
      <c r="AS9" s="127">
        <v>0</v>
      </c>
      <c r="AT9" s="127">
        <f t="shared" si="14"/>
        <v>168749</v>
      </c>
      <c r="AU9" s="127">
        <v>2505</v>
      </c>
      <c r="AV9" s="127">
        <v>166244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350874</v>
      </c>
      <c r="BH9" s="127">
        <f t="shared" si="17"/>
        <v>684345</v>
      </c>
      <c r="BI9" s="127">
        <f t="shared" si="18"/>
        <v>684345</v>
      </c>
      <c r="BJ9" s="127">
        <f t="shared" si="19"/>
        <v>10676</v>
      </c>
      <c r="BK9" s="127">
        <f t="shared" si="20"/>
        <v>640443</v>
      </c>
      <c r="BL9" s="127">
        <f t="shared" si="21"/>
        <v>33226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4455049</v>
      </c>
      <c r="BQ9" s="127">
        <f t="shared" si="26"/>
        <v>1687415</v>
      </c>
      <c r="BR9" s="127">
        <f t="shared" si="27"/>
        <v>460484</v>
      </c>
      <c r="BS9" s="127">
        <f t="shared" si="28"/>
        <v>698692</v>
      </c>
      <c r="BT9" s="127">
        <f t="shared" si="29"/>
        <v>465684</v>
      </c>
      <c r="BU9" s="127">
        <f t="shared" si="30"/>
        <v>62555</v>
      </c>
      <c r="BV9" s="127">
        <f t="shared" si="31"/>
        <v>933966</v>
      </c>
      <c r="BW9" s="127">
        <f t="shared" si="32"/>
        <v>190652</v>
      </c>
      <c r="BX9" s="127">
        <f t="shared" si="32"/>
        <v>670076</v>
      </c>
      <c r="BY9" s="127">
        <f t="shared" si="32"/>
        <v>73238</v>
      </c>
      <c r="BZ9" s="127">
        <f t="shared" si="32"/>
        <v>8526</v>
      </c>
      <c r="CA9" s="127">
        <f t="shared" si="32"/>
        <v>1825142</v>
      </c>
      <c r="CB9" s="127">
        <f t="shared" si="32"/>
        <v>254307</v>
      </c>
      <c r="CC9" s="127">
        <f t="shared" si="32"/>
        <v>165655</v>
      </c>
      <c r="CD9" s="127">
        <f t="shared" si="32"/>
        <v>0</v>
      </c>
      <c r="CE9" s="127">
        <f t="shared" si="32"/>
        <v>1405180</v>
      </c>
      <c r="CF9" s="128">
        <f t="shared" si="32"/>
        <v>0</v>
      </c>
      <c r="CG9" s="127">
        <f t="shared" si="32"/>
        <v>0</v>
      </c>
      <c r="CH9" s="127">
        <f t="shared" si="32"/>
        <v>0</v>
      </c>
      <c r="CI9" s="127">
        <f t="shared" si="32"/>
        <v>5139394</v>
      </c>
    </row>
    <row r="10" spans="1:87" s="129" customFormat="1" ht="12" customHeight="1">
      <c r="A10" s="125" t="s">
        <v>338</v>
      </c>
      <c r="B10" s="126" t="s">
        <v>344</v>
      </c>
      <c r="C10" s="125" t="s">
        <v>345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3277821</v>
      </c>
      <c r="M10" s="127">
        <f t="shared" si="6"/>
        <v>1264368</v>
      </c>
      <c r="N10" s="127">
        <v>268196</v>
      </c>
      <c r="O10" s="127">
        <v>705700</v>
      </c>
      <c r="P10" s="127">
        <v>267718</v>
      </c>
      <c r="Q10" s="127">
        <v>22754</v>
      </c>
      <c r="R10" s="127">
        <f t="shared" si="7"/>
        <v>1002808</v>
      </c>
      <c r="S10" s="127">
        <v>95274</v>
      </c>
      <c r="T10" s="127">
        <v>828957</v>
      </c>
      <c r="U10" s="127">
        <v>78577</v>
      </c>
      <c r="V10" s="127">
        <v>0</v>
      </c>
      <c r="W10" s="127">
        <f t="shared" si="8"/>
        <v>1010645</v>
      </c>
      <c r="X10" s="127">
        <v>220291</v>
      </c>
      <c r="Y10" s="127">
        <v>761366</v>
      </c>
      <c r="Z10" s="127">
        <v>28988</v>
      </c>
      <c r="AA10" s="127">
        <v>0</v>
      </c>
      <c r="AB10" s="128">
        <v>0</v>
      </c>
      <c r="AC10" s="127">
        <v>0</v>
      </c>
      <c r="AD10" s="127">
        <v>204140</v>
      </c>
      <c r="AE10" s="127">
        <f t="shared" si="9"/>
        <v>3481961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250032</v>
      </c>
      <c r="AO10" s="127">
        <f t="shared" si="13"/>
        <v>136174</v>
      </c>
      <c r="AP10" s="127">
        <v>32041</v>
      </c>
      <c r="AQ10" s="127">
        <v>0</v>
      </c>
      <c r="AR10" s="127">
        <v>104133</v>
      </c>
      <c r="AS10" s="127">
        <v>0</v>
      </c>
      <c r="AT10" s="127">
        <f t="shared" si="14"/>
        <v>101672</v>
      </c>
      <c r="AU10" s="127">
        <v>6584</v>
      </c>
      <c r="AV10" s="127">
        <v>95088</v>
      </c>
      <c r="AW10" s="127">
        <v>0</v>
      </c>
      <c r="AX10" s="127">
        <v>0</v>
      </c>
      <c r="AY10" s="127">
        <f t="shared" si="15"/>
        <v>12186</v>
      </c>
      <c r="AZ10" s="127">
        <v>0</v>
      </c>
      <c r="BA10" s="127">
        <v>12186</v>
      </c>
      <c r="BB10" s="127">
        <v>0</v>
      </c>
      <c r="BC10" s="127">
        <v>0</v>
      </c>
      <c r="BD10" s="128">
        <v>0</v>
      </c>
      <c r="BE10" s="127">
        <v>0</v>
      </c>
      <c r="BF10" s="127">
        <v>6863</v>
      </c>
      <c r="BG10" s="127">
        <f t="shared" si="16"/>
        <v>256895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3527853</v>
      </c>
      <c r="BQ10" s="127">
        <f t="shared" si="26"/>
        <v>1400542</v>
      </c>
      <c r="BR10" s="127">
        <f t="shared" si="27"/>
        <v>300237</v>
      </c>
      <c r="BS10" s="127">
        <f t="shared" si="28"/>
        <v>705700</v>
      </c>
      <c r="BT10" s="127">
        <f t="shared" si="29"/>
        <v>371851</v>
      </c>
      <c r="BU10" s="127">
        <f t="shared" si="30"/>
        <v>22754</v>
      </c>
      <c r="BV10" s="127">
        <f t="shared" si="31"/>
        <v>1104480</v>
      </c>
      <c r="BW10" s="127">
        <f t="shared" si="32"/>
        <v>101858</v>
      </c>
      <c r="BX10" s="127">
        <f t="shared" si="32"/>
        <v>924045</v>
      </c>
      <c r="BY10" s="127">
        <f t="shared" si="32"/>
        <v>78577</v>
      </c>
      <c r="BZ10" s="127">
        <f t="shared" si="32"/>
        <v>0</v>
      </c>
      <c r="CA10" s="127">
        <f t="shared" si="32"/>
        <v>1022831</v>
      </c>
      <c r="CB10" s="127">
        <f t="shared" si="32"/>
        <v>220291</v>
      </c>
      <c r="CC10" s="127">
        <f t="shared" si="32"/>
        <v>773552</v>
      </c>
      <c r="CD10" s="127">
        <f t="shared" si="32"/>
        <v>28988</v>
      </c>
      <c r="CE10" s="127">
        <f t="shared" si="32"/>
        <v>0</v>
      </c>
      <c r="CF10" s="128">
        <f t="shared" si="32"/>
        <v>0</v>
      </c>
      <c r="CG10" s="127">
        <f t="shared" si="32"/>
        <v>0</v>
      </c>
      <c r="CH10" s="127">
        <f t="shared" si="32"/>
        <v>211003</v>
      </c>
      <c r="CI10" s="127">
        <f t="shared" si="32"/>
        <v>3738856</v>
      </c>
    </row>
    <row r="11" spans="1:87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3"/>
        <v>673125</v>
      </c>
      <c r="E11" s="127">
        <f t="shared" si="4"/>
        <v>673125</v>
      </c>
      <c r="F11" s="127">
        <v>0</v>
      </c>
      <c r="G11" s="127">
        <v>667361</v>
      </c>
      <c r="H11" s="127">
        <v>5764</v>
      </c>
      <c r="I11" s="127">
        <v>0</v>
      </c>
      <c r="J11" s="127">
        <v>0</v>
      </c>
      <c r="K11" s="128">
        <v>0</v>
      </c>
      <c r="L11" s="127">
        <f t="shared" si="5"/>
        <v>3350969</v>
      </c>
      <c r="M11" s="127">
        <f t="shared" si="6"/>
        <v>886281</v>
      </c>
      <c r="N11" s="127">
        <v>168393</v>
      </c>
      <c r="O11" s="127">
        <v>581489</v>
      </c>
      <c r="P11" s="127">
        <v>136399</v>
      </c>
      <c r="Q11" s="127">
        <v>0</v>
      </c>
      <c r="R11" s="127">
        <f t="shared" si="7"/>
        <v>1148087</v>
      </c>
      <c r="S11" s="127">
        <v>40648</v>
      </c>
      <c r="T11" s="127">
        <v>824621</v>
      </c>
      <c r="U11" s="127">
        <v>282818</v>
      </c>
      <c r="V11" s="127">
        <v>20723</v>
      </c>
      <c r="W11" s="127">
        <f t="shared" si="8"/>
        <v>1295878</v>
      </c>
      <c r="X11" s="127">
        <v>653386</v>
      </c>
      <c r="Y11" s="127">
        <v>560451</v>
      </c>
      <c r="Z11" s="127">
        <v>36026</v>
      </c>
      <c r="AA11" s="127">
        <v>46015</v>
      </c>
      <c r="AB11" s="128">
        <v>0</v>
      </c>
      <c r="AC11" s="127">
        <v>0</v>
      </c>
      <c r="AD11" s="127">
        <v>74344</v>
      </c>
      <c r="AE11" s="127">
        <f t="shared" si="9"/>
        <v>4098438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221897</v>
      </c>
      <c r="AO11" s="127">
        <f t="shared" si="13"/>
        <v>24762</v>
      </c>
      <c r="AP11" s="127">
        <v>24762</v>
      </c>
      <c r="AQ11" s="127">
        <v>0</v>
      </c>
      <c r="AR11" s="127">
        <v>0</v>
      </c>
      <c r="AS11" s="127">
        <v>0</v>
      </c>
      <c r="AT11" s="127">
        <f t="shared" si="14"/>
        <v>122423</v>
      </c>
      <c r="AU11" s="127">
        <v>0</v>
      </c>
      <c r="AV11" s="127">
        <v>5862</v>
      </c>
      <c r="AW11" s="127">
        <v>116561</v>
      </c>
      <c r="AX11" s="127">
        <v>0</v>
      </c>
      <c r="AY11" s="127">
        <f t="shared" si="15"/>
        <v>74712</v>
      </c>
      <c r="AZ11" s="127">
        <v>0</v>
      </c>
      <c r="BA11" s="127">
        <v>0</v>
      </c>
      <c r="BB11" s="127">
        <v>74712</v>
      </c>
      <c r="BC11" s="127">
        <v>0</v>
      </c>
      <c r="BD11" s="128">
        <v>0</v>
      </c>
      <c r="BE11" s="127">
        <v>0</v>
      </c>
      <c r="BF11" s="127">
        <v>1355</v>
      </c>
      <c r="BG11" s="127">
        <f t="shared" si="16"/>
        <v>223252</v>
      </c>
      <c r="BH11" s="127">
        <f t="shared" si="17"/>
        <v>673125</v>
      </c>
      <c r="BI11" s="127">
        <f t="shared" si="18"/>
        <v>673125</v>
      </c>
      <c r="BJ11" s="127">
        <f t="shared" si="19"/>
        <v>0</v>
      </c>
      <c r="BK11" s="127">
        <f t="shared" si="20"/>
        <v>667361</v>
      </c>
      <c r="BL11" s="127">
        <f t="shared" si="21"/>
        <v>5764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3572866</v>
      </c>
      <c r="BQ11" s="127">
        <f t="shared" si="26"/>
        <v>911043</v>
      </c>
      <c r="BR11" s="127">
        <f t="shared" si="27"/>
        <v>193155</v>
      </c>
      <c r="BS11" s="127">
        <f t="shared" si="28"/>
        <v>581489</v>
      </c>
      <c r="BT11" s="127">
        <f t="shared" si="29"/>
        <v>136399</v>
      </c>
      <c r="BU11" s="127">
        <f t="shared" si="30"/>
        <v>0</v>
      </c>
      <c r="BV11" s="127">
        <f t="shared" si="31"/>
        <v>1270510</v>
      </c>
      <c r="BW11" s="127">
        <f t="shared" si="32"/>
        <v>40648</v>
      </c>
      <c r="BX11" s="127">
        <f t="shared" si="32"/>
        <v>830483</v>
      </c>
      <c r="BY11" s="127">
        <f t="shared" si="32"/>
        <v>399379</v>
      </c>
      <c r="BZ11" s="127">
        <f t="shared" si="32"/>
        <v>20723</v>
      </c>
      <c r="CA11" s="127">
        <f t="shared" si="32"/>
        <v>1370590</v>
      </c>
      <c r="CB11" s="127">
        <f t="shared" si="32"/>
        <v>653386</v>
      </c>
      <c r="CC11" s="127">
        <f t="shared" si="32"/>
        <v>560451</v>
      </c>
      <c r="CD11" s="127">
        <f t="shared" si="32"/>
        <v>110738</v>
      </c>
      <c r="CE11" s="127">
        <f t="shared" si="32"/>
        <v>46015</v>
      </c>
      <c r="CF11" s="128">
        <f t="shared" si="32"/>
        <v>0</v>
      </c>
      <c r="CG11" s="127">
        <f t="shared" si="32"/>
        <v>0</v>
      </c>
      <c r="CH11" s="127">
        <f t="shared" si="32"/>
        <v>75699</v>
      </c>
      <c r="CI11" s="127">
        <f t="shared" si="32"/>
        <v>4321690</v>
      </c>
    </row>
    <row r="12" spans="1:87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472111</v>
      </c>
      <c r="M12" s="134">
        <f t="shared" si="6"/>
        <v>175577</v>
      </c>
      <c r="N12" s="134">
        <v>37823</v>
      </c>
      <c r="O12" s="134">
        <v>137754</v>
      </c>
      <c r="P12" s="134">
        <v>0</v>
      </c>
      <c r="Q12" s="134">
        <v>0</v>
      </c>
      <c r="R12" s="134">
        <f t="shared" si="7"/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f t="shared" si="8"/>
        <v>296534</v>
      </c>
      <c r="X12" s="134">
        <v>274069</v>
      </c>
      <c r="Y12" s="134">
        <v>22465</v>
      </c>
      <c r="Z12" s="134">
        <v>0</v>
      </c>
      <c r="AA12" s="134">
        <v>0</v>
      </c>
      <c r="AB12" s="135">
        <v>274943</v>
      </c>
      <c r="AC12" s="134">
        <v>0</v>
      </c>
      <c r="AD12" s="134">
        <v>49250</v>
      </c>
      <c r="AE12" s="134">
        <f t="shared" si="9"/>
        <v>521361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234028</v>
      </c>
      <c r="AO12" s="134">
        <f t="shared" si="13"/>
        <v>49107</v>
      </c>
      <c r="AP12" s="134">
        <v>13211</v>
      </c>
      <c r="AQ12" s="134">
        <v>0</v>
      </c>
      <c r="AR12" s="134">
        <v>35896</v>
      </c>
      <c r="AS12" s="134">
        <v>0</v>
      </c>
      <c r="AT12" s="134">
        <f t="shared" si="14"/>
        <v>110449</v>
      </c>
      <c r="AU12" s="134">
        <v>0</v>
      </c>
      <c r="AV12" s="134">
        <v>110449</v>
      </c>
      <c r="AW12" s="134">
        <v>0</v>
      </c>
      <c r="AX12" s="134">
        <v>0</v>
      </c>
      <c r="AY12" s="134">
        <f t="shared" si="15"/>
        <v>74472</v>
      </c>
      <c r="AZ12" s="134">
        <v>54509</v>
      </c>
      <c r="BA12" s="134">
        <v>19963</v>
      </c>
      <c r="BB12" s="134">
        <v>0</v>
      </c>
      <c r="BC12" s="134">
        <v>0</v>
      </c>
      <c r="BD12" s="135">
        <v>0</v>
      </c>
      <c r="BE12" s="134">
        <v>0</v>
      </c>
      <c r="BF12" s="134">
        <v>621</v>
      </c>
      <c r="BG12" s="134">
        <f t="shared" si="16"/>
        <v>234649</v>
      </c>
      <c r="BH12" s="134">
        <f t="shared" si="17"/>
        <v>0</v>
      </c>
      <c r="BI12" s="134">
        <f t="shared" si="18"/>
        <v>0</v>
      </c>
      <c r="BJ12" s="134">
        <f t="shared" si="19"/>
        <v>0</v>
      </c>
      <c r="BK12" s="134">
        <f t="shared" si="20"/>
        <v>0</v>
      </c>
      <c r="BL12" s="134">
        <f t="shared" si="21"/>
        <v>0</v>
      </c>
      <c r="BM12" s="134">
        <f t="shared" si="22"/>
        <v>0</v>
      </c>
      <c r="BN12" s="134">
        <f t="shared" si="23"/>
        <v>0</v>
      </c>
      <c r="BO12" s="135">
        <f t="shared" si="24"/>
        <v>0</v>
      </c>
      <c r="BP12" s="134">
        <f t="shared" si="25"/>
        <v>706139</v>
      </c>
      <c r="BQ12" s="134">
        <f t="shared" si="26"/>
        <v>224684</v>
      </c>
      <c r="BR12" s="134">
        <f t="shared" si="27"/>
        <v>51034</v>
      </c>
      <c r="BS12" s="134">
        <f t="shared" si="28"/>
        <v>137754</v>
      </c>
      <c r="BT12" s="134">
        <f t="shared" si="29"/>
        <v>35896</v>
      </c>
      <c r="BU12" s="134">
        <f t="shared" si="30"/>
        <v>0</v>
      </c>
      <c r="BV12" s="134">
        <f t="shared" si="31"/>
        <v>110449</v>
      </c>
      <c r="BW12" s="134">
        <f t="shared" si="32"/>
        <v>0</v>
      </c>
      <c r="BX12" s="134">
        <f t="shared" si="32"/>
        <v>110449</v>
      </c>
      <c r="BY12" s="134">
        <f t="shared" si="32"/>
        <v>0</v>
      </c>
      <c r="BZ12" s="134">
        <f t="shared" si="32"/>
        <v>0</v>
      </c>
      <c r="CA12" s="134">
        <f t="shared" si="32"/>
        <v>371006</v>
      </c>
      <c r="CB12" s="134">
        <f t="shared" si="32"/>
        <v>328578</v>
      </c>
      <c r="CC12" s="134">
        <f t="shared" si="32"/>
        <v>42428</v>
      </c>
      <c r="CD12" s="134">
        <f t="shared" si="32"/>
        <v>0</v>
      </c>
      <c r="CE12" s="134">
        <f t="shared" si="32"/>
        <v>0</v>
      </c>
      <c r="CF12" s="135">
        <f t="shared" si="32"/>
        <v>274943</v>
      </c>
      <c r="CG12" s="134">
        <f t="shared" si="32"/>
        <v>0</v>
      </c>
      <c r="CH12" s="134">
        <f t="shared" si="32"/>
        <v>49871</v>
      </c>
      <c r="CI12" s="134">
        <f t="shared" si="32"/>
        <v>756010</v>
      </c>
    </row>
    <row r="13" spans="1:87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3"/>
        <v>100991</v>
      </c>
      <c r="E13" s="134">
        <f t="shared" si="4"/>
        <v>100991</v>
      </c>
      <c r="F13" s="134">
        <v>190</v>
      </c>
      <c r="G13" s="134">
        <v>95603</v>
      </c>
      <c r="H13" s="134">
        <v>5198</v>
      </c>
      <c r="I13" s="134">
        <v>0</v>
      </c>
      <c r="J13" s="134">
        <v>0</v>
      </c>
      <c r="K13" s="135">
        <v>0</v>
      </c>
      <c r="L13" s="134">
        <f t="shared" si="5"/>
        <v>1059157</v>
      </c>
      <c r="M13" s="134">
        <f t="shared" si="6"/>
        <v>182185</v>
      </c>
      <c r="N13" s="134">
        <v>147810</v>
      </c>
      <c r="O13" s="134">
        <v>34375</v>
      </c>
      <c r="P13" s="134">
        <v>0</v>
      </c>
      <c r="Q13" s="134">
        <v>0</v>
      </c>
      <c r="R13" s="134">
        <f t="shared" si="7"/>
        <v>262660</v>
      </c>
      <c r="S13" s="134">
        <v>8868</v>
      </c>
      <c r="T13" s="134">
        <v>253792</v>
      </c>
      <c r="U13" s="134">
        <v>0</v>
      </c>
      <c r="V13" s="134">
        <v>0</v>
      </c>
      <c r="W13" s="134">
        <f t="shared" si="8"/>
        <v>614312</v>
      </c>
      <c r="X13" s="134">
        <v>257355</v>
      </c>
      <c r="Y13" s="134">
        <v>353154</v>
      </c>
      <c r="Z13" s="134">
        <v>0</v>
      </c>
      <c r="AA13" s="134">
        <v>3803</v>
      </c>
      <c r="AB13" s="135">
        <v>0</v>
      </c>
      <c r="AC13" s="134">
        <v>0</v>
      </c>
      <c r="AD13" s="134">
        <v>893241</v>
      </c>
      <c r="AE13" s="134">
        <f t="shared" si="9"/>
        <v>2053389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41907</v>
      </c>
      <c r="AO13" s="134">
        <f t="shared" si="13"/>
        <v>8865</v>
      </c>
      <c r="AP13" s="134">
        <v>8865</v>
      </c>
      <c r="AQ13" s="134">
        <v>0</v>
      </c>
      <c r="AR13" s="134">
        <v>0</v>
      </c>
      <c r="AS13" s="134">
        <v>0</v>
      </c>
      <c r="AT13" s="134">
        <f t="shared" si="14"/>
        <v>1522</v>
      </c>
      <c r="AU13" s="134">
        <v>1522</v>
      </c>
      <c r="AV13" s="134">
        <v>0</v>
      </c>
      <c r="AW13" s="134">
        <v>0</v>
      </c>
      <c r="AX13" s="134">
        <v>0</v>
      </c>
      <c r="AY13" s="134">
        <f t="shared" si="15"/>
        <v>31520</v>
      </c>
      <c r="AZ13" s="134">
        <v>23925</v>
      </c>
      <c r="BA13" s="134">
        <v>0</v>
      </c>
      <c r="BB13" s="134">
        <v>0</v>
      </c>
      <c r="BC13" s="134">
        <v>7595</v>
      </c>
      <c r="BD13" s="135">
        <v>114883</v>
      </c>
      <c r="BE13" s="134">
        <v>0</v>
      </c>
      <c r="BF13" s="134">
        <v>0</v>
      </c>
      <c r="BG13" s="134">
        <f t="shared" si="16"/>
        <v>41907</v>
      </c>
      <c r="BH13" s="134">
        <f t="shared" si="17"/>
        <v>100991</v>
      </c>
      <c r="BI13" s="134">
        <f t="shared" si="18"/>
        <v>100991</v>
      </c>
      <c r="BJ13" s="134">
        <f t="shared" si="19"/>
        <v>190</v>
      </c>
      <c r="BK13" s="134">
        <f t="shared" si="20"/>
        <v>95603</v>
      </c>
      <c r="BL13" s="134">
        <f t="shared" si="21"/>
        <v>5198</v>
      </c>
      <c r="BM13" s="134">
        <f t="shared" si="22"/>
        <v>0</v>
      </c>
      <c r="BN13" s="134">
        <f t="shared" si="23"/>
        <v>0</v>
      </c>
      <c r="BO13" s="135">
        <f t="shared" si="24"/>
        <v>0</v>
      </c>
      <c r="BP13" s="134">
        <f t="shared" si="25"/>
        <v>1101064</v>
      </c>
      <c r="BQ13" s="134">
        <f t="shared" si="26"/>
        <v>191050</v>
      </c>
      <c r="BR13" s="134">
        <f t="shared" si="27"/>
        <v>156675</v>
      </c>
      <c r="BS13" s="134">
        <f t="shared" si="28"/>
        <v>34375</v>
      </c>
      <c r="BT13" s="134">
        <f t="shared" si="29"/>
        <v>0</v>
      </c>
      <c r="BU13" s="134">
        <f t="shared" si="30"/>
        <v>0</v>
      </c>
      <c r="BV13" s="134">
        <f t="shared" si="31"/>
        <v>264182</v>
      </c>
      <c r="BW13" s="134">
        <f t="shared" si="32"/>
        <v>10390</v>
      </c>
      <c r="BX13" s="134">
        <f t="shared" si="32"/>
        <v>253792</v>
      </c>
      <c r="BY13" s="134">
        <f t="shared" si="32"/>
        <v>0</v>
      </c>
      <c r="BZ13" s="134">
        <f t="shared" si="32"/>
        <v>0</v>
      </c>
      <c r="CA13" s="134">
        <f t="shared" si="32"/>
        <v>645832</v>
      </c>
      <c r="CB13" s="134">
        <f t="shared" si="32"/>
        <v>281280</v>
      </c>
      <c r="CC13" s="134">
        <f t="shared" si="32"/>
        <v>353154</v>
      </c>
      <c r="CD13" s="134">
        <f t="shared" si="32"/>
        <v>0</v>
      </c>
      <c r="CE13" s="134">
        <f t="shared" si="32"/>
        <v>11398</v>
      </c>
      <c r="CF13" s="135">
        <f t="shared" si="32"/>
        <v>114883</v>
      </c>
      <c r="CG13" s="134">
        <f t="shared" si="32"/>
        <v>0</v>
      </c>
      <c r="CH13" s="134">
        <f t="shared" si="32"/>
        <v>893241</v>
      </c>
      <c r="CI13" s="134">
        <f t="shared" si="32"/>
        <v>2095296</v>
      </c>
    </row>
    <row r="14" spans="1:87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3"/>
        <v>945</v>
      </c>
      <c r="E14" s="134">
        <f t="shared" si="4"/>
        <v>945</v>
      </c>
      <c r="F14" s="134">
        <v>0</v>
      </c>
      <c r="G14" s="134">
        <v>945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4137850</v>
      </c>
      <c r="M14" s="134">
        <f t="shared" si="6"/>
        <v>1276523</v>
      </c>
      <c r="N14" s="134">
        <v>358910</v>
      </c>
      <c r="O14" s="134">
        <v>742244</v>
      </c>
      <c r="P14" s="134">
        <v>152561</v>
      </c>
      <c r="Q14" s="134">
        <v>22808</v>
      </c>
      <c r="R14" s="134">
        <f t="shared" si="7"/>
        <v>1049482</v>
      </c>
      <c r="S14" s="134">
        <v>34153</v>
      </c>
      <c r="T14" s="134">
        <v>992472</v>
      </c>
      <c r="U14" s="134">
        <v>22857</v>
      </c>
      <c r="V14" s="134">
        <v>0</v>
      </c>
      <c r="W14" s="134">
        <f t="shared" si="8"/>
        <v>1811845</v>
      </c>
      <c r="X14" s="134">
        <v>488123</v>
      </c>
      <c r="Y14" s="134">
        <v>1259061</v>
      </c>
      <c r="Z14" s="134">
        <v>48012</v>
      </c>
      <c r="AA14" s="134">
        <v>16649</v>
      </c>
      <c r="AB14" s="135">
        <v>0</v>
      </c>
      <c r="AC14" s="134">
        <v>0</v>
      </c>
      <c r="AD14" s="134">
        <v>1202534</v>
      </c>
      <c r="AE14" s="134">
        <f t="shared" si="9"/>
        <v>5341329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349411</v>
      </c>
      <c r="AO14" s="134">
        <f t="shared" si="13"/>
        <v>89664</v>
      </c>
      <c r="AP14" s="134">
        <v>66225</v>
      </c>
      <c r="AQ14" s="134">
        <v>23439</v>
      </c>
      <c r="AR14" s="134">
        <v>0</v>
      </c>
      <c r="AS14" s="134">
        <v>0</v>
      </c>
      <c r="AT14" s="134">
        <f t="shared" si="14"/>
        <v>111049</v>
      </c>
      <c r="AU14" s="134">
        <v>1531</v>
      </c>
      <c r="AV14" s="134">
        <v>109518</v>
      </c>
      <c r="AW14" s="134">
        <v>0</v>
      </c>
      <c r="AX14" s="134">
        <v>0</v>
      </c>
      <c r="AY14" s="134">
        <f t="shared" si="15"/>
        <v>148698</v>
      </c>
      <c r="AZ14" s="134">
        <v>75524</v>
      </c>
      <c r="BA14" s="134">
        <v>64144</v>
      </c>
      <c r="BB14" s="134">
        <v>0</v>
      </c>
      <c r="BC14" s="134">
        <v>9030</v>
      </c>
      <c r="BD14" s="135">
        <v>0</v>
      </c>
      <c r="BE14" s="134">
        <v>0</v>
      </c>
      <c r="BF14" s="134">
        <v>22855</v>
      </c>
      <c r="BG14" s="134">
        <f t="shared" si="16"/>
        <v>372266</v>
      </c>
      <c r="BH14" s="134">
        <f t="shared" si="17"/>
        <v>945</v>
      </c>
      <c r="BI14" s="134">
        <f t="shared" si="18"/>
        <v>945</v>
      </c>
      <c r="BJ14" s="134">
        <f t="shared" si="19"/>
        <v>0</v>
      </c>
      <c r="BK14" s="134">
        <f t="shared" si="20"/>
        <v>945</v>
      </c>
      <c r="BL14" s="134">
        <f t="shared" si="21"/>
        <v>0</v>
      </c>
      <c r="BM14" s="134">
        <f t="shared" si="22"/>
        <v>0</v>
      </c>
      <c r="BN14" s="134">
        <f t="shared" si="23"/>
        <v>0</v>
      </c>
      <c r="BO14" s="135">
        <f t="shared" si="24"/>
        <v>0</v>
      </c>
      <c r="BP14" s="134">
        <f t="shared" si="25"/>
        <v>4487261</v>
      </c>
      <c r="BQ14" s="134">
        <f t="shared" si="26"/>
        <v>1366187</v>
      </c>
      <c r="BR14" s="134">
        <f t="shared" si="27"/>
        <v>425135</v>
      </c>
      <c r="BS14" s="134">
        <f t="shared" si="28"/>
        <v>765683</v>
      </c>
      <c r="BT14" s="134">
        <f t="shared" si="29"/>
        <v>152561</v>
      </c>
      <c r="BU14" s="134">
        <f t="shared" si="30"/>
        <v>22808</v>
      </c>
      <c r="BV14" s="134">
        <f t="shared" si="31"/>
        <v>1160531</v>
      </c>
      <c r="BW14" s="134">
        <f t="shared" si="32"/>
        <v>35684</v>
      </c>
      <c r="BX14" s="134">
        <f t="shared" si="32"/>
        <v>1101990</v>
      </c>
      <c r="BY14" s="134">
        <f t="shared" si="32"/>
        <v>22857</v>
      </c>
      <c r="BZ14" s="134">
        <f t="shared" si="32"/>
        <v>0</v>
      </c>
      <c r="CA14" s="134">
        <f t="shared" si="32"/>
        <v>1960543</v>
      </c>
      <c r="CB14" s="134">
        <f t="shared" si="32"/>
        <v>563647</v>
      </c>
      <c r="CC14" s="134">
        <f t="shared" si="32"/>
        <v>1323205</v>
      </c>
      <c r="CD14" s="134">
        <f t="shared" si="32"/>
        <v>48012</v>
      </c>
      <c r="CE14" s="134">
        <f t="shared" si="32"/>
        <v>25679</v>
      </c>
      <c r="CF14" s="135">
        <f t="shared" si="32"/>
        <v>0</v>
      </c>
      <c r="CG14" s="134">
        <f t="shared" si="32"/>
        <v>0</v>
      </c>
      <c r="CH14" s="134">
        <f t="shared" si="32"/>
        <v>1225389</v>
      </c>
      <c r="CI14" s="134">
        <f t="shared" si="32"/>
        <v>5713595</v>
      </c>
    </row>
    <row r="15" spans="1:87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3"/>
        <v>497231</v>
      </c>
      <c r="E15" s="134">
        <f t="shared" si="4"/>
        <v>490288</v>
      </c>
      <c r="F15" s="134">
        <v>0</v>
      </c>
      <c r="G15" s="134">
        <v>411910</v>
      </c>
      <c r="H15" s="134">
        <v>78378</v>
      </c>
      <c r="I15" s="134">
        <v>0</v>
      </c>
      <c r="J15" s="134">
        <v>6943</v>
      </c>
      <c r="K15" s="135">
        <v>0</v>
      </c>
      <c r="L15" s="134">
        <f t="shared" si="5"/>
        <v>1840915</v>
      </c>
      <c r="M15" s="134">
        <f t="shared" si="6"/>
        <v>252957</v>
      </c>
      <c r="N15" s="134">
        <v>107566</v>
      </c>
      <c r="O15" s="134">
        <v>102301</v>
      </c>
      <c r="P15" s="134">
        <v>28200</v>
      </c>
      <c r="Q15" s="134">
        <v>14890</v>
      </c>
      <c r="R15" s="134">
        <f t="shared" si="7"/>
        <v>206540</v>
      </c>
      <c r="S15" s="134">
        <v>11130</v>
      </c>
      <c r="T15" s="134">
        <v>145829</v>
      </c>
      <c r="U15" s="134">
        <v>49581</v>
      </c>
      <c r="V15" s="134">
        <v>6434</v>
      </c>
      <c r="W15" s="134">
        <f t="shared" si="8"/>
        <v>1373997</v>
      </c>
      <c r="X15" s="134">
        <v>486573</v>
      </c>
      <c r="Y15" s="134">
        <v>767596</v>
      </c>
      <c r="Z15" s="134">
        <v>30757</v>
      </c>
      <c r="AA15" s="134">
        <v>89071</v>
      </c>
      <c r="AB15" s="135">
        <v>0</v>
      </c>
      <c r="AC15" s="134">
        <v>987</v>
      </c>
      <c r="AD15" s="134">
        <v>31020</v>
      </c>
      <c r="AE15" s="134">
        <f t="shared" si="9"/>
        <v>2369166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186518</v>
      </c>
      <c r="AO15" s="134">
        <f t="shared" si="13"/>
        <v>9024</v>
      </c>
      <c r="AP15" s="134">
        <v>9024</v>
      </c>
      <c r="AQ15" s="134">
        <v>0</v>
      </c>
      <c r="AR15" s="134">
        <v>0</v>
      </c>
      <c r="AS15" s="134">
        <v>0</v>
      </c>
      <c r="AT15" s="134">
        <f t="shared" si="14"/>
        <v>374</v>
      </c>
      <c r="AU15" s="134">
        <v>0</v>
      </c>
      <c r="AV15" s="134">
        <v>374</v>
      </c>
      <c r="AW15" s="134">
        <v>0</v>
      </c>
      <c r="AX15" s="134">
        <v>0</v>
      </c>
      <c r="AY15" s="134">
        <f t="shared" si="15"/>
        <v>177120</v>
      </c>
      <c r="AZ15" s="134">
        <v>0</v>
      </c>
      <c r="BA15" s="134">
        <v>175980</v>
      </c>
      <c r="BB15" s="134">
        <v>0</v>
      </c>
      <c r="BC15" s="134">
        <v>1140</v>
      </c>
      <c r="BD15" s="135">
        <v>0</v>
      </c>
      <c r="BE15" s="134">
        <v>0</v>
      </c>
      <c r="BF15" s="134">
        <v>0</v>
      </c>
      <c r="BG15" s="134">
        <f t="shared" si="16"/>
        <v>186518</v>
      </c>
      <c r="BH15" s="134">
        <f t="shared" si="17"/>
        <v>497231</v>
      </c>
      <c r="BI15" s="134">
        <f t="shared" si="18"/>
        <v>490288</v>
      </c>
      <c r="BJ15" s="134">
        <f t="shared" si="19"/>
        <v>0</v>
      </c>
      <c r="BK15" s="134">
        <f t="shared" si="20"/>
        <v>411910</v>
      </c>
      <c r="BL15" s="134">
        <f t="shared" si="21"/>
        <v>78378</v>
      </c>
      <c r="BM15" s="134">
        <f t="shared" si="22"/>
        <v>0</v>
      </c>
      <c r="BN15" s="134">
        <f t="shared" si="23"/>
        <v>6943</v>
      </c>
      <c r="BO15" s="135">
        <f t="shared" si="24"/>
        <v>0</v>
      </c>
      <c r="BP15" s="134">
        <f t="shared" si="25"/>
        <v>2027433</v>
      </c>
      <c r="BQ15" s="134">
        <f t="shared" si="26"/>
        <v>261981</v>
      </c>
      <c r="BR15" s="134">
        <f t="shared" si="27"/>
        <v>116590</v>
      </c>
      <c r="BS15" s="134">
        <f t="shared" si="28"/>
        <v>102301</v>
      </c>
      <c r="BT15" s="134">
        <f t="shared" si="29"/>
        <v>28200</v>
      </c>
      <c r="BU15" s="134">
        <f t="shared" si="30"/>
        <v>14890</v>
      </c>
      <c r="BV15" s="134">
        <f t="shared" si="31"/>
        <v>206914</v>
      </c>
      <c r="BW15" s="134">
        <f t="shared" si="32"/>
        <v>11130</v>
      </c>
      <c r="BX15" s="134">
        <f t="shared" si="32"/>
        <v>146203</v>
      </c>
      <c r="BY15" s="134">
        <f t="shared" si="32"/>
        <v>49581</v>
      </c>
      <c r="BZ15" s="134">
        <f t="shared" si="32"/>
        <v>6434</v>
      </c>
      <c r="CA15" s="134">
        <f t="shared" si="32"/>
        <v>1551117</v>
      </c>
      <c r="CB15" s="134">
        <f t="shared" si="32"/>
        <v>486573</v>
      </c>
      <c r="CC15" s="134">
        <f t="shared" si="32"/>
        <v>943576</v>
      </c>
      <c r="CD15" s="134">
        <f t="shared" si="32"/>
        <v>30757</v>
      </c>
      <c r="CE15" s="134">
        <f t="shared" si="32"/>
        <v>90211</v>
      </c>
      <c r="CF15" s="135">
        <f t="shared" si="32"/>
        <v>0</v>
      </c>
      <c r="CG15" s="134">
        <f t="shared" si="32"/>
        <v>987</v>
      </c>
      <c r="CH15" s="134">
        <f t="shared" si="32"/>
        <v>31020</v>
      </c>
      <c r="CI15" s="134">
        <f t="shared" si="32"/>
        <v>2555684</v>
      </c>
    </row>
    <row r="16" spans="1:87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318708</v>
      </c>
      <c r="M16" s="134">
        <f t="shared" si="6"/>
        <v>91971</v>
      </c>
      <c r="N16" s="134">
        <v>39334</v>
      </c>
      <c r="O16" s="134">
        <v>46081</v>
      </c>
      <c r="P16" s="134">
        <v>0</v>
      </c>
      <c r="Q16" s="134">
        <v>6556</v>
      </c>
      <c r="R16" s="134">
        <f t="shared" si="7"/>
        <v>15851</v>
      </c>
      <c r="S16" s="134">
        <v>2588</v>
      </c>
      <c r="T16" s="134">
        <v>411</v>
      </c>
      <c r="U16" s="134">
        <v>12852</v>
      </c>
      <c r="V16" s="134">
        <v>0</v>
      </c>
      <c r="W16" s="134">
        <f t="shared" si="8"/>
        <v>210886</v>
      </c>
      <c r="X16" s="134">
        <v>169456</v>
      </c>
      <c r="Y16" s="134">
        <v>22772</v>
      </c>
      <c r="Z16" s="134">
        <v>18658</v>
      </c>
      <c r="AA16" s="134">
        <v>0</v>
      </c>
      <c r="AB16" s="135">
        <v>254044</v>
      </c>
      <c r="AC16" s="134">
        <v>0</v>
      </c>
      <c r="AD16" s="134">
        <v>232041</v>
      </c>
      <c r="AE16" s="134">
        <f t="shared" si="9"/>
        <v>550749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0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87719</v>
      </c>
      <c r="BE16" s="134">
        <v>0</v>
      </c>
      <c r="BF16" s="134">
        <v>72187</v>
      </c>
      <c r="BG16" s="134">
        <f t="shared" si="16"/>
        <v>72187</v>
      </c>
      <c r="BH16" s="134">
        <f t="shared" si="17"/>
        <v>0</v>
      </c>
      <c r="BI16" s="134">
        <f t="shared" si="18"/>
        <v>0</v>
      </c>
      <c r="BJ16" s="134">
        <f t="shared" si="19"/>
        <v>0</v>
      </c>
      <c r="BK16" s="134">
        <f t="shared" si="20"/>
        <v>0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0</v>
      </c>
      <c r="BP16" s="134">
        <f t="shared" si="25"/>
        <v>318708</v>
      </c>
      <c r="BQ16" s="134">
        <f t="shared" si="26"/>
        <v>91971</v>
      </c>
      <c r="BR16" s="134">
        <f t="shared" si="27"/>
        <v>39334</v>
      </c>
      <c r="BS16" s="134">
        <f t="shared" si="28"/>
        <v>46081</v>
      </c>
      <c r="BT16" s="134">
        <f t="shared" si="29"/>
        <v>0</v>
      </c>
      <c r="BU16" s="134">
        <f t="shared" si="30"/>
        <v>6556</v>
      </c>
      <c r="BV16" s="134">
        <f t="shared" si="31"/>
        <v>15851</v>
      </c>
      <c r="BW16" s="134">
        <f t="shared" si="32"/>
        <v>2588</v>
      </c>
      <c r="BX16" s="134">
        <f t="shared" si="32"/>
        <v>411</v>
      </c>
      <c r="BY16" s="134">
        <f t="shared" si="32"/>
        <v>12852</v>
      </c>
      <c r="BZ16" s="134">
        <f t="shared" si="32"/>
        <v>0</v>
      </c>
      <c r="CA16" s="134">
        <f t="shared" si="32"/>
        <v>210886</v>
      </c>
      <c r="CB16" s="134">
        <f t="shared" si="32"/>
        <v>169456</v>
      </c>
      <c r="CC16" s="134">
        <f t="shared" si="32"/>
        <v>22772</v>
      </c>
      <c r="CD16" s="134">
        <f t="shared" si="32"/>
        <v>18658</v>
      </c>
      <c r="CE16" s="134">
        <f t="shared" si="32"/>
        <v>0</v>
      </c>
      <c r="CF16" s="135">
        <f t="shared" si="32"/>
        <v>341763</v>
      </c>
      <c r="CG16" s="134">
        <f t="shared" si="32"/>
        <v>0</v>
      </c>
      <c r="CH16" s="134">
        <f t="shared" si="32"/>
        <v>304228</v>
      </c>
      <c r="CI16" s="134">
        <f t="shared" si="32"/>
        <v>622936</v>
      </c>
    </row>
    <row r="17" spans="1:87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138259</v>
      </c>
      <c r="L17" s="134">
        <f t="shared" si="5"/>
        <v>354164</v>
      </c>
      <c r="M17" s="134">
        <f t="shared" si="6"/>
        <v>25393</v>
      </c>
      <c r="N17" s="134">
        <v>20697</v>
      </c>
      <c r="O17" s="134">
        <v>0</v>
      </c>
      <c r="P17" s="134">
        <v>0</v>
      </c>
      <c r="Q17" s="134">
        <v>4696</v>
      </c>
      <c r="R17" s="134">
        <f t="shared" si="7"/>
        <v>40669</v>
      </c>
      <c r="S17" s="134">
        <v>35994</v>
      </c>
      <c r="T17" s="134">
        <v>0</v>
      </c>
      <c r="U17" s="134">
        <v>4675</v>
      </c>
      <c r="V17" s="134">
        <v>0</v>
      </c>
      <c r="W17" s="134">
        <f t="shared" si="8"/>
        <v>288102</v>
      </c>
      <c r="X17" s="134">
        <v>233202</v>
      </c>
      <c r="Y17" s="134">
        <v>50052</v>
      </c>
      <c r="Z17" s="134">
        <v>4848</v>
      </c>
      <c r="AA17" s="134">
        <v>0</v>
      </c>
      <c r="AB17" s="135">
        <v>483933</v>
      </c>
      <c r="AC17" s="134">
        <v>0</v>
      </c>
      <c r="AD17" s="134">
        <v>0</v>
      </c>
      <c r="AE17" s="134">
        <f t="shared" si="9"/>
        <v>354164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4448</v>
      </c>
      <c r="AO17" s="134">
        <f t="shared" si="13"/>
        <v>4448</v>
      </c>
      <c r="AP17" s="134">
        <v>4448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0</v>
      </c>
      <c r="BE17" s="134">
        <v>0</v>
      </c>
      <c r="BF17" s="134">
        <v>0</v>
      </c>
      <c r="BG17" s="134">
        <f t="shared" si="16"/>
        <v>4448</v>
      </c>
      <c r="BH17" s="134">
        <f t="shared" si="17"/>
        <v>0</v>
      </c>
      <c r="BI17" s="134">
        <f t="shared" si="18"/>
        <v>0</v>
      </c>
      <c r="BJ17" s="134">
        <f t="shared" si="19"/>
        <v>0</v>
      </c>
      <c r="BK17" s="134">
        <f t="shared" si="20"/>
        <v>0</v>
      </c>
      <c r="BL17" s="134">
        <f t="shared" si="21"/>
        <v>0</v>
      </c>
      <c r="BM17" s="134">
        <f t="shared" si="22"/>
        <v>0</v>
      </c>
      <c r="BN17" s="134">
        <f t="shared" si="23"/>
        <v>0</v>
      </c>
      <c r="BO17" s="135">
        <f t="shared" si="24"/>
        <v>138259</v>
      </c>
      <c r="BP17" s="134">
        <f t="shared" si="25"/>
        <v>358612</v>
      </c>
      <c r="BQ17" s="134">
        <f t="shared" si="26"/>
        <v>29841</v>
      </c>
      <c r="BR17" s="134">
        <f t="shared" si="27"/>
        <v>25145</v>
      </c>
      <c r="BS17" s="134">
        <f t="shared" si="28"/>
        <v>0</v>
      </c>
      <c r="BT17" s="134">
        <f t="shared" si="29"/>
        <v>0</v>
      </c>
      <c r="BU17" s="134">
        <f t="shared" si="30"/>
        <v>4696</v>
      </c>
      <c r="BV17" s="134">
        <f t="shared" si="31"/>
        <v>40669</v>
      </c>
      <c r="BW17" s="134">
        <f t="shared" si="32"/>
        <v>35994</v>
      </c>
      <c r="BX17" s="134">
        <f t="shared" si="32"/>
        <v>0</v>
      </c>
      <c r="BY17" s="134">
        <f t="shared" si="32"/>
        <v>4675</v>
      </c>
      <c r="BZ17" s="134">
        <f t="shared" si="32"/>
        <v>0</v>
      </c>
      <c r="CA17" s="134">
        <f t="shared" si="32"/>
        <v>288102</v>
      </c>
      <c r="CB17" s="134">
        <f t="shared" si="32"/>
        <v>233202</v>
      </c>
      <c r="CC17" s="134">
        <f t="shared" si="32"/>
        <v>50052</v>
      </c>
      <c r="CD17" s="134">
        <f t="shared" si="32"/>
        <v>4848</v>
      </c>
      <c r="CE17" s="134">
        <f t="shared" si="32"/>
        <v>0</v>
      </c>
      <c r="CF17" s="135">
        <f t="shared" si="32"/>
        <v>483933</v>
      </c>
      <c r="CG17" s="134">
        <f t="shared" si="32"/>
        <v>0</v>
      </c>
      <c r="CH17" s="134">
        <f t="shared" si="32"/>
        <v>0</v>
      </c>
      <c r="CI17" s="134">
        <f t="shared" si="32"/>
        <v>358612</v>
      </c>
    </row>
    <row r="18" spans="1:87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192553</v>
      </c>
      <c r="L18" s="134">
        <f t="shared" si="5"/>
        <v>670754</v>
      </c>
      <c r="M18" s="134">
        <f t="shared" si="6"/>
        <v>130600</v>
      </c>
      <c r="N18" s="134">
        <v>29545</v>
      </c>
      <c r="O18" s="134">
        <v>89795</v>
      </c>
      <c r="P18" s="134">
        <v>0</v>
      </c>
      <c r="Q18" s="134">
        <v>11260</v>
      </c>
      <c r="R18" s="134">
        <f t="shared" si="7"/>
        <v>31063</v>
      </c>
      <c r="S18" s="134">
        <v>7711</v>
      </c>
      <c r="T18" s="134">
        <v>471</v>
      </c>
      <c r="U18" s="134">
        <v>22881</v>
      </c>
      <c r="V18" s="134">
        <v>15791</v>
      </c>
      <c r="W18" s="134">
        <f t="shared" si="8"/>
        <v>493300</v>
      </c>
      <c r="X18" s="134">
        <v>388213</v>
      </c>
      <c r="Y18" s="134">
        <v>75765</v>
      </c>
      <c r="Z18" s="134">
        <v>15769</v>
      </c>
      <c r="AA18" s="134">
        <v>13553</v>
      </c>
      <c r="AB18" s="135">
        <v>418164</v>
      </c>
      <c r="AC18" s="134">
        <v>0</v>
      </c>
      <c r="AD18" s="134">
        <v>79435</v>
      </c>
      <c r="AE18" s="134">
        <f t="shared" si="9"/>
        <v>750189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291525</v>
      </c>
      <c r="AO18" s="134">
        <f t="shared" si="13"/>
        <v>34203</v>
      </c>
      <c r="AP18" s="134">
        <v>34203</v>
      </c>
      <c r="AQ18" s="134">
        <v>0</v>
      </c>
      <c r="AR18" s="134">
        <v>0</v>
      </c>
      <c r="AS18" s="134">
        <v>0</v>
      </c>
      <c r="AT18" s="134">
        <f t="shared" si="14"/>
        <v>28971</v>
      </c>
      <c r="AU18" s="134">
        <v>0</v>
      </c>
      <c r="AV18" s="134">
        <v>23672</v>
      </c>
      <c r="AW18" s="134">
        <v>5299</v>
      </c>
      <c r="AX18" s="134">
        <v>0</v>
      </c>
      <c r="AY18" s="134">
        <f t="shared" si="15"/>
        <v>228351</v>
      </c>
      <c r="AZ18" s="134">
        <v>47434</v>
      </c>
      <c r="BA18" s="134">
        <v>179624</v>
      </c>
      <c r="BB18" s="134">
        <v>1293</v>
      </c>
      <c r="BC18" s="134">
        <v>0</v>
      </c>
      <c r="BD18" s="135">
        <v>0</v>
      </c>
      <c r="BE18" s="134">
        <v>0</v>
      </c>
      <c r="BF18" s="134">
        <v>569</v>
      </c>
      <c r="BG18" s="134">
        <f t="shared" si="16"/>
        <v>292094</v>
      </c>
      <c r="BH18" s="134">
        <f t="shared" si="17"/>
        <v>0</v>
      </c>
      <c r="BI18" s="134">
        <f t="shared" si="18"/>
        <v>0</v>
      </c>
      <c r="BJ18" s="134">
        <f t="shared" si="19"/>
        <v>0</v>
      </c>
      <c r="BK18" s="134">
        <f t="shared" si="20"/>
        <v>0</v>
      </c>
      <c r="BL18" s="134">
        <f t="shared" si="21"/>
        <v>0</v>
      </c>
      <c r="BM18" s="134">
        <f t="shared" si="22"/>
        <v>0</v>
      </c>
      <c r="BN18" s="134">
        <f t="shared" si="23"/>
        <v>0</v>
      </c>
      <c r="BO18" s="135">
        <f t="shared" si="24"/>
        <v>192553</v>
      </c>
      <c r="BP18" s="134">
        <f t="shared" si="25"/>
        <v>962279</v>
      </c>
      <c r="BQ18" s="134">
        <f t="shared" si="26"/>
        <v>164803</v>
      </c>
      <c r="BR18" s="134">
        <f t="shared" si="27"/>
        <v>63748</v>
      </c>
      <c r="BS18" s="134">
        <f t="shared" si="28"/>
        <v>89795</v>
      </c>
      <c r="BT18" s="134">
        <f t="shared" si="29"/>
        <v>0</v>
      </c>
      <c r="BU18" s="134">
        <f t="shared" si="30"/>
        <v>11260</v>
      </c>
      <c r="BV18" s="134">
        <f t="shared" si="31"/>
        <v>60034</v>
      </c>
      <c r="BW18" s="134">
        <f t="shared" si="32"/>
        <v>7711</v>
      </c>
      <c r="BX18" s="134">
        <f t="shared" si="32"/>
        <v>24143</v>
      </c>
      <c r="BY18" s="134">
        <f t="shared" si="32"/>
        <v>28180</v>
      </c>
      <c r="BZ18" s="134">
        <f t="shared" si="32"/>
        <v>15791</v>
      </c>
      <c r="CA18" s="134">
        <f t="shared" si="32"/>
        <v>721651</v>
      </c>
      <c r="CB18" s="134">
        <f t="shared" si="32"/>
        <v>435647</v>
      </c>
      <c r="CC18" s="134">
        <f t="shared" si="32"/>
        <v>255389</v>
      </c>
      <c r="CD18" s="134">
        <f t="shared" si="32"/>
        <v>17062</v>
      </c>
      <c r="CE18" s="134">
        <f t="shared" si="32"/>
        <v>13553</v>
      </c>
      <c r="CF18" s="135">
        <f t="shared" si="32"/>
        <v>418164</v>
      </c>
      <c r="CG18" s="134">
        <f t="shared" si="32"/>
        <v>0</v>
      </c>
      <c r="CH18" s="134">
        <f t="shared" si="32"/>
        <v>80004</v>
      </c>
      <c r="CI18" s="134">
        <f t="shared" si="32"/>
        <v>1042283</v>
      </c>
    </row>
    <row r="19" spans="1:87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3"/>
        <v>78755</v>
      </c>
      <c r="E19" s="134">
        <f t="shared" si="4"/>
        <v>78755</v>
      </c>
      <c r="F19" s="134">
        <v>18075</v>
      </c>
      <c r="G19" s="134">
        <v>60680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5494995</v>
      </c>
      <c r="M19" s="134">
        <f t="shared" si="6"/>
        <v>1221163</v>
      </c>
      <c r="N19" s="134">
        <v>314310</v>
      </c>
      <c r="O19" s="134">
        <v>906853</v>
      </c>
      <c r="P19" s="134">
        <v>0</v>
      </c>
      <c r="Q19" s="134">
        <v>0</v>
      </c>
      <c r="R19" s="134">
        <f t="shared" si="7"/>
        <v>801019</v>
      </c>
      <c r="S19" s="134">
        <v>79124</v>
      </c>
      <c r="T19" s="134">
        <v>611918</v>
      </c>
      <c r="U19" s="134">
        <v>109977</v>
      </c>
      <c r="V19" s="134">
        <v>47993</v>
      </c>
      <c r="W19" s="134">
        <f t="shared" si="8"/>
        <v>3424820</v>
      </c>
      <c r="X19" s="134">
        <v>465305</v>
      </c>
      <c r="Y19" s="134">
        <v>1989011</v>
      </c>
      <c r="Z19" s="134">
        <v>970504</v>
      </c>
      <c r="AA19" s="134">
        <v>0</v>
      </c>
      <c r="AB19" s="135">
        <v>0</v>
      </c>
      <c r="AC19" s="134">
        <v>0</v>
      </c>
      <c r="AD19" s="134">
        <v>0</v>
      </c>
      <c r="AE19" s="134">
        <f t="shared" si="9"/>
        <v>5573750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331112</v>
      </c>
      <c r="AO19" s="134">
        <f t="shared" si="13"/>
        <v>32143</v>
      </c>
      <c r="AP19" s="134">
        <v>15655</v>
      </c>
      <c r="AQ19" s="134">
        <v>16488</v>
      </c>
      <c r="AR19" s="134">
        <v>0</v>
      </c>
      <c r="AS19" s="134">
        <v>0</v>
      </c>
      <c r="AT19" s="134">
        <f t="shared" si="14"/>
        <v>65265</v>
      </c>
      <c r="AU19" s="134">
        <v>1040</v>
      </c>
      <c r="AV19" s="134">
        <v>64225</v>
      </c>
      <c r="AW19" s="134">
        <v>0</v>
      </c>
      <c r="AX19" s="134">
        <v>0</v>
      </c>
      <c r="AY19" s="134">
        <f t="shared" si="15"/>
        <v>233704</v>
      </c>
      <c r="AZ19" s="134">
        <v>0</v>
      </c>
      <c r="BA19" s="134">
        <v>233704</v>
      </c>
      <c r="BB19" s="134">
        <v>0</v>
      </c>
      <c r="BC19" s="134">
        <v>0</v>
      </c>
      <c r="BD19" s="135">
        <v>278397</v>
      </c>
      <c r="BE19" s="134">
        <v>0</v>
      </c>
      <c r="BF19" s="134">
        <v>0</v>
      </c>
      <c r="BG19" s="134">
        <f t="shared" si="16"/>
        <v>331112</v>
      </c>
      <c r="BH19" s="134">
        <f t="shared" si="17"/>
        <v>78755</v>
      </c>
      <c r="BI19" s="134">
        <f t="shared" si="18"/>
        <v>78755</v>
      </c>
      <c r="BJ19" s="134">
        <f t="shared" si="19"/>
        <v>18075</v>
      </c>
      <c r="BK19" s="134">
        <f t="shared" si="20"/>
        <v>60680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5826107</v>
      </c>
      <c r="BQ19" s="134">
        <f t="shared" si="26"/>
        <v>1253306</v>
      </c>
      <c r="BR19" s="134">
        <f t="shared" si="27"/>
        <v>329965</v>
      </c>
      <c r="BS19" s="134">
        <f t="shared" si="28"/>
        <v>923341</v>
      </c>
      <c r="BT19" s="134">
        <f t="shared" si="29"/>
        <v>0</v>
      </c>
      <c r="BU19" s="134">
        <f t="shared" si="30"/>
        <v>0</v>
      </c>
      <c r="BV19" s="134">
        <f t="shared" si="31"/>
        <v>866284</v>
      </c>
      <c r="BW19" s="134">
        <f t="shared" si="32"/>
        <v>80164</v>
      </c>
      <c r="BX19" s="134">
        <f t="shared" si="32"/>
        <v>676143</v>
      </c>
      <c r="BY19" s="134">
        <f t="shared" si="32"/>
        <v>109977</v>
      </c>
      <c r="BZ19" s="134">
        <f t="shared" si="32"/>
        <v>47993</v>
      </c>
      <c r="CA19" s="134">
        <f t="shared" si="32"/>
        <v>3658524</v>
      </c>
      <c r="CB19" s="134">
        <f t="shared" si="32"/>
        <v>465305</v>
      </c>
      <c r="CC19" s="134">
        <f t="shared" si="32"/>
        <v>2222715</v>
      </c>
      <c r="CD19" s="134">
        <f t="shared" si="32"/>
        <v>970504</v>
      </c>
      <c r="CE19" s="134">
        <f t="shared" si="32"/>
        <v>0</v>
      </c>
      <c r="CF19" s="135">
        <f t="shared" si="32"/>
        <v>278397</v>
      </c>
      <c r="CG19" s="134">
        <f t="shared" si="32"/>
        <v>0</v>
      </c>
      <c r="CH19" s="134">
        <f t="shared" si="32"/>
        <v>0</v>
      </c>
      <c r="CI19" s="134">
        <f t="shared" si="32"/>
        <v>5904862</v>
      </c>
    </row>
    <row r="20" spans="1:87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3"/>
        <v>697524</v>
      </c>
      <c r="E20" s="134">
        <f t="shared" si="4"/>
        <v>697524</v>
      </c>
      <c r="F20" s="134">
        <v>19746</v>
      </c>
      <c r="G20" s="134">
        <v>677778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2213052</v>
      </c>
      <c r="M20" s="134">
        <f t="shared" si="6"/>
        <v>383484</v>
      </c>
      <c r="N20" s="134">
        <v>102358</v>
      </c>
      <c r="O20" s="134">
        <v>162622</v>
      </c>
      <c r="P20" s="134">
        <v>117227</v>
      </c>
      <c r="Q20" s="134">
        <v>1277</v>
      </c>
      <c r="R20" s="134">
        <f t="shared" si="7"/>
        <v>459184</v>
      </c>
      <c r="S20" s="134">
        <v>110008</v>
      </c>
      <c r="T20" s="134">
        <v>314826</v>
      </c>
      <c r="U20" s="134">
        <v>34350</v>
      </c>
      <c r="V20" s="134">
        <v>13179</v>
      </c>
      <c r="W20" s="134">
        <f t="shared" si="8"/>
        <v>1357205</v>
      </c>
      <c r="X20" s="134">
        <v>424017</v>
      </c>
      <c r="Y20" s="134">
        <v>832976</v>
      </c>
      <c r="Z20" s="134">
        <v>98691</v>
      </c>
      <c r="AA20" s="134">
        <v>1521</v>
      </c>
      <c r="AB20" s="135">
        <v>0</v>
      </c>
      <c r="AC20" s="134">
        <v>0</v>
      </c>
      <c r="AD20" s="134">
        <v>0</v>
      </c>
      <c r="AE20" s="134">
        <f t="shared" si="9"/>
        <v>2910576</v>
      </c>
      <c r="AF20" s="134">
        <f t="shared" si="10"/>
        <v>44023</v>
      </c>
      <c r="AG20" s="134">
        <f t="shared" si="11"/>
        <v>44023</v>
      </c>
      <c r="AH20" s="134">
        <v>0</v>
      </c>
      <c r="AI20" s="134">
        <v>44023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102169</v>
      </c>
      <c r="AO20" s="134">
        <f t="shared" si="13"/>
        <v>8504</v>
      </c>
      <c r="AP20" s="134">
        <v>7866</v>
      </c>
      <c r="AQ20" s="134">
        <v>0</v>
      </c>
      <c r="AR20" s="134">
        <v>638</v>
      </c>
      <c r="AS20" s="134">
        <v>0</v>
      </c>
      <c r="AT20" s="134">
        <f t="shared" si="14"/>
        <v>20660</v>
      </c>
      <c r="AU20" s="134">
        <v>0</v>
      </c>
      <c r="AV20" s="134">
        <v>20660</v>
      </c>
      <c r="AW20" s="134">
        <v>0</v>
      </c>
      <c r="AX20" s="134">
        <v>0</v>
      </c>
      <c r="AY20" s="134">
        <f t="shared" si="15"/>
        <v>73005</v>
      </c>
      <c r="AZ20" s="134">
        <v>0</v>
      </c>
      <c r="BA20" s="134">
        <v>73005</v>
      </c>
      <c r="BB20" s="134">
        <v>0</v>
      </c>
      <c r="BC20" s="134">
        <v>0</v>
      </c>
      <c r="BD20" s="135">
        <v>0</v>
      </c>
      <c r="BE20" s="134">
        <v>0</v>
      </c>
      <c r="BF20" s="134">
        <v>0</v>
      </c>
      <c r="BG20" s="134">
        <f t="shared" si="16"/>
        <v>146192</v>
      </c>
      <c r="BH20" s="134">
        <f t="shared" si="17"/>
        <v>741547</v>
      </c>
      <c r="BI20" s="134">
        <f t="shared" si="18"/>
        <v>741547</v>
      </c>
      <c r="BJ20" s="134">
        <f t="shared" si="19"/>
        <v>19746</v>
      </c>
      <c r="BK20" s="134">
        <f t="shared" si="20"/>
        <v>721801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0</v>
      </c>
      <c r="BP20" s="134">
        <f t="shared" si="25"/>
        <v>2315221</v>
      </c>
      <c r="BQ20" s="134">
        <f t="shared" si="26"/>
        <v>391988</v>
      </c>
      <c r="BR20" s="134">
        <f t="shared" si="27"/>
        <v>110224</v>
      </c>
      <c r="BS20" s="134">
        <f t="shared" si="28"/>
        <v>162622</v>
      </c>
      <c r="BT20" s="134">
        <f t="shared" si="29"/>
        <v>117865</v>
      </c>
      <c r="BU20" s="134">
        <f t="shared" si="30"/>
        <v>1277</v>
      </c>
      <c r="BV20" s="134">
        <f t="shared" si="31"/>
        <v>479844</v>
      </c>
      <c r="BW20" s="134">
        <f t="shared" si="32"/>
        <v>110008</v>
      </c>
      <c r="BX20" s="134">
        <f t="shared" si="32"/>
        <v>335486</v>
      </c>
      <c r="BY20" s="134">
        <f t="shared" si="32"/>
        <v>34350</v>
      </c>
      <c r="BZ20" s="134">
        <f t="shared" si="32"/>
        <v>13179</v>
      </c>
      <c r="CA20" s="134">
        <f t="shared" si="32"/>
        <v>1430210</v>
      </c>
      <c r="CB20" s="134">
        <f t="shared" si="32"/>
        <v>424017</v>
      </c>
      <c r="CC20" s="134">
        <f t="shared" si="32"/>
        <v>905981</v>
      </c>
      <c r="CD20" s="134">
        <f t="shared" si="32"/>
        <v>98691</v>
      </c>
      <c r="CE20" s="134">
        <f t="shared" si="32"/>
        <v>1521</v>
      </c>
      <c r="CF20" s="135">
        <f t="shared" si="32"/>
        <v>0</v>
      </c>
      <c r="CG20" s="134">
        <f t="shared" si="32"/>
        <v>0</v>
      </c>
      <c r="CH20" s="134">
        <f t="shared" si="32"/>
        <v>0</v>
      </c>
      <c r="CI20" s="134">
        <f t="shared" si="32"/>
        <v>3056768</v>
      </c>
    </row>
    <row r="21" spans="1:87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1940649</v>
      </c>
      <c r="M21" s="134">
        <f t="shared" si="6"/>
        <v>533639</v>
      </c>
      <c r="N21" s="134">
        <v>368537</v>
      </c>
      <c r="O21" s="134">
        <v>130312</v>
      </c>
      <c r="P21" s="134">
        <v>7314</v>
      </c>
      <c r="Q21" s="134">
        <v>27476</v>
      </c>
      <c r="R21" s="134">
        <f t="shared" si="7"/>
        <v>332013</v>
      </c>
      <c r="S21" s="134">
        <v>43677</v>
      </c>
      <c r="T21" s="134">
        <v>242240</v>
      </c>
      <c r="U21" s="134">
        <v>46096</v>
      </c>
      <c r="V21" s="134">
        <v>4500</v>
      </c>
      <c r="W21" s="134">
        <f t="shared" si="8"/>
        <v>1070497</v>
      </c>
      <c r="X21" s="134">
        <v>419514</v>
      </c>
      <c r="Y21" s="134">
        <v>528237</v>
      </c>
      <c r="Z21" s="134">
        <v>114032</v>
      </c>
      <c r="AA21" s="134">
        <v>8714</v>
      </c>
      <c r="AB21" s="135">
        <v>0</v>
      </c>
      <c r="AC21" s="134">
        <v>0</v>
      </c>
      <c r="AD21" s="134">
        <v>93046</v>
      </c>
      <c r="AE21" s="134">
        <f t="shared" si="9"/>
        <v>2033695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227798</v>
      </c>
      <c r="AO21" s="134">
        <f t="shared" si="13"/>
        <v>23287</v>
      </c>
      <c r="AP21" s="134">
        <v>23287</v>
      </c>
      <c r="AQ21" s="134">
        <v>0</v>
      </c>
      <c r="AR21" s="134">
        <v>0</v>
      </c>
      <c r="AS21" s="134">
        <v>0</v>
      </c>
      <c r="AT21" s="134">
        <f t="shared" si="14"/>
        <v>94806</v>
      </c>
      <c r="AU21" s="134">
        <v>2444</v>
      </c>
      <c r="AV21" s="134">
        <v>92362</v>
      </c>
      <c r="AW21" s="134">
        <v>0</v>
      </c>
      <c r="AX21" s="134">
        <v>0</v>
      </c>
      <c r="AY21" s="134">
        <f t="shared" si="15"/>
        <v>109705</v>
      </c>
      <c r="AZ21" s="134">
        <v>63574</v>
      </c>
      <c r="BA21" s="134">
        <v>46131</v>
      </c>
      <c r="BB21" s="134">
        <v>0</v>
      </c>
      <c r="BC21" s="134">
        <v>0</v>
      </c>
      <c r="BD21" s="135">
        <v>0</v>
      </c>
      <c r="BE21" s="134">
        <v>0</v>
      </c>
      <c r="BF21" s="134">
        <v>2182</v>
      </c>
      <c r="BG21" s="134">
        <f t="shared" si="16"/>
        <v>229980</v>
      </c>
      <c r="BH21" s="134">
        <f t="shared" si="17"/>
        <v>0</v>
      </c>
      <c r="BI21" s="134">
        <f t="shared" si="18"/>
        <v>0</v>
      </c>
      <c r="BJ21" s="134">
        <f t="shared" si="19"/>
        <v>0</v>
      </c>
      <c r="BK21" s="134">
        <f t="shared" si="20"/>
        <v>0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0</v>
      </c>
      <c r="BP21" s="134">
        <f t="shared" si="25"/>
        <v>2168447</v>
      </c>
      <c r="BQ21" s="134">
        <f t="shared" si="26"/>
        <v>556926</v>
      </c>
      <c r="BR21" s="134">
        <f t="shared" si="27"/>
        <v>391824</v>
      </c>
      <c r="BS21" s="134">
        <f t="shared" si="28"/>
        <v>130312</v>
      </c>
      <c r="BT21" s="134">
        <f t="shared" si="29"/>
        <v>7314</v>
      </c>
      <c r="BU21" s="134">
        <f t="shared" si="30"/>
        <v>27476</v>
      </c>
      <c r="BV21" s="134">
        <f t="shared" si="31"/>
        <v>426819</v>
      </c>
      <c r="BW21" s="134">
        <f t="shared" si="32"/>
        <v>46121</v>
      </c>
      <c r="BX21" s="134">
        <f t="shared" si="32"/>
        <v>334602</v>
      </c>
      <c r="BY21" s="134">
        <f t="shared" si="32"/>
        <v>46096</v>
      </c>
      <c r="BZ21" s="134">
        <f t="shared" si="32"/>
        <v>4500</v>
      </c>
      <c r="CA21" s="134">
        <f t="shared" si="32"/>
        <v>1180202</v>
      </c>
      <c r="CB21" s="134">
        <f t="shared" si="32"/>
        <v>483088</v>
      </c>
      <c r="CC21" s="134">
        <f t="shared" si="32"/>
        <v>574368</v>
      </c>
      <c r="CD21" s="134">
        <f t="shared" si="32"/>
        <v>114032</v>
      </c>
      <c r="CE21" s="134">
        <f t="shared" si="32"/>
        <v>8714</v>
      </c>
      <c r="CF21" s="135">
        <f t="shared" si="32"/>
        <v>0</v>
      </c>
      <c r="CG21" s="134">
        <f t="shared" si="32"/>
        <v>0</v>
      </c>
      <c r="CH21" s="134">
        <f t="shared" si="32"/>
        <v>95228</v>
      </c>
      <c r="CI21" s="134">
        <f t="shared" si="32"/>
        <v>2263675</v>
      </c>
    </row>
    <row r="22" spans="1:87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1006231</v>
      </c>
      <c r="M22" s="134">
        <f t="shared" si="6"/>
        <v>115169</v>
      </c>
      <c r="N22" s="134">
        <v>31009</v>
      </c>
      <c r="O22" s="134">
        <v>0</v>
      </c>
      <c r="P22" s="134">
        <v>71756</v>
      </c>
      <c r="Q22" s="134">
        <v>12404</v>
      </c>
      <c r="R22" s="134">
        <f t="shared" si="7"/>
        <v>333364</v>
      </c>
      <c r="S22" s="134">
        <v>2893</v>
      </c>
      <c r="T22" s="134">
        <v>294957</v>
      </c>
      <c r="U22" s="134">
        <v>35514</v>
      </c>
      <c r="V22" s="134">
        <v>0</v>
      </c>
      <c r="W22" s="134">
        <f t="shared" si="8"/>
        <v>557698</v>
      </c>
      <c r="X22" s="134">
        <v>227596</v>
      </c>
      <c r="Y22" s="134">
        <v>320715</v>
      </c>
      <c r="Z22" s="134">
        <v>9387</v>
      </c>
      <c r="AA22" s="134">
        <v>0</v>
      </c>
      <c r="AB22" s="135">
        <v>0</v>
      </c>
      <c r="AC22" s="134">
        <v>0</v>
      </c>
      <c r="AD22" s="134">
        <v>0</v>
      </c>
      <c r="AE22" s="134">
        <f t="shared" si="9"/>
        <v>1006231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102803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8"/>
        <v>0</v>
      </c>
      <c r="BJ22" s="134">
        <f t="shared" si="19"/>
        <v>0</v>
      </c>
      <c r="BK22" s="134">
        <f t="shared" si="20"/>
        <v>0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0</v>
      </c>
      <c r="BP22" s="134">
        <f t="shared" si="25"/>
        <v>1006231</v>
      </c>
      <c r="BQ22" s="134">
        <f t="shared" si="26"/>
        <v>115169</v>
      </c>
      <c r="BR22" s="134">
        <f t="shared" si="27"/>
        <v>31009</v>
      </c>
      <c r="BS22" s="134">
        <f t="shared" si="28"/>
        <v>0</v>
      </c>
      <c r="BT22" s="134">
        <f t="shared" si="29"/>
        <v>71756</v>
      </c>
      <c r="BU22" s="134">
        <f t="shared" si="30"/>
        <v>12404</v>
      </c>
      <c r="BV22" s="134">
        <f t="shared" si="31"/>
        <v>333364</v>
      </c>
      <c r="BW22" s="134">
        <f t="shared" si="32"/>
        <v>2893</v>
      </c>
      <c r="BX22" s="134">
        <f t="shared" si="32"/>
        <v>294957</v>
      </c>
      <c r="BY22" s="134">
        <f t="shared" si="32"/>
        <v>35514</v>
      </c>
      <c r="BZ22" s="134">
        <f t="shared" si="32"/>
        <v>0</v>
      </c>
      <c r="CA22" s="134">
        <f t="shared" si="32"/>
        <v>557698</v>
      </c>
      <c r="CB22" s="134">
        <f t="shared" si="32"/>
        <v>227596</v>
      </c>
      <c r="CC22" s="134">
        <f t="shared" si="32"/>
        <v>320715</v>
      </c>
      <c r="CD22" s="134">
        <f t="shared" si="32"/>
        <v>9387</v>
      </c>
      <c r="CE22" s="134">
        <f t="shared" si="32"/>
        <v>0</v>
      </c>
      <c r="CF22" s="135">
        <f t="shared" si="32"/>
        <v>102803</v>
      </c>
      <c r="CG22" s="134">
        <f t="shared" si="32"/>
        <v>0</v>
      </c>
      <c r="CH22" s="134">
        <f t="shared" si="32"/>
        <v>0</v>
      </c>
      <c r="CI22" s="134">
        <f t="shared" si="32"/>
        <v>1006231</v>
      </c>
    </row>
    <row r="23" spans="1:87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3"/>
        <v>89932</v>
      </c>
      <c r="E23" s="134">
        <f t="shared" si="4"/>
        <v>89932</v>
      </c>
      <c r="F23" s="134">
        <v>0</v>
      </c>
      <c r="G23" s="134">
        <v>29</v>
      </c>
      <c r="H23" s="134">
        <v>89282</v>
      </c>
      <c r="I23" s="134">
        <v>621</v>
      </c>
      <c r="J23" s="134">
        <v>0</v>
      </c>
      <c r="K23" s="135">
        <v>0</v>
      </c>
      <c r="L23" s="134">
        <f t="shared" si="5"/>
        <v>762465</v>
      </c>
      <c r="M23" s="134">
        <f t="shared" si="6"/>
        <v>107159</v>
      </c>
      <c r="N23" s="134">
        <v>81362</v>
      </c>
      <c r="O23" s="134">
        <v>0</v>
      </c>
      <c r="P23" s="134">
        <v>25797</v>
      </c>
      <c r="Q23" s="134">
        <v>0</v>
      </c>
      <c r="R23" s="134">
        <f t="shared" si="7"/>
        <v>7510</v>
      </c>
      <c r="S23" s="134">
        <v>0</v>
      </c>
      <c r="T23" s="134">
        <v>5950</v>
      </c>
      <c r="U23" s="134">
        <v>1560</v>
      </c>
      <c r="V23" s="134">
        <v>0</v>
      </c>
      <c r="W23" s="134">
        <f t="shared" si="8"/>
        <v>647796</v>
      </c>
      <c r="X23" s="134">
        <v>286392</v>
      </c>
      <c r="Y23" s="134">
        <v>297013</v>
      </c>
      <c r="Z23" s="134">
        <v>51185</v>
      </c>
      <c r="AA23" s="134">
        <v>13206</v>
      </c>
      <c r="AB23" s="135">
        <v>0</v>
      </c>
      <c r="AC23" s="134">
        <v>0</v>
      </c>
      <c r="AD23" s="134">
        <v>129246</v>
      </c>
      <c r="AE23" s="134">
        <f t="shared" si="9"/>
        <v>981643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32523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2656</v>
      </c>
      <c r="AU23" s="134">
        <v>2656</v>
      </c>
      <c r="AV23" s="134">
        <v>0</v>
      </c>
      <c r="AW23" s="134">
        <v>0</v>
      </c>
      <c r="AX23" s="134">
        <v>0</v>
      </c>
      <c r="AY23" s="134">
        <f t="shared" si="15"/>
        <v>29867</v>
      </c>
      <c r="AZ23" s="134">
        <v>29867</v>
      </c>
      <c r="BA23" s="134">
        <v>0</v>
      </c>
      <c r="BB23" s="134">
        <v>0</v>
      </c>
      <c r="BC23" s="134">
        <v>0</v>
      </c>
      <c r="BD23" s="135">
        <v>79936</v>
      </c>
      <c r="BE23" s="134">
        <v>0</v>
      </c>
      <c r="BF23" s="134">
        <v>4610</v>
      </c>
      <c r="BG23" s="134">
        <f t="shared" si="16"/>
        <v>37133</v>
      </c>
      <c r="BH23" s="134">
        <f t="shared" si="17"/>
        <v>89932</v>
      </c>
      <c r="BI23" s="134">
        <f t="shared" si="18"/>
        <v>89932</v>
      </c>
      <c r="BJ23" s="134">
        <f t="shared" si="19"/>
        <v>0</v>
      </c>
      <c r="BK23" s="134">
        <f t="shared" si="20"/>
        <v>29</v>
      </c>
      <c r="BL23" s="134">
        <f t="shared" si="21"/>
        <v>89282</v>
      </c>
      <c r="BM23" s="134">
        <f t="shared" si="22"/>
        <v>621</v>
      </c>
      <c r="BN23" s="134">
        <f t="shared" si="23"/>
        <v>0</v>
      </c>
      <c r="BO23" s="135">
        <f t="shared" si="24"/>
        <v>0</v>
      </c>
      <c r="BP23" s="134">
        <f t="shared" si="25"/>
        <v>794988</v>
      </c>
      <c r="BQ23" s="134">
        <f t="shared" si="26"/>
        <v>107159</v>
      </c>
      <c r="BR23" s="134">
        <f t="shared" si="27"/>
        <v>81362</v>
      </c>
      <c r="BS23" s="134">
        <f t="shared" si="28"/>
        <v>0</v>
      </c>
      <c r="BT23" s="134">
        <f t="shared" si="29"/>
        <v>25797</v>
      </c>
      <c r="BU23" s="134">
        <f t="shared" si="30"/>
        <v>0</v>
      </c>
      <c r="BV23" s="134">
        <f t="shared" si="31"/>
        <v>10166</v>
      </c>
      <c r="BW23" s="134">
        <f t="shared" si="32"/>
        <v>2656</v>
      </c>
      <c r="BX23" s="134">
        <f t="shared" si="32"/>
        <v>5950</v>
      </c>
      <c r="BY23" s="134">
        <f t="shared" si="32"/>
        <v>1560</v>
      </c>
      <c r="BZ23" s="134">
        <f t="shared" si="32"/>
        <v>0</v>
      </c>
      <c r="CA23" s="134">
        <f t="shared" si="32"/>
        <v>677663</v>
      </c>
      <c r="CB23" s="134">
        <f t="shared" si="32"/>
        <v>316259</v>
      </c>
      <c r="CC23" s="134">
        <f t="shared" si="32"/>
        <v>297013</v>
      </c>
      <c r="CD23" s="134">
        <f t="shared" si="32"/>
        <v>51185</v>
      </c>
      <c r="CE23" s="134">
        <f t="shared" si="32"/>
        <v>13206</v>
      </c>
      <c r="CF23" s="135">
        <f t="shared" si="32"/>
        <v>79936</v>
      </c>
      <c r="CG23" s="134">
        <f t="shared" si="32"/>
        <v>0</v>
      </c>
      <c r="CH23" s="134">
        <f t="shared" si="32"/>
        <v>133856</v>
      </c>
      <c r="CI23" s="134">
        <f t="shared" si="32"/>
        <v>1018776</v>
      </c>
    </row>
    <row r="24" spans="1:87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0</v>
      </c>
      <c r="L24" s="134">
        <f t="shared" si="5"/>
        <v>226631</v>
      </c>
      <c r="M24" s="134">
        <f t="shared" si="6"/>
        <v>25412</v>
      </c>
      <c r="N24" s="134">
        <v>25412</v>
      </c>
      <c r="O24" s="134">
        <v>0</v>
      </c>
      <c r="P24" s="134">
        <v>0</v>
      </c>
      <c r="Q24" s="134">
        <v>0</v>
      </c>
      <c r="R24" s="134">
        <f t="shared" si="7"/>
        <v>4213</v>
      </c>
      <c r="S24" s="134">
        <v>0</v>
      </c>
      <c r="T24" s="134">
        <v>0</v>
      </c>
      <c r="U24" s="134">
        <v>4213</v>
      </c>
      <c r="V24" s="134">
        <v>0</v>
      </c>
      <c r="W24" s="134">
        <f t="shared" si="8"/>
        <v>197006</v>
      </c>
      <c r="X24" s="134">
        <v>159942</v>
      </c>
      <c r="Y24" s="134">
        <v>26720</v>
      </c>
      <c r="Z24" s="134">
        <v>8924</v>
      </c>
      <c r="AA24" s="134">
        <v>1420</v>
      </c>
      <c r="AB24" s="135">
        <v>527677</v>
      </c>
      <c r="AC24" s="134">
        <v>0</v>
      </c>
      <c r="AD24" s="134">
        <v>0</v>
      </c>
      <c r="AE24" s="134">
        <f t="shared" si="9"/>
        <v>226631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39855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39855</v>
      </c>
      <c r="AZ24" s="134">
        <v>39855</v>
      </c>
      <c r="BA24" s="134">
        <v>0</v>
      </c>
      <c r="BB24" s="134">
        <v>0</v>
      </c>
      <c r="BC24" s="134">
        <v>0</v>
      </c>
      <c r="BD24" s="135">
        <v>88064</v>
      </c>
      <c r="BE24" s="134">
        <v>0</v>
      </c>
      <c r="BF24" s="134">
        <v>0</v>
      </c>
      <c r="BG24" s="134">
        <f t="shared" si="16"/>
        <v>39855</v>
      </c>
      <c r="BH24" s="134">
        <f t="shared" si="17"/>
        <v>0</v>
      </c>
      <c r="BI24" s="134">
        <f aca="true" t="shared" si="33" ref="BI24:BV24">SUM(E24,AG24)</f>
        <v>0</v>
      </c>
      <c r="BJ24" s="134">
        <f t="shared" si="33"/>
        <v>0</v>
      </c>
      <c r="BK24" s="134">
        <f t="shared" si="33"/>
        <v>0</v>
      </c>
      <c r="BL24" s="134">
        <f t="shared" si="33"/>
        <v>0</v>
      </c>
      <c r="BM24" s="134">
        <f t="shared" si="33"/>
        <v>0</v>
      </c>
      <c r="BN24" s="134">
        <f t="shared" si="33"/>
        <v>0</v>
      </c>
      <c r="BO24" s="135">
        <f t="shared" si="33"/>
        <v>0</v>
      </c>
      <c r="BP24" s="134">
        <f t="shared" si="33"/>
        <v>266486</v>
      </c>
      <c r="BQ24" s="134">
        <f t="shared" si="33"/>
        <v>25412</v>
      </c>
      <c r="BR24" s="134">
        <f t="shared" si="33"/>
        <v>25412</v>
      </c>
      <c r="BS24" s="134">
        <f t="shared" si="33"/>
        <v>0</v>
      </c>
      <c r="BT24" s="134">
        <f t="shared" si="33"/>
        <v>0</v>
      </c>
      <c r="BU24" s="134">
        <f t="shared" si="33"/>
        <v>0</v>
      </c>
      <c r="BV24" s="134">
        <f t="shared" si="33"/>
        <v>4213</v>
      </c>
      <c r="BW24" s="134">
        <f aca="true" t="shared" si="34" ref="BW24:CI43">SUM(S24,AU24)</f>
        <v>0</v>
      </c>
      <c r="BX24" s="134">
        <f t="shared" si="34"/>
        <v>0</v>
      </c>
      <c r="BY24" s="134">
        <f t="shared" si="34"/>
        <v>4213</v>
      </c>
      <c r="BZ24" s="134">
        <f t="shared" si="34"/>
        <v>0</v>
      </c>
      <c r="CA24" s="134">
        <f t="shared" si="34"/>
        <v>236861</v>
      </c>
      <c r="CB24" s="134">
        <f t="shared" si="34"/>
        <v>199797</v>
      </c>
      <c r="CC24" s="134">
        <f t="shared" si="34"/>
        <v>26720</v>
      </c>
      <c r="CD24" s="134">
        <f t="shared" si="34"/>
        <v>8924</v>
      </c>
      <c r="CE24" s="134">
        <f t="shared" si="34"/>
        <v>1420</v>
      </c>
      <c r="CF24" s="135">
        <f t="shared" si="34"/>
        <v>615741</v>
      </c>
      <c r="CG24" s="134">
        <f t="shared" si="34"/>
        <v>0</v>
      </c>
      <c r="CH24" s="134">
        <f t="shared" si="34"/>
        <v>0</v>
      </c>
      <c r="CI24" s="134">
        <f t="shared" si="34"/>
        <v>266486</v>
      </c>
    </row>
    <row r="25" spans="1:87" s="129" customFormat="1" ht="12" customHeight="1">
      <c r="A25" s="125" t="s">
        <v>338</v>
      </c>
      <c r="B25" s="126" t="s">
        <v>374</v>
      </c>
      <c r="C25" s="125" t="s">
        <v>375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0</v>
      </c>
      <c r="L25" s="134">
        <f t="shared" si="5"/>
        <v>516119</v>
      </c>
      <c r="M25" s="134">
        <f t="shared" si="6"/>
        <v>109891</v>
      </c>
      <c r="N25" s="134">
        <v>79609</v>
      </c>
      <c r="O25" s="134">
        <v>24670</v>
      </c>
      <c r="P25" s="134">
        <v>0</v>
      </c>
      <c r="Q25" s="134">
        <v>5612</v>
      </c>
      <c r="R25" s="134">
        <f t="shared" si="7"/>
        <v>15496</v>
      </c>
      <c r="S25" s="134">
        <v>5532</v>
      </c>
      <c r="T25" s="134">
        <v>6454</v>
      </c>
      <c r="U25" s="134">
        <v>3510</v>
      </c>
      <c r="V25" s="134">
        <v>0</v>
      </c>
      <c r="W25" s="134">
        <f t="shared" si="8"/>
        <v>390732</v>
      </c>
      <c r="X25" s="134">
        <v>308915</v>
      </c>
      <c r="Y25" s="134">
        <v>49289</v>
      </c>
      <c r="Z25" s="134">
        <v>25766</v>
      </c>
      <c r="AA25" s="134">
        <v>6762</v>
      </c>
      <c r="AB25" s="135">
        <v>565545</v>
      </c>
      <c r="AC25" s="134">
        <v>0</v>
      </c>
      <c r="AD25" s="134">
        <v>59057</v>
      </c>
      <c r="AE25" s="134">
        <f t="shared" si="9"/>
        <v>575176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11494</v>
      </c>
      <c r="AO25" s="134">
        <f t="shared" si="13"/>
        <v>5851</v>
      </c>
      <c r="AP25" s="134">
        <v>5851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5643</v>
      </c>
      <c r="AZ25" s="134">
        <v>5643</v>
      </c>
      <c r="BA25" s="134">
        <v>0</v>
      </c>
      <c r="BB25" s="134">
        <v>0</v>
      </c>
      <c r="BC25" s="134">
        <v>0</v>
      </c>
      <c r="BD25" s="135">
        <v>168214</v>
      </c>
      <c r="BE25" s="134">
        <v>0</v>
      </c>
      <c r="BF25" s="134">
        <v>19758</v>
      </c>
      <c r="BG25" s="134">
        <f t="shared" si="16"/>
        <v>31252</v>
      </c>
      <c r="BH25" s="134">
        <f aca="true" t="shared" si="35" ref="BH25:BV41">SUM(D25,AF25)</f>
        <v>0</v>
      </c>
      <c r="BI25" s="134">
        <f t="shared" si="35"/>
        <v>0</v>
      </c>
      <c r="BJ25" s="134">
        <f t="shared" si="35"/>
        <v>0</v>
      </c>
      <c r="BK25" s="134">
        <f t="shared" si="35"/>
        <v>0</v>
      </c>
      <c r="BL25" s="134">
        <f t="shared" si="35"/>
        <v>0</v>
      </c>
      <c r="BM25" s="134">
        <f t="shared" si="35"/>
        <v>0</v>
      </c>
      <c r="BN25" s="134">
        <f t="shared" si="35"/>
        <v>0</v>
      </c>
      <c r="BO25" s="135">
        <f t="shared" si="35"/>
        <v>0</v>
      </c>
      <c r="BP25" s="134">
        <f t="shared" si="35"/>
        <v>527613</v>
      </c>
      <c r="BQ25" s="134">
        <f t="shared" si="35"/>
        <v>115742</v>
      </c>
      <c r="BR25" s="134">
        <f t="shared" si="35"/>
        <v>85460</v>
      </c>
      <c r="BS25" s="134">
        <f t="shared" si="35"/>
        <v>24670</v>
      </c>
      <c r="BT25" s="134">
        <f t="shared" si="35"/>
        <v>0</v>
      </c>
      <c r="BU25" s="134">
        <f t="shared" si="35"/>
        <v>5612</v>
      </c>
      <c r="BV25" s="134">
        <f t="shared" si="35"/>
        <v>15496</v>
      </c>
      <c r="BW25" s="134">
        <f t="shared" si="34"/>
        <v>5532</v>
      </c>
      <c r="BX25" s="134">
        <f t="shared" si="34"/>
        <v>6454</v>
      </c>
      <c r="BY25" s="134">
        <f t="shared" si="34"/>
        <v>3510</v>
      </c>
      <c r="BZ25" s="134">
        <f t="shared" si="34"/>
        <v>0</v>
      </c>
      <c r="CA25" s="134">
        <f t="shared" si="34"/>
        <v>396375</v>
      </c>
      <c r="CB25" s="134">
        <f t="shared" si="34"/>
        <v>314558</v>
      </c>
      <c r="CC25" s="134">
        <f t="shared" si="34"/>
        <v>49289</v>
      </c>
      <c r="CD25" s="134">
        <f t="shared" si="34"/>
        <v>25766</v>
      </c>
      <c r="CE25" s="134">
        <f t="shared" si="34"/>
        <v>6762</v>
      </c>
      <c r="CF25" s="135">
        <f t="shared" si="34"/>
        <v>733759</v>
      </c>
      <c r="CG25" s="134">
        <f t="shared" si="34"/>
        <v>0</v>
      </c>
      <c r="CH25" s="134">
        <f t="shared" si="34"/>
        <v>78815</v>
      </c>
      <c r="CI25" s="134">
        <f t="shared" si="34"/>
        <v>606428</v>
      </c>
    </row>
    <row r="26" spans="1:87" s="129" customFormat="1" ht="12" customHeight="1">
      <c r="A26" s="125" t="s">
        <v>338</v>
      </c>
      <c r="B26" s="126" t="s">
        <v>376</v>
      </c>
      <c r="C26" s="125" t="s">
        <v>377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817943</v>
      </c>
      <c r="L26" s="134">
        <f t="shared" si="5"/>
        <v>658198</v>
      </c>
      <c r="M26" s="134">
        <f t="shared" si="6"/>
        <v>209848</v>
      </c>
      <c r="N26" s="134">
        <v>98431</v>
      </c>
      <c r="O26" s="134">
        <v>111417</v>
      </c>
      <c r="P26" s="134">
        <v>0</v>
      </c>
      <c r="Q26" s="134">
        <v>0</v>
      </c>
      <c r="R26" s="134">
        <f t="shared" si="7"/>
        <v>45103</v>
      </c>
      <c r="S26" s="134">
        <v>10502</v>
      </c>
      <c r="T26" s="134">
        <v>34601</v>
      </c>
      <c r="U26" s="134">
        <v>0</v>
      </c>
      <c r="V26" s="134">
        <v>8234</v>
      </c>
      <c r="W26" s="134">
        <f t="shared" si="8"/>
        <v>395013</v>
      </c>
      <c r="X26" s="134">
        <v>313634</v>
      </c>
      <c r="Y26" s="134">
        <v>75736</v>
      </c>
      <c r="Z26" s="134">
        <v>0</v>
      </c>
      <c r="AA26" s="134">
        <v>5643</v>
      </c>
      <c r="AB26" s="135">
        <v>750203</v>
      </c>
      <c r="AC26" s="134">
        <v>0</v>
      </c>
      <c r="AD26" s="134">
        <v>46675</v>
      </c>
      <c r="AE26" s="134">
        <f t="shared" si="9"/>
        <v>704873</v>
      </c>
      <c r="AF26" s="134">
        <f t="shared" si="10"/>
        <v>257566</v>
      </c>
      <c r="AG26" s="134">
        <f t="shared" si="11"/>
        <v>257566</v>
      </c>
      <c r="AH26" s="134">
        <v>0</v>
      </c>
      <c r="AI26" s="134">
        <v>257566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199553</v>
      </c>
      <c r="AO26" s="134">
        <f t="shared" si="13"/>
        <v>28606</v>
      </c>
      <c r="AP26" s="134">
        <v>28606</v>
      </c>
      <c r="AQ26" s="134">
        <v>0</v>
      </c>
      <c r="AR26" s="134">
        <v>0</v>
      </c>
      <c r="AS26" s="134">
        <v>0</v>
      </c>
      <c r="AT26" s="134">
        <f t="shared" si="14"/>
        <v>73143</v>
      </c>
      <c r="AU26" s="134">
        <v>11514</v>
      </c>
      <c r="AV26" s="134">
        <v>61629</v>
      </c>
      <c r="AW26" s="134">
        <v>0</v>
      </c>
      <c r="AX26" s="134">
        <v>0</v>
      </c>
      <c r="AY26" s="134">
        <f t="shared" si="15"/>
        <v>97804</v>
      </c>
      <c r="AZ26" s="134">
        <v>0</v>
      </c>
      <c r="BA26" s="134">
        <v>97571</v>
      </c>
      <c r="BB26" s="134">
        <v>0</v>
      </c>
      <c r="BC26" s="134">
        <v>233</v>
      </c>
      <c r="BD26" s="135">
        <v>0</v>
      </c>
      <c r="BE26" s="134">
        <v>0</v>
      </c>
      <c r="BF26" s="134">
        <v>0</v>
      </c>
      <c r="BG26" s="134">
        <f t="shared" si="16"/>
        <v>457119</v>
      </c>
      <c r="BH26" s="134">
        <f t="shared" si="35"/>
        <v>257566</v>
      </c>
      <c r="BI26" s="134">
        <f t="shared" si="35"/>
        <v>257566</v>
      </c>
      <c r="BJ26" s="134">
        <f t="shared" si="35"/>
        <v>0</v>
      </c>
      <c r="BK26" s="134">
        <f t="shared" si="35"/>
        <v>257566</v>
      </c>
      <c r="BL26" s="134">
        <f t="shared" si="35"/>
        <v>0</v>
      </c>
      <c r="BM26" s="134">
        <f t="shared" si="35"/>
        <v>0</v>
      </c>
      <c r="BN26" s="134">
        <f t="shared" si="35"/>
        <v>0</v>
      </c>
      <c r="BO26" s="135">
        <f t="shared" si="35"/>
        <v>817943</v>
      </c>
      <c r="BP26" s="134">
        <f t="shared" si="35"/>
        <v>857751</v>
      </c>
      <c r="BQ26" s="134">
        <f t="shared" si="35"/>
        <v>238454</v>
      </c>
      <c r="BR26" s="134">
        <f t="shared" si="35"/>
        <v>127037</v>
      </c>
      <c r="BS26" s="134">
        <f t="shared" si="35"/>
        <v>111417</v>
      </c>
      <c r="BT26" s="134">
        <f t="shared" si="35"/>
        <v>0</v>
      </c>
      <c r="BU26" s="134">
        <f t="shared" si="35"/>
        <v>0</v>
      </c>
      <c r="BV26" s="134">
        <f t="shared" si="35"/>
        <v>118246</v>
      </c>
      <c r="BW26" s="134">
        <f t="shared" si="34"/>
        <v>22016</v>
      </c>
      <c r="BX26" s="134">
        <f t="shared" si="34"/>
        <v>96230</v>
      </c>
      <c r="BY26" s="134">
        <f t="shared" si="34"/>
        <v>0</v>
      </c>
      <c r="BZ26" s="134">
        <f t="shared" si="34"/>
        <v>8234</v>
      </c>
      <c r="CA26" s="134">
        <f t="shared" si="34"/>
        <v>492817</v>
      </c>
      <c r="CB26" s="134">
        <f t="shared" si="34"/>
        <v>313634</v>
      </c>
      <c r="CC26" s="134">
        <f t="shared" si="34"/>
        <v>173307</v>
      </c>
      <c r="CD26" s="134">
        <f t="shared" si="34"/>
        <v>0</v>
      </c>
      <c r="CE26" s="134">
        <f t="shared" si="34"/>
        <v>5876</v>
      </c>
      <c r="CF26" s="135">
        <f t="shared" si="34"/>
        <v>750203</v>
      </c>
      <c r="CG26" s="134">
        <f t="shared" si="34"/>
        <v>0</v>
      </c>
      <c r="CH26" s="134">
        <f t="shared" si="34"/>
        <v>46675</v>
      </c>
      <c r="CI26" s="134">
        <f t="shared" si="34"/>
        <v>1161992</v>
      </c>
    </row>
    <row r="27" spans="1:87" s="129" customFormat="1" ht="12" customHeight="1">
      <c r="A27" s="125" t="s">
        <v>338</v>
      </c>
      <c r="B27" s="126" t="s">
        <v>378</v>
      </c>
      <c r="C27" s="125" t="s">
        <v>379</v>
      </c>
      <c r="D27" s="134">
        <f t="shared" si="3"/>
        <v>483980</v>
      </c>
      <c r="E27" s="134">
        <f t="shared" si="4"/>
        <v>483980</v>
      </c>
      <c r="F27" s="134">
        <v>0</v>
      </c>
      <c r="G27" s="134">
        <v>483980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1203848</v>
      </c>
      <c r="M27" s="134">
        <f t="shared" si="6"/>
        <v>357527</v>
      </c>
      <c r="N27" s="134">
        <v>173428</v>
      </c>
      <c r="O27" s="134">
        <v>58182</v>
      </c>
      <c r="P27" s="134">
        <v>125917</v>
      </c>
      <c r="Q27" s="134">
        <v>0</v>
      </c>
      <c r="R27" s="134">
        <f t="shared" si="7"/>
        <v>331620</v>
      </c>
      <c r="S27" s="134">
        <v>60139</v>
      </c>
      <c r="T27" s="134">
        <v>270887</v>
      </c>
      <c r="U27" s="134">
        <v>594</v>
      </c>
      <c r="V27" s="134">
        <v>556</v>
      </c>
      <c r="W27" s="134">
        <f t="shared" si="8"/>
        <v>514145</v>
      </c>
      <c r="X27" s="134">
        <v>334269</v>
      </c>
      <c r="Y27" s="134">
        <v>98464</v>
      </c>
      <c r="Z27" s="134">
        <v>81412</v>
      </c>
      <c r="AA27" s="134">
        <v>0</v>
      </c>
      <c r="AB27" s="135">
        <v>0</v>
      </c>
      <c r="AC27" s="134">
        <v>0</v>
      </c>
      <c r="AD27" s="134">
        <v>0</v>
      </c>
      <c r="AE27" s="134">
        <f t="shared" si="9"/>
        <v>1687828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115174</v>
      </c>
      <c r="AO27" s="134">
        <f t="shared" si="13"/>
        <v>2402</v>
      </c>
      <c r="AP27" s="134">
        <v>2402</v>
      </c>
      <c r="AQ27" s="134">
        <v>0</v>
      </c>
      <c r="AR27" s="134">
        <v>0</v>
      </c>
      <c r="AS27" s="134">
        <v>0</v>
      </c>
      <c r="AT27" s="134">
        <f t="shared" si="14"/>
        <v>63443</v>
      </c>
      <c r="AU27" s="134">
        <v>0</v>
      </c>
      <c r="AV27" s="134">
        <v>63443</v>
      </c>
      <c r="AW27" s="134">
        <v>0</v>
      </c>
      <c r="AX27" s="134">
        <v>0</v>
      </c>
      <c r="AY27" s="134">
        <f t="shared" si="15"/>
        <v>49329</v>
      </c>
      <c r="AZ27" s="134">
        <v>0</v>
      </c>
      <c r="BA27" s="134">
        <v>49329</v>
      </c>
      <c r="BB27" s="134">
        <v>0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115174</v>
      </c>
      <c r="BH27" s="134">
        <f t="shared" si="35"/>
        <v>483980</v>
      </c>
      <c r="BI27" s="134">
        <f t="shared" si="35"/>
        <v>483980</v>
      </c>
      <c r="BJ27" s="134">
        <f t="shared" si="35"/>
        <v>0</v>
      </c>
      <c r="BK27" s="134">
        <f t="shared" si="35"/>
        <v>483980</v>
      </c>
      <c r="BL27" s="134">
        <f t="shared" si="35"/>
        <v>0</v>
      </c>
      <c r="BM27" s="134">
        <f t="shared" si="35"/>
        <v>0</v>
      </c>
      <c r="BN27" s="134">
        <f t="shared" si="35"/>
        <v>0</v>
      </c>
      <c r="BO27" s="135">
        <f t="shared" si="35"/>
        <v>0</v>
      </c>
      <c r="BP27" s="134">
        <f t="shared" si="35"/>
        <v>1319022</v>
      </c>
      <c r="BQ27" s="134">
        <f t="shared" si="35"/>
        <v>359929</v>
      </c>
      <c r="BR27" s="134">
        <f t="shared" si="35"/>
        <v>175830</v>
      </c>
      <c r="BS27" s="134">
        <f t="shared" si="35"/>
        <v>58182</v>
      </c>
      <c r="BT27" s="134">
        <f t="shared" si="35"/>
        <v>125917</v>
      </c>
      <c r="BU27" s="134">
        <f t="shared" si="35"/>
        <v>0</v>
      </c>
      <c r="BV27" s="134">
        <f t="shared" si="35"/>
        <v>395063</v>
      </c>
      <c r="BW27" s="134">
        <f t="shared" si="34"/>
        <v>60139</v>
      </c>
      <c r="BX27" s="134">
        <f t="shared" si="34"/>
        <v>334330</v>
      </c>
      <c r="BY27" s="134">
        <f t="shared" si="34"/>
        <v>594</v>
      </c>
      <c r="BZ27" s="134">
        <f t="shared" si="34"/>
        <v>556</v>
      </c>
      <c r="CA27" s="134">
        <f t="shared" si="34"/>
        <v>563474</v>
      </c>
      <c r="CB27" s="134">
        <f t="shared" si="34"/>
        <v>334269</v>
      </c>
      <c r="CC27" s="134">
        <f t="shared" si="34"/>
        <v>147793</v>
      </c>
      <c r="CD27" s="134">
        <f t="shared" si="34"/>
        <v>81412</v>
      </c>
      <c r="CE27" s="134">
        <f t="shared" si="34"/>
        <v>0</v>
      </c>
      <c r="CF27" s="135">
        <f t="shared" si="34"/>
        <v>0</v>
      </c>
      <c r="CG27" s="134">
        <f t="shared" si="34"/>
        <v>0</v>
      </c>
      <c r="CH27" s="134">
        <f t="shared" si="34"/>
        <v>0</v>
      </c>
      <c r="CI27" s="134">
        <f t="shared" si="34"/>
        <v>1803002</v>
      </c>
    </row>
    <row r="28" spans="1:87" s="129" customFormat="1" ht="12" customHeight="1">
      <c r="A28" s="125" t="s">
        <v>338</v>
      </c>
      <c r="B28" s="126" t="s">
        <v>380</v>
      </c>
      <c r="C28" s="125" t="s">
        <v>381</v>
      </c>
      <c r="D28" s="134">
        <f t="shared" si="3"/>
        <v>164419</v>
      </c>
      <c r="E28" s="134">
        <f t="shared" si="4"/>
        <v>164419</v>
      </c>
      <c r="F28" s="134">
        <v>7108</v>
      </c>
      <c r="G28" s="134">
        <v>127994</v>
      </c>
      <c r="H28" s="134">
        <v>29317</v>
      </c>
      <c r="I28" s="134">
        <v>0</v>
      </c>
      <c r="J28" s="134">
        <v>0</v>
      </c>
      <c r="K28" s="135">
        <v>0</v>
      </c>
      <c r="L28" s="134">
        <f t="shared" si="5"/>
        <v>589949</v>
      </c>
      <c r="M28" s="134">
        <f t="shared" si="6"/>
        <v>151644</v>
      </c>
      <c r="N28" s="134">
        <v>44690</v>
      </c>
      <c r="O28" s="134">
        <v>46315</v>
      </c>
      <c r="P28" s="134">
        <v>34344</v>
      </c>
      <c r="Q28" s="134">
        <v>26295</v>
      </c>
      <c r="R28" s="134">
        <f t="shared" si="7"/>
        <v>103261</v>
      </c>
      <c r="S28" s="134">
        <v>6917</v>
      </c>
      <c r="T28" s="134">
        <v>85780</v>
      </c>
      <c r="U28" s="134">
        <v>10564</v>
      </c>
      <c r="V28" s="134">
        <v>0</v>
      </c>
      <c r="W28" s="134">
        <f t="shared" si="8"/>
        <v>335038</v>
      </c>
      <c r="X28" s="134">
        <v>66545</v>
      </c>
      <c r="Y28" s="134">
        <v>252730</v>
      </c>
      <c r="Z28" s="134">
        <v>15120</v>
      </c>
      <c r="AA28" s="134">
        <v>643</v>
      </c>
      <c r="AB28" s="135">
        <v>0</v>
      </c>
      <c r="AC28" s="134">
        <v>6</v>
      </c>
      <c r="AD28" s="134">
        <v>6734</v>
      </c>
      <c r="AE28" s="134">
        <f t="shared" si="9"/>
        <v>761102</v>
      </c>
      <c r="AF28" s="134">
        <f t="shared" si="10"/>
        <v>8418</v>
      </c>
      <c r="AG28" s="134">
        <f t="shared" si="11"/>
        <v>8418</v>
      </c>
      <c r="AH28" s="134">
        <v>0</v>
      </c>
      <c r="AI28" s="134">
        <v>8418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123456</v>
      </c>
      <c r="AO28" s="134">
        <f t="shared" si="13"/>
        <v>25538</v>
      </c>
      <c r="AP28" s="134">
        <v>17529</v>
      </c>
      <c r="AQ28" s="134">
        <v>1416</v>
      </c>
      <c r="AR28" s="134">
        <v>6593</v>
      </c>
      <c r="AS28" s="134">
        <v>0</v>
      </c>
      <c r="AT28" s="134">
        <f t="shared" si="14"/>
        <v>32212</v>
      </c>
      <c r="AU28" s="134">
        <v>1267</v>
      </c>
      <c r="AV28" s="134">
        <v>27353</v>
      </c>
      <c r="AW28" s="134">
        <v>3592</v>
      </c>
      <c r="AX28" s="134">
        <v>0</v>
      </c>
      <c r="AY28" s="134">
        <f t="shared" si="15"/>
        <v>65706</v>
      </c>
      <c r="AZ28" s="134">
        <v>37791</v>
      </c>
      <c r="BA28" s="134">
        <v>24742</v>
      </c>
      <c r="BB28" s="134">
        <v>3129</v>
      </c>
      <c r="BC28" s="134">
        <v>44</v>
      </c>
      <c r="BD28" s="135">
        <v>0</v>
      </c>
      <c r="BE28" s="134">
        <v>0</v>
      </c>
      <c r="BF28" s="134">
        <v>0</v>
      </c>
      <c r="BG28" s="134">
        <f t="shared" si="16"/>
        <v>131874</v>
      </c>
      <c r="BH28" s="134">
        <f t="shared" si="35"/>
        <v>172837</v>
      </c>
      <c r="BI28" s="134">
        <f t="shared" si="35"/>
        <v>172837</v>
      </c>
      <c r="BJ28" s="134">
        <f t="shared" si="35"/>
        <v>7108</v>
      </c>
      <c r="BK28" s="134">
        <f t="shared" si="35"/>
        <v>136412</v>
      </c>
      <c r="BL28" s="134">
        <f t="shared" si="35"/>
        <v>29317</v>
      </c>
      <c r="BM28" s="134">
        <f t="shared" si="35"/>
        <v>0</v>
      </c>
      <c r="BN28" s="134">
        <f t="shared" si="35"/>
        <v>0</v>
      </c>
      <c r="BO28" s="135">
        <f t="shared" si="35"/>
        <v>0</v>
      </c>
      <c r="BP28" s="134">
        <f t="shared" si="35"/>
        <v>713405</v>
      </c>
      <c r="BQ28" s="134">
        <f t="shared" si="35"/>
        <v>177182</v>
      </c>
      <c r="BR28" s="134">
        <f t="shared" si="35"/>
        <v>62219</v>
      </c>
      <c r="BS28" s="134">
        <f t="shared" si="35"/>
        <v>47731</v>
      </c>
      <c r="BT28" s="134">
        <f t="shared" si="35"/>
        <v>40937</v>
      </c>
      <c r="BU28" s="134">
        <f t="shared" si="35"/>
        <v>26295</v>
      </c>
      <c r="BV28" s="134">
        <f t="shared" si="35"/>
        <v>135473</v>
      </c>
      <c r="BW28" s="134">
        <f t="shared" si="34"/>
        <v>8184</v>
      </c>
      <c r="BX28" s="134">
        <f t="shared" si="34"/>
        <v>113133</v>
      </c>
      <c r="BY28" s="134">
        <f t="shared" si="34"/>
        <v>14156</v>
      </c>
      <c r="BZ28" s="134">
        <f t="shared" si="34"/>
        <v>0</v>
      </c>
      <c r="CA28" s="134">
        <f t="shared" si="34"/>
        <v>400744</v>
      </c>
      <c r="CB28" s="134">
        <f t="shared" si="34"/>
        <v>104336</v>
      </c>
      <c r="CC28" s="134">
        <f t="shared" si="34"/>
        <v>277472</v>
      </c>
      <c r="CD28" s="134">
        <f t="shared" si="34"/>
        <v>18249</v>
      </c>
      <c r="CE28" s="134">
        <f t="shared" si="34"/>
        <v>687</v>
      </c>
      <c r="CF28" s="135">
        <f t="shared" si="34"/>
        <v>0</v>
      </c>
      <c r="CG28" s="134">
        <f t="shared" si="34"/>
        <v>6</v>
      </c>
      <c r="CH28" s="134">
        <f t="shared" si="34"/>
        <v>6734</v>
      </c>
      <c r="CI28" s="134">
        <f t="shared" si="34"/>
        <v>892976</v>
      </c>
    </row>
    <row r="29" spans="1:87" s="129" customFormat="1" ht="12" customHeight="1">
      <c r="A29" s="125" t="s">
        <v>338</v>
      </c>
      <c r="B29" s="126" t="s">
        <v>382</v>
      </c>
      <c r="C29" s="125" t="s">
        <v>383</v>
      </c>
      <c r="D29" s="134">
        <f t="shared" si="3"/>
        <v>277491</v>
      </c>
      <c r="E29" s="134">
        <f t="shared" si="4"/>
        <v>277491</v>
      </c>
      <c r="F29" s="134">
        <v>0</v>
      </c>
      <c r="G29" s="134">
        <v>277491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1186819</v>
      </c>
      <c r="M29" s="134">
        <f t="shared" si="6"/>
        <v>112466</v>
      </c>
      <c r="N29" s="134">
        <v>112466</v>
      </c>
      <c r="O29" s="134">
        <v>0</v>
      </c>
      <c r="P29" s="134">
        <v>0</v>
      </c>
      <c r="Q29" s="134">
        <v>0</v>
      </c>
      <c r="R29" s="134">
        <f t="shared" si="7"/>
        <v>465871</v>
      </c>
      <c r="S29" s="134">
        <v>0</v>
      </c>
      <c r="T29" s="134">
        <v>455150</v>
      </c>
      <c r="U29" s="134">
        <v>10721</v>
      </c>
      <c r="V29" s="134">
        <v>0</v>
      </c>
      <c r="W29" s="134">
        <f t="shared" si="8"/>
        <v>608482</v>
      </c>
      <c r="X29" s="134">
        <v>322172</v>
      </c>
      <c r="Y29" s="134">
        <v>281357</v>
      </c>
      <c r="Z29" s="134">
        <v>4953</v>
      </c>
      <c r="AA29" s="134">
        <v>0</v>
      </c>
      <c r="AB29" s="135">
        <v>0</v>
      </c>
      <c r="AC29" s="134">
        <v>0</v>
      </c>
      <c r="AD29" s="134">
        <v>336544</v>
      </c>
      <c r="AE29" s="134">
        <f t="shared" si="9"/>
        <v>1800854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49494</v>
      </c>
      <c r="AO29" s="134">
        <f t="shared" si="13"/>
        <v>8033</v>
      </c>
      <c r="AP29" s="134">
        <v>8033</v>
      </c>
      <c r="AQ29" s="134">
        <v>0</v>
      </c>
      <c r="AR29" s="134">
        <v>0</v>
      </c>
      <c r="AS29" s="134">
        <v>0</v>
      </c>
      <c r="AT29" s="134">
        <f t="shared" si="14"/>
        <v>41461</v>
      </c>
      <c r="AU29" s="134">
        <v>41461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120816</v>
      </c>
      <c r="BE29" s="134">
        <v>0</v>
      </c>
      <c r="BF29" s="134">
        <v>9306</v>
      </c>
      <c r="BG29" s="134">
        <f t="shared" si="16"/>
        <v>58800</v>
      </c>
      <c r="BH29" s="134">
        <f t="shared" si="35"/>
        <v>277491</v>
      </c>
      <c r="BI29" s="134">
        <f t="shared" si="35"/>
        <v>277491</v>
      </c>
      <c r="BJ29" s="134">
        <f t="shared" si="35"/>
        <v>0</v>
      </c>
      <c r="BK29" s="134">
        <f t="shared" si="35"/>
        <v>277491</v>
      </c>
      <c r="BL29" s="134">
        <f t="shared" si="35"/>
        <v>0</v>
      </c>
      <c r="BM29" s="134">
        <f t="shared" si="35"/>
        <v>0</v>
      </c>
      <c r="BN29" s="134">
        <f t="shared" si="35"/>
        <v>0</v>
      </c>
      <c r="BO29" s="135">
        <f t="shared" si="35"/>
        <v>0</v>
      </c>
      <c r="BP29" s="134">
        <f t="shared" si="35"/>
        <v>1236313</v>
      </c>
      <c r="BQ29" s="134">
        <f t="shared" si="35"/>
        <v>120499</v>
      </c>
      <c r="BR29" s="134">
        <f t="shared" si="35"/>
        <v>120499</v>
      </c>
      <c r="BS29" s="134">
        <f t="shared" si="35"/>
        <v>0</v>
      </c>
      <c r="BT29" s="134">
        <f t="shared" si="35"/>
        <v>0</v>
      </c>
      <c r="BU29" s="134">
        <f t="shared" si="35"/>
        <v>0</v>
      </c>
      <c r="BV29" s="134">
        <f t="shared" si="35"/>
        <v>507332</v>
      </c>
      <c r="BW29" s="134">
        <f t="shared" si="34"/>
        <v>41461</v>
      </c>
      <c r="BX29" s="134">
        <f t="shared" si="34"/>
        <v>455150</v>
      </c>
      <c r="BY29" s="134">
        <f t="shared" si="34"/>
        <v>10721</v>
      </c>
      <c r="BZ29" s="134">
        <f t="shared" si="34"/>
        <v>0</v>
      </c>
      <c r="CA29" s="134">
        <f t="shared" si="34"/>
        <v>608482</v>
      </c>
      <c r="CB29" s="134">
        <f t="shared" si="34"/>
        <v>322172</v>
      </c>
      <c r="CC29" s="134">
        <f t="shared" si="34"/>
        <v>281357</v>
      </c>
      <c r="CD29" s="134">
        <f t="shared" si="34"/>
        <v>4953</v>
      </c>
      <c r="CE29" s="134">
        <f t="shared" si="34"/>
        <v>0</v>
      </c>
      <c r="CF29" s="135">
        <f t="shared" si="34"/>
        <v>120816</v>
      </c>
      <c r="CG29" s="134">
        <f t="shared" si="34"/>
        <v>0</v>
      </c>
      <c r="CH29" s="134">
        <f t="shared" si="34"/>
        <v>345850</v>
      </c>
      <c r="CI29" s="134">
        <f t="shared" si="34"/>
        <v>1859654</v>
      </c>
    </row>
    <row r="30" spans="1:87" s="129" customFormat="1" ht="12" customHeight="1">
      <c r="A30" s="125" t="s">
        <v>338</v>
      </c>
      <c r="B30" s="126" t="s">
        <v>384</v>
      </c>
      <c r="C30" s="125" t="s">
        <v>385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17506</v>
      </c>
      <c r="L30" s="134">
        <f t="shared" si="5"/>
        <v>356354</v>
      </c>
      <c r="M30" s="134">
        <f t="shared" si="6"/>
        <v>13284</v>
      </c>
      <c r="N30" s="134">
        <v>13284</v>
      </c>
      <c r="O30" s="134">
        <v>0</v>
      </c>
      <c r="P30" s="134">
        <v>0</v>
      </c>
      <c r="Q30" s="134">
        <v>0</v>
      </c>
      <c r="R30" s="134">
        <f t="shared" si="7"/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f t="shared" si="8"/>
        <v>343070</v>
      </c>
      <c r="X30" s="134">
        <v>300100</v>
      </c>
      <c r="Y30" s="134">
        <v>33980</v>
      </c>
      <c r="Z30" s="134">
        <v>0</v>
      </c>
      <c r="AA30" s="134">
        <v>8990</v>
      </c>
      <c r="AB30" s="135">
        <v>446031</v>
      </c>
      <c r="AC30" s="134">
        <v>0</v>
      </c>
      <c r="AD30" s="134">
        <v>32327</v>
      </c>
      <c r="AE30" s="134">
        <f t="shared" si="9"/>
        <v>388681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33172</v>
      </c>
      <c r="AO30" s="134">
        <f t="shared" si="13"/>
        <v>4475</v>
      </c>
      <c r="AP30" s="134">
        <v>4475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28697</v>
      </c>
      <c r="AZ30" s="134">
        <v>28697</v>
      </c>
      <c r="BA30" s="134">
        <v>0</v>
      </c>
      <c r="BB30" s="134">
        <v>0</v>
      </c>
      <c r="BC30" s="134">
        <v>0</v>
      </c>
      <c r="BD30" s="135">
        <v>112276</v>
      </c>
      <c r="BE30" s="134">
        <v>0</v>
      </c>
      <c r="BF30" s="134">
        <v>665</v>
      </c>
      <c r="BG30" s="134">
        <f t="shared" si="16"/>
        <v>33837</v>
      </c>
      <c r="BH30" s="134">
        <f t="shared" si="35"/>
        <v>0</v>
      </c>
      <c r="BI30" s="134">
        <f t="shared" si="35"/>
        <v>0</v>
      </c>
      <c r="BJ30" s="134">
        <f t="shared" si="35"/>
        <v>0</v>
      </c>
      <c r="BK30" s="134">
        <f t="shared" si="35"/>
        <v>0</v>
      </c>
      <c r="BL30" s="134">
        <f t="shared" si="35"/>
        <v>0</v>
      </c>
      <c r="BM30" s="134">
        <f t="shared" si="35"/>
        <v>0</v>
      </c>
      <c r="BN30" s="134">
        <f t="shared" si="35"/>
        <v>0</v>
      </c>
      <c r="BO30" s="135">
        <f t="shared" si="35"/>
        <v>17506</v>
      </c>
      <c r="BP30" s="134">
        <f t="shared" si="35"/>
        <v>389526</v>
      </c>
      <c r="BQ30" s="134">
        <f t="shared" si="35"/>
        <v>17759</v>
      </c>
      <c r="BR30" s="134">
        <f t="shared" si="35"/>
        <v>17759</v>
      </c>
      <c r="BS30" s="134">
        <f t="shared" si="35"/>
        <v>0</v>
      </c>
      <c r="BT30" s="134">
        <f t="shared" si="35"/>
        <v>0</v>
      </c>
      <c r="BU30" s="134">
        <f t="shared" si="35"/>
        <v>0</v>
      </c>
      <c r="BV30" s="134">
        <f t="shared" si="35"/>
        <v>0</v>
      </c>
      <c r="BW30" s="134">
        <f t="shared" si="34"/>
        <v>0</v>
      </c>
      <c r="BX30" s="134">
        <f t="shared" si="34"/>
        <v>0</v>
      </c>
      <c r="BY30" s="134">
        <f t="shared" si="34"/>
        <v>0</v>
      </c>
      <c r="BZ30" s="134">
        <f t="shared" si="34"/>
        <v>0</v>
      </c>
      <c r="CA30" s="134">
        <f t="shared" si="34"/>
        <v>371767</v>
      </c>
      <c r="CB30" s="134">
        <f t="shared" si="34"/>
        <v>328797</v>
      </c>
      <c r="CC30" s="134">
        <f t="shared" si="34"/>
        <v>33980</v>
      </c>
      <c r="CD30" s="134">
        <f t="shared" si="34"/>
        <v>0</v>
      </c>
      <c r="CE30" s="134">
        <f t="shared" si="34"/>
        <v>8990</v>
      </c>
      <c r="CF30" s="135">
        <f t="shared" si="34"/>
        <v>558307</v>
      </c>
      <c r="CG30" s="134">
        <f t="shared" si="34"/>
        <v>0</v>
      </c>
      <c r="CH30" s="134">
        <f t="shared" si="34"/>
        <v>32992</v>
      </c>
      <c r="CI30" s="134">
        <f t="shared" si="34"/>
        <v>422518</v>
      </c>
    </row>
    <row r="31" spans="1:87" s="129" customFormat="1" ht="12" customHeight="1">
      <c r="A31" s="125" t="s">
        <v>338</v>
      </c>
      <c r="B31" s="126" t="s">
        <v>386</v>
      </c>
      <c r="C31" s="125" t="s">
        <v>387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0</v>
      </c>
      <c r="L31" s="134">
        <f t="shared" si="5"/>
        <v>1593404</v>
      </c>
      <c r="M31" s="134">
        <f t="shared" si="6"/>
        <v>259787</v>
      </c>
      <c r="N31" s="134">
        <v>117230</v>
      </c>
      <c r="O31" s="134">
        <v>106391</v>
      </c>
      <c r="P31" s="134">
        <v>36166</v>
      </c>
      <c r="Q31" s="134">
        <v>0</v>
      </c>
      <c r="R31" s="134">
        <f t="shared" si="7"/>
        <v>661900</v>
      </c>
      <c r="S31" s="134">
        <v>13013</v>
      </c>
      <c r="T31" s="134">
        <v>608954</v>
      </c>
      <c r="U31" s="134">
        <v>39933</v>
      </c>
      <c r="V31" s="134">
        <v>8232</v>
      </c>
      <c r="W31" s="134">
        <f t="shared" si="8"/>
        <v>661454</v>
      </c>
      <c r="X31" s="134">
        <v>126212</v>
      </c>
      <c r="Y31" s="134">
        <v>448837</v>
      </c>
      <c r="Z31" s="134">
        <v>83626</v>
      </c>
      <c r="AA31" s="134">
        <v>2779</v>
      </c>
      <c r="AB31" s="135">
        <v>0</v>
      </c>
      <c r="AC31" s="134">
        <v>2031</v>
      </c>
      <c r="AD31" s="134">
        <v>22071</v>
      </c>
      <c r="AE31" s="134">
        <f t="shared" si="9"/>
        <v>1615475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13808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13808</v>
      </c>
      <c r="AZ31" s="134">
        <v>13808</v>
      </c>
      <c r="BA31" s="134">
        <v>0</v>
      </c>
      <c r="BB31" s="134">
        <v>0</v>
      </c>
      <c r="BC31" s="134">
        <v>0</v>
      </c>
      <c r="BD31" s="135">
        <v>24256</v>
      </c>
      <c r="BE31" s="134">
        <v>0</v>
      </c>
      <c r="BF31" s="134">
        <v>0</v>
      </c>
      <c r="BG31" s="134">
        <f t="shared" si="16"/>
        <v>13808</v>
      </c>
      <c r="BH31" s="134">
        <f t="shared" si="35"/>
        <v>0</v>
      </c>
      <c r="BI31" s="134">
        <f t="shared" si="35"/>
        <v>0</v>
      </c>
      <c r="BJ31" s="134">
        <f t="shared" si="35"/>
        <v>0</v>
      </c>
      <c r="BK31" s="134">
        <f t="shared" si="35"/>
        <v>0</v>
      </c>
      <c r="BL31" s="134">
        <f t="shared" si="35"/>
        <v>0</v>
      </c>
      <c r="BM31" s="134">
        <f t="shared" si="35"/>
        <v>0</v>
      </c>
      <c r="BN31" s="134">
        <f t="shared" si="35"/>
        <v>0</v>
      </c>
      <c r="BO31" s="135">
        <f t="shared" si="35"/>
        <v>0</v>
      </c>
      <c r="BP31" s="134">
        <f t="shared" si="35"/>
        <v>1607212</v>
      </c>
      <c r="BQ31" s="134">
        <f t="shared" si="35"/>
        <v>259787</v>
      </c>
      <c r="BR31" s="134">
        <f t="shared" si="35"/>
        <v>117230</v>
      </c>
      <c r="BS31" s="134">
        <f t="shared" si="35"/>
        <v>106391</v>
      </c>
      <c r="BT31" s="134">
        <f t="shared" si="35"/>
        <v>36166</v>
      </c>
      <c r="BU31" s="134">
        <f t="shared" si="35"/>
        <v>0</v>
      </c>
      <c r="BV31" s="134">
        <f t="shared" si="35"/>
        <v>661900</v>
      </c>
      <c r="BW31" s="134">
        <f t="shared" si="34"/>
        <v>13013</v>
      </c>
      <c r="BX31" s="134">
        <f t="shared" si="34"/>
        <v>608954</v>
      </c>
      <c r="BY31" s="134">
        <f t="shared" si="34"/>
        <v>39933</v>
      </c>
      <c r="BZ31" s="134">
        <f t="shared" si="34"/>
        <v>8232</v>
      </c>
      <c r="CA31" s="134">
        <f t="shared" si="34"/>
        <v>675262</v>
      </c>
      <c r="CB31" s="134">
        <f t="shared" si="34"/>
        <v>140020</v>
      </c>
      <c r="CC31" s="134">
        <f t="shared" si="34"/>
        <v>448837</v>
      </c>
      <c r="CD31" s="134">
        <f t="shared" si="34"/>
        <v>83626</v>
      </c>
      <c r="CE31" s="134">
        <f t="shared" si="34"/>
        <v>2779</v>
      </c>
      <c r="CF31" s="135">
        <f t="shared" si="34"/>
        <v>24256</v>
      </c>
      <c r="CG31" s="134">
        <f t="shared" si="34"/>
        <v>2031</v>
      </c>
      <c r="CH31" s="134">
        <f t="shared" si="34"/>
        <v>22071</v>
      </c>
      <c r="CI31" s="134">
        <f t="shared" si="34"/>
        <v>1629283</v>
      </c>
    </row>
    <row r="32" spans="1:87" s="129" customFormat="1" ht="12" customHeight="1">
      <c r="A32" s="125" t="s">
        <v>338</v>
      </c>
      <c r="B32" s="126" t="s">
        <v>388</v>
      </c>
      <c r="C32" s="125" t="s">
        <v>389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106201</v>
      </c>
      <c r="L32" s="134">
        <f t="shared" si="5"/>
        <v>373422</v>
      </c>
      <c r="M32" s="134">
        <f t="shared" si="6"/>
        <v>34111</v>
      </c>
      <c r="N32" s="134">
        <v>34111</v>
      </c>
      <c r="O32" s="134">
        <v>0</v>
      </c>
      <c r="P32" s="134">
        <v>0</v>
      </c>
      <c r="Q32" s="134">
        <v>0</v>
      </c>
      <c r="R32" s="134">
        <f t="shared" si="7"/>
        <v>60352</v>
      </c>
      <c r="S32" s="134">
        <v>56192</v>
      </c>
      <c r="T32" s="134">
        <v>0</v>
      </c>
      <c r="U32" s="134">
        <v>4160</v>
      </c>
      <c r="V32" s="134">
        <v>0</v>
      </c>
      <c r="W32" s="134">
        <f t="shared" si="8"/>
        <v>278959</v>
      </c>
      <c r="X32" s="134">
        <v>227548</v>
      </c>
      <c r="Y32" s="134">
        <v>33931</v>
      </c>
      <c r="Z32" s="134">
        <v>4475</v>
      </c>
      <c r="AA32" s="134">
        <v>13005</v>
      </c>
      <c r="AB32" s="135">
        <v>238920</v>
      </c>
      <c r="AC32" s="134">
        <v>0</v>
      </c>
      <c r="AD32" s="134">
        <v>293092</v>
      </c>
      <c r="AE32" s="134">
        <f t="shared" si="9"/>
        <v>666514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41111</v>
      </c>
      <c r="AO32" s="134">
        <f t="shared" si="13"/>
        <v>8370</v>
      </c>
      <c r="AP32" s="134">
        <v>8370</v>
      </c>
      <c r="AQ32" s="134">
        <v>0</v>
      </c>
      <c r="AR32" s="134">
        <v>0</v>
      </c>
      <c r="AS32" s="134">
        <v>0</v>
      </c>
      <c r="AT32" s="134">
        <f t="shared" si="14"/>
        <v>33</v>
      </c>
      <c r="AU32" s="134">
        <v>33</v>
      </c>
      <c r="AV32" s="134">
        <v>0</v>
      </c>
      <c r="AW32" s="134">
        <v>0</v>
      </c>
      <c r="AX32" s="134">
        <v>0</v>
      </c>
      <c r="AY32" s="134">
        <f t="shared" si="15"/>
        <v>32708</v>
      </c>
      <c r="AZ32" s="134">
        <v>32708</v>
      </c>
      <c r="BA32" s="134">
        <v>0</v>
      </c>
      <c r="BB32" s="134">
        <v>0</v>
      </c>
      <c r="BC32" s="134">
        <v>0</v>
      </c>
      <c r="BD32" s="135">
        <v>103014</v>
      </c>
      <c r="BE32" s="134">
        <v>0</v>
      </c>
      <c r="BF32" s="134">
        <v>0</v>
      </c>
      <c r="BG32" s="134">
        <f t="shared" si="16"/>
        <v>41111</v>
      </c>
      <c r="BH32" s="134">
        <f t="shared" si="35"/>
        <v>0</v>
      </c>
      <c r="BI32" s="134">
        <f t="shared" si="35"/>
        <v>0</v>
      </c>
      <c r="BJ32" s="134">
        <f t="shared" si="35"/>
        <v>0</v>
      </c>
      <c r="BK32" s="134">
        <f t="shared" si="35"/>
        <v>0</v>
      </c>
      <c r="BL32" s="134">
        <f t="shared" si="35"/>
        <v>0</v>
      </c>
      <c r="BM32" s="134">
        <f t="shared" si="35"/>
        <v>0</v>
      </c>
      <c r="BN32" s="134">
        <f t="shared" si="35"/>
        <v>0</v>
      </c>
      <c r="BO32" s="135">
        <f t="shared" si="35"/>
        <v>106201</v>
      </c>
      <c r="BP32" s="134">
        <f t="shared" si="35"/>
        <v>414533</v>
      </c>
      <c r="BQ32" s="134">
        <f t="shared" si="35"/>
        <v>42481</v>
      </c>
      <c r="BR32" s="134">
        <f t="shared" si="35"/>
        <v>42481</v>
      </c>
      <c r="BS32" s="134">
        <f t="shared" si="35"/>
        <v>0</v>
      </c>
      <c r="BT32" s="134">
        <f t="shared" si="35"/>
        <v>0</v>
      </c>
      <c r="BU32" s="134">
        <f t="shared" si="35"/>
        <v>0</v>
      </c>
      <c r="BV32" s="134">
        <f t="shared" si="35"/>
        <v>60385</v>
      </c>
      <c r="BW32" s="134">
        <f t="shared" si="34"/>
        <v>56225</v>
      </c>
      <c r="BX32" s="134">
        <f t="shared" si="34"/>
        <v>0</v>
      </c>
      <c r="BY32" s="134">
        <f t="shared" si="34"/>
        <v>4160</v>
      </c>
      <c r="BZ32" s="134">
        <f t="shared" si="34"/>
        <v>0</v>
      </c>
      <c r="CA32" s="134">
        <f t="shared" si="34"/>
        <v>311667</v>
      </c>
      <c r="CB32" s="134">
        <f t="shared" si="34"/>
        <v>260256</v>
      </c>
      <c r="CC32" s="134">
        <f t="shared" si="34"/>
        <v>33931</v>
      </c>
      <c r="CD32" s="134">
        <f t="shared" si="34"/>
        <v>4475</v>
      </c>
      <c r="CE32" s="134">
        <f t="shared" si="34"/>
        <v>13005</v>
      </c>
      <c r="CF32" s="135">
        <f t="shared" si="34"/>
        <v>341934</v>
      </c>
      <c r="CG32" s="134">
        <f t="shared" si="34"/>
        <v>0</v>
      </c>
      <c r="CH32" s="134">
        <f t="shared" si="34"/>
        <v>293092</v>
      </c>
      <c r="CI32" s="134">
        <f t="shared" si="34"/>
        <v>707625</v>
      </c>
    </row>
    <row r="33" spans="1:87" s="129" customFormat="1" ht="12" customHeight="1">
      <c r="A33" s="125" t="s">
        <v>338</v>
      </c>
      <c r="B33" s="126" t="s">
        <v>390</v>
      </c>
      <c r="C33" s="125" t="s">
        <v>391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360958</v>
      </c>
      <c r="M33" s="134">
        <f t="shared" si="6"/>
        <v>199575</v>
      </c>
      <c r="N33" s="134">
        <v>53008</v>
      </c>
      <c r="O33" s="134">
        <v>146567</v>
      </c>
      <c r="P33" s="134">
        <v>0</v>
      </c>
      <c r="Q33" s="134">
        <v>0</v>
      </c>
      <c r="R33" s="134">
        <f t="shared" si="7"/>
        <v>6888</v>
      </c>
      <c r="S33" s="134">
        <v>6888</v>
      </c>
      <c r="T33" s="134">
        <v>0</v>
      </c>
      <c r="U33" s="134">
        <v>0</v>
      </c>
      <c r="V33" s="134">
        <v>12982</v>
      </c>
      <c r="W33" s="134">
        <f t="shared" si="8"/>
        <v>141513</v>
      </c>
      <c r="X33" s="134">
        <v>132515</v>
      </c>
      <c r="Y33" s="134">
        <v>229</v>
      </c>
      <c r="Z33" s="134">
        <v>3058</v>
      </c>
      <c r="AA33" s="134">
        <v>5711</v>
      </c>
      <c r="AB33" s="135">
        <v>161923</v>
      </c>
      <c r="AC33" s="134">
        <v>0</v>
      </c>
      <c r="AD33" s="134">
        <v>118465</v>
      </c>
      <c r="AE33" s="134">
        <f t="shared" si="9"/>
        <v>479423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13533</v>
      </c>
      <c r="AO33" s="134">
        <f t="shared" si="13"/>
        <v>3557</v>
      </c>
      <c r="AP33" s="134">
        <v>3557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9976</v>
      </c>
      <c r="AZ33" s="134">
        <v>9976</v>
      </c>
      <c r="BA33" s="134">
        <v>0</v>
      </c>
      <c r="BB33" s="134">
        <v>0</v>
      </c>
      <c r="BC33" s="134">
        <v>0</v>
      </c>
      <c r="BD33" s="135">
        <v>183619</v>
      </c>
      <c r="BE33" s="134">
        <v>0</v>
      </c>
      <c r="BF33" s="134">
        <v>0</v>
      </c>
      <c r="BG33" s="134">
        <f t="shared" si="16"/>
        <v>13533</v>
      </c>
      <c r="BH33" s="134">
        <f t="shared" si="35"/>
        <v>0</v>
      </c>
      <c r="BI33" s="134">
        <f t="shared" si="35"/>
        <v>0</v>
      </c>
      <c r="BJ33" s="134">
        <f t="shared" si="35"/>
        <v>0</v>
      </c>
      <c r="BK33" s="134">
        <f t="shared" si="35"/>
        <v>0</v>
      </c>
      <c r="BL33" s="134">
        <f t="shared" si="35"/>
        <v>0</v>
      </c>
      <c r="BM33" s="134">
        <f t="shared" si="35"/>
        <v>0</v>
      </c>
      <c r="BN33" s="134">
        <f t="shared" si="35"/>
        <v>0</v>
      </c>
      <c r="BO33" s="135">
        <f t="shared" si="35"/>
        <v>0</v>
      </c>
      <c r="BP33" s="134">
        <f t="shared" si="35"/>
        <v>374491</v>
      </c>
      <c r="BQ33" s="134">
        <f t="shared" si="35"/>
        <v>203132</v>
      </c>
      <c r="BR33" s="134">
        <f t="shared" si="35"/>
        <v>56565</v>
      </c>
      <c r="BS33" s="134">
        <f t="shared" si="35"/>
        <v>146567</v>
      </c>
      <c r="BT33" s="134">
        <f t="shared" si="35"/>
        <v>0</v>
      </c>
      <c r="BU33" s="134">
        <f t="shared" si="35"/>
        <v>0</v>
      </c>
      <c r="BV33" s="134">
        <f t="shared" si="35"/>
        <v>6888</v>
      </c>
      <c r="BW33" s="134">
        <f t="shared" si="34"/>
        <v>6888</v>
      </c>
      <c r="BX33" s="134">
        <f t="shared" si="34"/>
        <v>0</v>
      </c>
      <c r="BY33" s="134">
        <f t="shared" si="34"/>
        <v>0</v>
      </c>
      <c r="BZ33" s="134">
        <f t="shared" si="34"/>
        <v>12982</v>
      </c>
      <c r="CA33" s="134">
        <f t="shared" si="34"/>
        <v>151489</v>
      </c>
      <c r="CB33" s="134">
        <f t="shared" si="34"/>
        <v>142491</v>
      </c>
      <c r="CC33" s="134">
        <f t="shared" si="34"/>
        <v>229</v>
      </c>
      <c r="CD33" s="134">
        <f t="shared" si="34"/>
        <v>3058</v>
      </c>
      <c r="CE33" s="134">
        <f t="shared" si="34"/>
        <v>5711</v>
      </c>
      <c r="CF33" s="135">
        <f t="shared" si="34"/>
        <v>345542</v>
      </c>
      <c r="CG33" s="134">
        <f t="shared" si="34"/>
        <v>0</v>
      </c>
      <c r="CH33" s="134">
        <f t="shared" si="34"/>
        <v>118465</v>
      </c>
      <c r="CI33" s="134">
        <f t="shared" si="34"/>
        <v>492956</v>
      </c>
    </row>
    <row r="34" spans="1:87" s="129" customFormat="1" ht="12" customHeight="1">
      <c r="A34" s="125" t="s">
        <v>338</v>
      </c>
      <c r="B34" s="126" t="s">
        <v>392</v>
      </c>
      <c r="C34" s="125" t="s">
        <v>393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5"/>
        <v>226847</v>
      </c>
      <c r="M34" s="134">
        <f t="shared" si="6"/>
        <v>20032</v>
      </c>
      <c r="N34" s="134">
        <v>20032</v>
      </c>
      <c r="O34" s="134">
        <v>0</v>
      </c>
      <c r="P34" s="134">
        <v>0</v>
      </c>
      <c r="Q34" s="134">
        <v>0</v>
      </c>
      <c r="R34" s="134">
        <f t="shared" si="7"/>
        <v>1651</v>
      </c>
      <c r="S34" s="134">
        <v>0</v>
      </c>
      <c r="T34" s="134">
        <v>0</v>
      </c>
      <c r="U34" s="134">
        <v>1651</v>
      </c>
      <c r="V34" s="134">
        <v>0</v>
      </c>
      <c r="W34" s="134">
        <f t="shared" si="8"/>
        <v>204328</v>
      </c>
      <c r="X34" s="134">
        <v>166133</v>
      </c>
      <c r="Y34" s="134">
        <v>35385</v>
      </c>
      <c r="Z34" s="134">
        <v>1592</v>
      </c>
      <c r="AA34" s="134">
        <v>1218</v>
      </c>
      <c r="AB34" s="135">
        <v>400261</v>
      </c>
      <c r="AC34" s="134">
        <v>836</v>
      </c>
      <c r="AD34" s="134">
        <v>9235</v>
      </c>
      <c r="AE34" s="134">
        <f t="shared" si="9"/>
        <v>236082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867</v>
      </c>
      <c r="AO34" s="134">
        <f t="shared" si="13"/>
        <v>867</v>
      </c>
      <c r="AP34" s="134">
        <v>867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0</v>
      </c>
      <c r="BE34" s="134">
        <v>0</v>
      </c>
      <c r="BF34" s="134">
        <v>0</v>
      </c>
      <c r="BG34" s="134">
        <f t="shared" si="16"/>
        <v>867</v>
      </c>
      <c r="BH34" s="134">
        <f t="shared" si="35"/>
        <v>0</v>
      </c>
      <c r="BI34" s="134">
        <f t="shared" si="35"/>
        <v>0</v>
      </c>
      <c r="BJ34" s="134">
        <f t="shared" si="35"/>
        <v>0</v>
      </c>
      <c r="BK34" s="134">
        <f t="shared" si="35"/>
        <v>0</v>
      </c>
      <c r="BL34" s="134">
        <f t="shared" si="35"/>
        <v>0</v>
      </c>
      <c r="BM34" s="134">
        <f t="shared" si="35"/>
        <v>0</v>
      </c>
      <c r="BN34" s="134">
        <f t="shared" si="35"/>
        <v>0</v>
      </c>
      <c r="BO34" s="135">
        <f t="shared" si="35"/>
        <v>0</v>
      </c>
      <c r="BP34" s="134">
        <f t="shared" si="35"/>
        <v>227714</v>
      </c>
      <c r="BQ34" s="134">
        <f t="shared" si="35"/>
        <v>20899</v>
      </c>
      <c r="BR34" s="134">
        <f t="shared" si="35"/>
        <v>20899</v>
      </c>
      <c r="BS34" s="134">
        <f t="shared" si="35"/>
        <v>0</v>
      </c>
      <c r="BT34" s="134">
        <f t="shared" si="35"/>
        <v>0</v>
      </c>
      <c r="BU34" s="134">
        <f t="shared" si="35"/>
        <v>0</v>
      </c>
      <c r="BV34" s="134">
        <f t="shared" si="35"/>
        <v>1651</v>
      </c>
      <c r="BW34" s="134">
        <f t="shared" si="34"/>
        <v>0</v>
      </c>
      <c r="BX34" s="134">
        <f t="shared" si="34"/>
        <v>0</v>
      </c>
      <c r="BY34" s="134">
        <f t="shared" si="34"/>
        <v>1651</v>
      </c>
      <c r="BZ34" s="134">
        <f t="shared" si="34"/>
        <v>0</v>
      </c>
      <c r="CA34" s="134">
        <f t="shared" si="34"/>
        <v>204328</v>
      </c>
      <c r="CB34" s="134">
        <f t="shared" si="34"/>
        <v>166133</v>
      </c>
      <c r="CC34" s="134">
        <f t="shared" si="34"/>
        <v>35385</v>
      </c>
      <c r="CD34" s="134">
        <f t="shared" si="34"/>
        <v>1592</v>
      </c>
      <c r="CE34" s="134">
        <f t="shared" si="34"/>
        <v>1218</v>
      </c>
      <c r="CF34" s="135">
        <f t="shared" si="34"/>
        <v>400261</v>
      </c>
      <c r="CG34" s="134">
        <f t="shared" si="34"/>
        <v>836</v>
      </c>
      <c r="CH34" s="134">
        <f t="shared" si="34"/>
        <v>9235</v>
      </c>
      <c r="CI34" s="134">
        <f t="shared" si="34"/>
        <v>236949</v>
      </c>
    </row>
    <row r="35" spans="1:87" s="129" customFormat="1" ht="12" customHeight="1">
      <c r="A35" s="125" t="s">
        <v>338</v>
      </c>
      <c r="B35" s="126" t="s">
        <v>394</v>
      </c>
      <c r="C35" s="125" t="s">
        <v>395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334781</v>
      </c>
      <c r="L35" s="134">
        <f t="shared" si="5"/>
        <v>255123</v>
      </c>
      <c r="M35" s="134">
        <f t="shared" si="6"/>
        <v>115778</v>
      </c>
      <c r="N35" s="134">
        <v>38869</v>
      </c>
      <c r="O35" s="134">
        <v>76909</v>
      </c>
      <c r="P35" s="134">
        <v>0</v>
      </c>
      <c r="Q35" s="134">
        <v>0</v>
      </c>
      <c r="R35" s="134">
        <f t="shared" si="7"/>
        <v>6635</v>
      </c>
      <c r="S35" s="134">
        <v>5582</v>
      </c>
      <c r="T35" s="134">
        <v>1053</v>
      </c>
      <c r="U35" s="134">
        <v>0</v>
      </c>
      <c r="V35" s="134">
        <v>0</v>
      </c>
      <c r="W35" s="134">
        <f t="shared" si="8"/>
        <v>132710</v>
      </c>
      <c r="X35" s="134">
        <v>89006</v>
      </c>
      <c r="Y35" s="134">
        <v>41879</v>
      </c>
      <c r="Z35" s="134">
        <v>998</v>
      </c>
      <c r="AA35" s="134">
        <v>827</v>
      </c>
      <c r="AB35" s="135">
        <v>290426</v>
      </c>
      <c r="AC35" s="134">
        <v>0</v>
      </c>
      <c r="AD35" s="134">
        <v>8570</v>
      </c>
      <c r="AE35" s="134">
        <f t="shared" si="9"/>
        <v>263693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8083</v>
      </c>
      <c r="AO35" s="134">
        <f t="shared" si="13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14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15"/>
        <v>8083</v>
      </c>
      <c r="AZ35" s="134">
        <v>7561</v>
      </c>
      <c r="BA35" s="134">
        <v>0</v>
      </c>
      <c r="BB35" s="134">
        <v>0</v>
      </c>
      <c r="BC35" s="134">
        <v>522</v>
      </c>
      <c r="BD35" s="135">
        <v>47741</v>
      </c>
      <c r="BE35" s="134">
        <v>0</v>
      </c>
      <c r="BF35" s="134">
        <v>58</v>
      </c>
      <c r="BG35" s="134">
        <f t="shared" si="16"/>
        <v>8141</v>
      </c>
      <c r="BH35" s="134">
        <f t="shared" si="35"/>
        <v>0</v>
      </c>
      <c r="BI35" s="134">
        <f t="shared" si="35"/>
        <v>0</v>
      </c>
      <c r="BJ35" s="134">
        <f t="shared" si="35"/>
        <v>0</v>
      </c>
      <c r="BK35" s="134">
        <f t="shared" si="35"/>
        <v>0</v>
      </c>
      <c r="BL35" s="134">
        <f t="shared" si="35"/>
        <v>0</v>
      </c>
      <c r="BM35" s="134">
        <f t="shared" si="35"/>
        <v>0</v>
      </c>
      <c r="BN35" s="134">
        <f t="shared" si="35"/>
        <v>0</v>
      </c>
      <c r="BO35" s="135">
        <f t="shared" si="35"/>
        <v>334781</v>
      </c>
      <c r="BP35" s="134">
        <f t="shared" si="35"/>
        <v>263206</v>
      </c>
      <c r="BQ35" s="134">
        <f t="shared" si="35"/>
        <v>115778</v>
      </c>
      <c r="BR35" s="134">
        <f t="shared" si="35"/>
        <v>38869</v>
      </c>
      <c r="BS35" s="134">
        <f t="shared" si="35"/>
        <v>76909</v>
      </c>
      <c r="BT35" s="134">
        <f t="shared" si="35"/>
        <v>0</v>
      </c>
      <c r="BU35" s="134">
        <f t="shared" si="35"/>
        <v>0</v>
      </c>
      <c r="BV35" s="134">
        <f t="shared" si="35"/>
        <v>6635</v>
      </c>
      <c r="BW35" s="134">
        <f t="shared" si="34"/>
        <v>5582</v>
      </c>
      <c r="BX35" s="134">
        <f t="shared" si="34"/>
        <v>1053</v>
      </c>
      <c r="BY35" s="134">
        <f t="shared" si="34"/>
        <v>0</v>
      </c>
      <c r="BZ35" s="134">
        <f t="shared" si="34"/>
        <v>0</v>
      </c>
      <c r="CA35" s="134">
        <f t="shared" si="34"/>
        <v>140793</v>
      </c>
      <c r="CB35" s="134">
        <f t="shared" si="34"/>
        <v>96567</v>
      </c>
      <c r="CC35" s="134">
        <f t="shared" si="34"/>
        <v>41879</v>
      </c>
      <c r="CD35" s="134">
        <f t="shared" si="34"/>
        <v>998</v>
      </c>
      <c r="CE35" s="134">
        <f t="shared" si="34"/>
        <v>1349</v>
      </c>
      <c r="CF35" s="135">
        <f t="shared" si="34"/>
        <v>338167</v>
      </c>
      <c r="CG35" s="134">
        <f t="shared" si="34"/>
        <v>0</v>
      </c>
      <c r="CH35" s="134">
        <f t="shared" si="34"/>
        <v>8628</v>
      </c>
      <c r="CI35" s="134">
        <f t="shared" si="34"/>
        <v>271834</v>
      </c>
    </row>
    <row r="36" spans="1:87" s="129" customFormat="1" ht="12" customHeight="1">
      <c r="A36" s="125" t="s">
        <v>338</v>
      </c>
      <c r="B36" s="126" t="s">
        <v>396</v>
      </c>
      <c r="C36" s="125" t="s">
        <v>397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13697</v>
      </c>
      <c r="L36" s="134">
        <f t="shared" si="5"/>
        <v>338855</v>
      </c>
      <c r="M36" s="134">
        <f t="shared" si="6"/>
        <v>87177</v>
      </c>
      <c r="N36" s="134">
        <v>38463</v>
      </c>
      <c r="O36" s="134">
        <v>48714</v>
      </c>
      <c r="P36" s="134">
        <v>0</v>
      </c>
      <c r="Q36" s="134">
        <v>0</v>
      </c>
      <c r="R36" s="134">
        <f t="shared" si="7"/>
        <v>11611</v>
      </c>
      <c r="S36" s="134">
        <v>4534</v>
      </c>
      <c r="T36" s="134">
        <v>7077</v>
      </c>
      <c r="U36" s="134">
        <v>0</v>
      </c>
      <c r="V36" s="134">
        <v>0</v>
      </c>
      <c r="W36" s="134">
        <f t="shared" si="8"/>
        <v>240067</v>
      </c>
      <c r="X36" s="134">
        <v>189736</v>
      </c>
      <c r="Y36" s="134">
        <v>45399</v>
      </c>
      <c r="Z36" s="134">
        <v>0</v>
      </c>
      <c r="AA36" s="134">
        <v>4932</v>
      </c>
      <c r="AB36" s="135">
        <v>320266</v>
      </c>
      <c r="AC36" s="134">
        <v>0</v>
      </c>
      <c r="AD36" s="134">
        <v>35926</v>
      </c>
      <c r="AE36" s="134">
        <f t="shared" si="9"/>
        <v>374781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27191</v>
      </c>
      <c r="AO36" s="134">
        <f t="shared" si="13"/>
        <v>9740</v>
      </c>
      <c r="AP36" s="134">
        <v>9740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17451</v>
      </c>
      <c r="AZ36" s="134">
        <v>17262</v>
      </c>
      <c r="BA36" s="134">
        <v>0</v>
      </c>
      <c r="BB36" s="134">
        <v>0</v>
      </c>
      <c r="BC36" s="134">
        <v>189</v>
      </c>
      <c r="BD36" s="135">
        <v>53041</v>
      </c>
      <c r="BE36" s="134">
        <v>0</v>
      </c>
      <c r="BF36" s="134">
        <v>51</v>
      </c>
      <c r="BG36" s="134">
        <f t="shared" si="16"/>
        <v>27242</v>
      </c>
      <c r="BH36" s="134">
        <f t="shared" si="35"/>
        <v>0</v>
      </c>
      <c r="BI36" s="134">
        <f t="shared" si="35"/>
        <v>0</v>
      </c>
      <c r="BJ36" s="134">
        <f t="shared" si="35"/>
        <v>0</v>
      </c>
      <c r="BK36" s="134">
        <f t="shared" si="35"/>
        <v>0</v>
      </c>
      <c r="BL36" s="134">
        <f t="shared" si="35"/>
        <v>0</v>
      </c>
      <c r="BM36" s="134">
        <f t="shared" si="35"/>
        <v>0</v>
      </c>
      <c r="BN36" s="134">
        <f t="shared" si="35"/>
        <v>0</v>
      </c>
      <c r="BO36" s="135">
        <f t="shared" si="35"/>
        <v>13697</v>
      </c>
      <c r="BP36" s="134">
        <f t="shared" si="35"/>
        <v>366046</v>
      </c>
      <c r="BQ36" s="134">
        <f t="shared" si="35"/>
        <v>96917</v>
      </c>
      <c r="BR36" s="134">
        <f t="shared" si="35"/>
        <v>48203</v>
      </c>
      <c r="BS36" s="134">
        <f t="shared" si="35"/>
        <v>48714</v>
      </c>
      <c r="BT36" s="134">
        <f t="shared" si="35"/>
        <v>0</v>
      </c>
      <c r="BU36" s="134">
        <f t="shared" si="35"/>
        <v>0</v>
      </c>
      <c r="BV36" s="134">
        <f t="shared" si="35"/>
        <v>11611</v>
      </c>
      <c r="BW36" s="134">
        <f t="shared" si="34"/>
        <v>4534</v>
      </c>
      <c r="BX36" s="134">
        <f t="shared" si="34"/>
        <v>7077</v>
      </c>
      <c r="BY36" s="134">
        <f t="shared" si="34"/>
        <v>0</v>
      </c>
      <c r="BZ36" s="134">
        <f t="shared" si="34"/>
        <v>0</v>
      </c>
      <c r="CA36" s="134">
        <f t="shared" si="34"/>
        <v>257518</v>
      </c>
      <c r="CB36" s="134">
        <f t="shared" si="34"/>
        <v>206998</v>
      </c>
      <c r="CC36" s="134">
        <f t="shared" si="34"/>
        <v>45399</v>
      </c>
      <c r="CD36" s="134">
        <f t="shared" si="34"/>
        <v>0</v>
      </c>
      <c r="CE36" s="134">
        <f t="shared" si="34"/>
        <v>5121</v>
      </c>
      <c r="CF36" s="135">
        <f t="shared" si="34"/>
        <v>373307</v>
      </c>
      <c r="CG36" s="134">
        <f t="shared" si="34"/>
        <v>0</v>
      </c>
      <c r="CH36" s="134">
        <f t="shared" si="34"/>
        <v>35977</v>
      </c>
      <c r="CI36" s="134">
        <f t="shared" si="34"/>
        <v>402023</v>
      </c>
    </row>
    <row r="37" spans="1:87" s="129" customFormat="1" ht="12" customHeight="1">
      <c r="A37" s="125" t="s">
        <v>338</v>
      </c>
      <c r="B37" s="126" t="s">
        <v>398</v>
      </c>
      <c r="C37" s="125" t="s">
        <v>399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17024</v>
      </c>
      <c r="L37" s="134">
        <f t="shared" si="5"/>
        <v>341275</v>
      </c>
      <c r="M37" s="134">
        <f t="shared" si="6"/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f t="shared" si="7"/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f t="shared" si="8"/>
        <v>341275</v>
      </c>
      <c r="X37" s="134">
        <v>287627</v>
      </c>
      <c r="Y37" s="134">
        <v>31433</v>
      </c>
      <c r="Z37" s="134">
        <v>0</v>
      </c>
      <c r="AA37" s="134">
        <v>22215</v>
      </c>
      <c r="AB37" s="135">
        <v>426663</v>
      </c>
      <c r="AC37" s="134">
        <v>0</v>
      </c>
      <c r="AD37" s="134">
        <v>0</v>
      </c>
      <c r="AE37" s="134">
        <f t="shared" si="9"/>
        <v>341275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8327</v>
      </c>
      <c r="AO37" s="134">
        <f t="shared" si="13"/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f t="shared" si="14"/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f t="shared" si="15"/>
        <v>8327</v>
      </c>
      <c r="AZ37" s="134">
        <v>8327</v>
      </c>
      <c r="BA37" s="134">
        <v>0</v>
      </c>
      <c r="BB37" s="134">
        <v>0</v>
      </c>
      <c r="BC37" s="134">
        <v>0</v>
      </c>
      <c r="BD37" s="135">
        <v>149910</v>
      </c>
      <c r="BE37" s="134">
        <v>0</v>
      </c>
      <c r="BF37" s="134">
        <v>0</v>
      </c>
      <c r="BG37" s="134">
        <f t="shared" si="16"/>
        <v>8327</v>
      </c>
      <c r="BH37" s="134">
        <f t="shared" si="35"/>
        <v>0</v>
      </c>
      <c r="BI37" s="134">
        <f t="shared" si="35"/>
        <v>0</v>
      </c>
      <c r="BJ37" s="134">
        <f t="shared" si="35"/>
        <v>0</v>
      </c>
      <c r="BK37" s="134">
        <f t="shared" si="35"/>
        <v>0</v>
      </c>
      <c r="BL37" s="134">
        <f t="shared" si="35"/>
        <v>0</v>
      </c>
      <c r="BM37" s="134">
        <f t="shared" si="35"/>
        <v>0</v>
      </c>
      <c r="BN37" s="134">
        <f t="shared" si="35"/>
        <v>0</v>
      </c>
      <c r="BO37" s="135">
        <f t="shared" si="35"/>
        <v>17024</v>
      </c>
      <c r="BP37" s="134">
        <f t="shared" si="35"/>
        <v>349602</v>
      </c>
      <c r="BQ37" s="134">
        <f t="shared" si="35"/>
        <v>0</v>
      </c>
      <c r="BR37" s="134">
        <f t="shared" si="35"/>
        <v>0</v>
      </c>
      <c r="BS37" s="134">
        <f t="shared" si="35"/>
        <v>0</v>
      </c>
      <c r="BT37" s="134">
        <f t="shared" si="35"/>
        <v>0</v>
      </c>
      <c r="BU37" s="134">
        <f t="shared" si="35"/>
        <v>0</v>
      </c>
      <c r="BV37" s="134">
        <f t="shared" si="35"/>
        <v>0</v>
      </c>
      <c r="BW37" s="134">
        <f t="shared" si="34"/>
        <v>0</v>
      </c>
      <c r="BX37" s="134">
        <f t="shared" si="34"/>
        <v>0</v>
      </c>
      <c r="BY37" s="134">
        <f t="shared" si="34"/>
        <v>0</v>
      </c>
      <c r="BZ37" s="134">
        <f t="shared" si="34"/>
        <v>0</v>
      </c>
      <c r="CA37" s="134">
        <f t="shared" si="34"/>
        <v>349602</v>
      </c>
      <c r="CB37" s="134">
        <f t="shared" si="34"/>
        <v>295954</v>
      </c>
      <c r="CC37" s="134">
        <f t="shared" si="34"/>
        <v>31433</v>
      </c>
      <c r="CD37" s="134">
        <f t="shared" si="34"/>
        <v>0</v>
      </c>
      <c r="CE37" s="134">
        <f t="shared" si="34"/>
        <v>22215</v>
      </c>
      <c r="CF37" s="135">
        <f t="shared" si="34"/>
        <v>576573</v>
      </c>
      <c r="CG37" s="134">
        <f t="shared" si="34"/>
        <v>0</v>
      </c>
      <c r="CH37" s="134">
        <f t="shared" si="34"/>
        <v>0</v>
      </c>
      <c r="CI37" s="134">
        <f t="shared" si="34"/>
        <v>349602</v>
      </c>
    </row>
    <row r="38" spans="1:87" s="129" customFormat="1" ht="12" customHeight="1">
      <c r="A38" s="125" t="s">
        <v>338</v>
      </c>
      <c r="B38" s="126" t="s">
        <v>400</v>
      </c>
      <c r="C38" s="125" t="s">
        <v>401</v>
      </c>
      <c r="D38" s="134">
        <f t="shared" si="3"/>
        <v>0</v>
      </c>
      <c r="E38" s="134">
        <f t="shared" si="4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0</v>
      </c>
      <c r="L38" s="134">
        <f t="shared" si="5"/>
        <v>1155582</v>
      </c>
      <c r="M38" s="134">
        <f t="shared" si="6"/>
        <v>92596</v>
      </c>
      <c r="N38" s="134">
        <v>75149</v>
      </c>
      <c r="O38" s="134">
        <v>0</v>
      </c>
      <c r="P38" s="134">
        <v>10444</v>
      </c>
      <c r="Q38" s="134">
        <v>7003</v>
      </c>
      <c r="R38" s="134">
        <f t="shared" si="7"/>
        <v>97970</v>
      </c>
      <c r="S38" s="134">
        <v>5043</v>
      </c>
      <c r="T38" s="134">
        <v>66061</v>
      </c>
      <c r="U38" s="134">
        <v>26866</v>
      </c>
      <c r="V38" s="134">
        <v>822</v>
      </c>
      <c r="W38" s="134">
        <f t="shared" si="8"/>
        <v>961128</v>
      </c>
      <c r="X38" s="134">
        <v>200476</v>
      </c>
      <c r="Y38" s="134">
        <v>741459</v>
      </c>
      <c r="Z38" s="134">
        <v>14133</v>
      </c>
      <c r="AA38" s="134">
        <v>5060</v>
      </c>
      <c r="AB38" s="135">
        <v>0</v>
      </c>
      <c r="AC38" s="134">
        <v>3066</v>
      </c>
      <c r="AD38" s="134">
        <v>0</v>
      </c>
      <c r="AE38" s="134">
        <f t="shared" si="9"/>
        <v>1155582</v>
      </c>
      <c r="AF38" s="134">
        <f t="shared" si="10"/>
        <v>6864</v>
      </c>
      <c r="AG38" s="134">
        <f t="shared" si="11"/>
        <v>6864</v>
      </c>
      <c r="AH38" s="134">
        <v>0</v>
      </c>
      <c r="AI38" s="134">
        <v>6864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12"/>
        <v>73537</v>
      </c>
      <c r="AO38" s="134">
        <f t="shared" si="13"/>
        <v>37313</v>
      </c>
      <c r="AP38" s="134">
        <v>20642</v>
      </c>
      <c r="AQ38" s="134">
        <v>4800</v>
      </c>
      <c r="AR38" s="134">
        <v>4800</v>
      </c>
      <c r="AS38" s="134">
        <v>7071</v>
      </c>
      <c r="AT38" s="134">
        <f t="shared" si="14"/>
        <v>33837</v>
      </c>
      <c r="AU38" s="134">
        <v>1446</v>
      </c>
      <c r="AV38" s="134">
        <v>32391</v>
      </c>
      <c r="AW38" s="134">
        <v>0</v>
      </c>
      <c r="AX38" s="134">
        <v>0</v>
      </c>
      <c r="AY38" s="134">
        <f t="shared" si="15"/>
        <v>2387</v>
      </c>
      <c r="AZ38" s="134">
        <v>0</v>
      </c>
      <c r="BA38" s="134">
        <v>0</v>
      </c>
      <c r="BB38" s="134">
        <v>0</v>
      </c>
      <c r="BC38" s="134">
        <v>2387</v>
      </c>
      <c r="BD38" s="135">
        <v>0</v>
      </c>
      <c r="BE38" s="134">
        <v>0</v>
      </c>
      <c r="BF38" s="134">
        <v>0</v>
      </c>
      <c r="BG38" s="134">
        <f t="shared" si="16"/>
        <v>80401</v>
      </c>
      <c r="BH38" s="134">
        <f t="shared" si="35"/>
        <v>6864</v>
      </c>
      <c r="BI38" s="134">
        <f t="shared" si="35"/>
        <v>6864</v>
      </c>
      <c r="BJ38" s="134">
        <f t="shared" si="35"/>
        <v>0</v>
      </c>
      <c r="BK38" s="134">
        <f t="shared" si="35"/>
        <v>6864</v>
      </c>
      <c r="BL38" s="134">
        <f t="shared" si="35"/>
        <v>0</v>
      </c>
      <c r="BM38" s="134">
        <f t="shared" si="35"/>
        <v>0</v>
      </c>
      <c r="BN38" s="134">
        <f t="shared" si="35"/>
        <v>0</v>
      </c>
      <c r="BO38" s="135">
        <f t="shared" si="35"/>
        <v>0</v>
      </c>
      <c r="BP38" s="134">
        <f t="shared" si="35"/>
        <v>1229119</v>
      </c>
      <c r="BQ38" s="134">
        <f t="shared" si="35"/>
        <v>129909</v>
      </c>
      <c r="BR38" s="134">
        <f t="shared" si="35"/>
        <v>95791</v>
      </c>
      <c r="BS38" s="134">
        <f t="shared" si="35"/>
        <v>4800</v>
      </c>
      <c r="BT38" s="134">
        <f t="shared" si="35"/>
        <v>15244</v>
      </c>
      <c r="BU38" s="134">
        <f t="shared" si="35"/>
        <v>14074</v>
      </c>
      <c r="BV38" s="134">
        <f t="shared" si="35"/>
        <v>131807</v>
      </c>
      <c r="BW38" s="134">
        <f t="shared" si="34"/>
        <v>6489</v>
      </c>
      <c r="BX38" s="134">
        <f t="shared" si="34"/>
        <v>98452</v>
      </c>
      <c r="BY38" s="134">
        <f t="shared" si="34"/>
        <v>26866</v>
      </c>
      <c r="BZ38" s="134">
        <f t="shared" si="34"/>
        <v>822</v>
      </c>
      <c r="CA38" s="134">
        <f t="shared" si="34"/>
        <v>963515</v>
      </c>
      <c r="CB38" s="134">
        <f t="shared" si="34"/>
        <v>200476</v>
      </c>
      <c r="CC38" s="134">
        <f t="shared" si="34"/>
        <v>741459</v>
      </c>
      <c r="CD38" s="134">
        <f t="shared" si="34"/>
        <v>14133</v>
      </c>
      <c r="CE38" s="134">
        <f t="shared" si="34"/>
        <v>7447</v>
      </c>
      <c r="CF38" s="135">
        <f t="shared" si="34"/>
        <v>0</v>
      </c>
      <c r="CG38" s="134">
        <f t="shared" si="34"/>
        <v>3066</v>
      </c>
      <c r="CH38" s="134">
        <f t="shared" si="34"/>
        <v>0</v>
      </c>
      <c r="CI38" s="134">
        <f t="shared" si="34"/>
        <v>1235983</v>
      </c>
    </row>
    <row r="39" spans="1:87" s="129" customFormat="1" ht="12" customHeight="1">
      <c r="A39" s="125" t="s">
        <v>338</v>
      </c>
      <c r="B39" s="126" t="s">
        <v>402</v>
      </c>
      <c r="C39" s="125" t="s">
        <v>403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0</v>
      </c>
      <c r="L39" s="134">
        <f t="shared" si="5"/>
        <v>257527</v>
      </c>
      <c r="M39" s="134">
        <f t="shared" si="6"/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f t="shared" si="7"/>
        <v>2566</v>
      </c>
      <c r="S39" s="134">
        <v>126</v>
      </c>
      <c r="T39" s="134">
        <v>0</v>
      </c>
      <c r="U39" s="134">
        <v>2440</v>
      </c>
      <c r="V39" s="134">
        <v>0</v>
      </c>
      <c r="W39" s="134">
        <f t="shared" si="8"/>
        <v>254961</v>
      </c>
      <c r="X39" s="134">
        <v>250171</v>
      </c>
      <c r="Y39" s="134">
        <v>3724</v>
      </c>
      <c r="Z39" s="134">
        <v>0</v>
      </c>
      <c r="AA39" s="134">
        <v>1066</v>
      </c>
      <c r="AB39" s="135">
        <v>257083</v>
      </c>
      <c r="AC39" s="134">
        <v>0</v>
      </c>
      <c r="AD39" s="134">
        <v>1172</v>
      </c>
      <c r="AE39" s="134">
        <f t="shared" si="9"/>
        <v>258699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0</v>
      </c>
      <c r="AN39" s="134">
        <f t="shared" si="12"/>
        <v>19142</v>
      </c>
      <c r="AO39" s="134">
        <f t="shared" si="13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19142</v>
      </c>
      <c r="AZ39" s="134">
        <v>0</v>
      </c>
      <c r="BA39" s="134">
        <v>0</v>
      </c>
      <c r="BB39" s="134">
        <v>0</v>
      </c>
      <c r="BC39" s="134">
        <v>19142</v>
      </c>
      <c r="BD39" s="135">
        <v>84815</v>
      </c>
      <c r="BE39" s="134">
        <v>0</v>
      </c>
      <c r="BF39" s="134">
        <v>13638</v>
      </c>
      <c r="BG39" s="134">
        <f t="shared" si="16"/>
        <v>32780</v>
      </c>
      <c r="BH39" s="134">
        <f t="shared" si="35"/>
        <v>0</v>
      </c>
      <c r="BI39" s="134">
        <f t="shared" si="35"/>
        <v>0</v>
      </c>
      <c r="BJ39" s="134">
        <f t="shared" si="35"/>
        <v>0</v>
      </c>
      <c r="BK39" s="134">
        <f t="shared" si="35"/>
        <v>0</v>
      </c>
      <c r="BL39" s="134">
        <f t="shared" si="35"/>
        <v>0</v>
      </c>
      <c r="BM39" s="134">
        <f t="shared" si="35"/>
        <v>0</v>
      </c>
      <c r="BN39" s="134">
        <f t="shared" si="35"/>
        <v>0</v>
      </c>
      <c r="BO39" s="135">
        <f t="shared" si="35"/>
        <v>0</v>
      </c>
      <c r="BP39" s="134">
        <f t="shared" si="35"/>
        <v>276669</v>
      </c>
      <c r="BQ39" s="134">
        <f t="shared" si="35"/>
        <v>0</v>
      </c>
      <c r="BR39" s="134">
        <f t="shared" si="35"/>
        <v>0</v>
      </c>
      <c r="BS39" s="134">
        <f t="shared" si="35"/>
        <v>0</v>
      </c>
      <c r="BT39" s="134">
        <f t="shared" si="35"/>
        <v>0</v>
      </c>
      <c r="BU39" s="134">
        <f t="shared" si="35"/>
        <v>0</v>
      </c>
      <c r="BV39" s="134">
        <f t="shared" si="35"/>
        <v>2566</v>
      </c>
      <c r="BW39" s="134">
        <f t="shared" si="34"/>
        <v>126</v>
      </c>
      <c r="BX39" s="134">
        <f t="shared" si="34"/>
        <v>0</v>
      </c>
      <c r="BY39" s="134">
        <f t="shared" si="34"/>
        <v>2440</v>
      </c>
      <c r="BZ39" s="134">
        <f t="shared" si="34"/>
        <v>0</v>
      </c>
      <c r="CA39" s="134">
        <f t="shared" si="34"/>
        <v>274103</v>
      </c>
      <c r="CB39" s="134">
        <f t="shared" si="34"/>
        <v>250171</v>
      </c>
      <c r="CC39" s="134">
        <f t="shared" si="34"/>
        <v>3724</v>
      </c>
      <c r="CD39" s="134">
        <f t="shared" si="34"/>
        <v>0</v>
      </c>
      <c r="CE39" s="134">
        <f t="shared" si="34"/>
        <v>20208</v>
      </c>
      <c r="CF39" s="135">
        <f t="shared" si="34"/>
        <v>341898</v>
      </c>
      <c r="CG39" s="134">
        <f t="shared" si="34"/>
        <v>0</v>
      </c>
      <c r="CH39" s="134">
        <f t="shared" si="34"/>
        <v>14810</v>
      </c>
      <c r="CI39" s="134">
        <f t="shared" si="34"/>
        <v>291479</v>
      </c>
    </row>
    <row r="40" spans="1:87" s="129" customFormat="1" ht="12" customHeight="1">
      <c r="A40" s="125" t="s">
        <v>338</v>
      </c>
      <c r="B40" s="126" t="s">
        <v>404</v>
      </c>
      <c r="C40" s="125" t="s">
        <v>405</v>
      </c>
      <c r="D40" s="134">
        <f t="shared" si="3"/>
        <v>0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5"/>
        <v>940172</v>
      </c>
      <c r="M40" s="134">
        <f t="shared" si="6"/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f t="shared" si="7"/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f t="shared" si="8"/>
        <v>940172</v>
      </c>
      <c r="X40" s="134">
        <v>460448</v>
      </c>
      <c r="Y40" s="134">
        <v>296187</v>
      </c>
      <c r="Z40" s="134">
        <v>183537</v>
      </c>
      <c r="AA40" s="134">
        <v>0</v>
      </c>
      <c r="AB40" s="135">
        <v>0</v>
      </c>
      <c r="AC40" s="134">
        <v>0</v>
      </c>
      <c r="AD40" s="134">
        <v>0</v>
      </c>
      <c r="AE40" s="134">
        <f t="shared" si="9"/>
        <v>940172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19842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19842</v>
      </c>
      <c r="AZ40" s="134">
        <v>19842</v>
      </c>
      <c r="BA40" s="134">
        <v>0</v>
      </c>
      <c r="BB40" s="134">
        <v>0</v>
      </c>
      <c r="BC40" s="134">
        <v>0</v>
      </c>
      <c r="BD40" s="135">
        <v>129403</v>
      </c>
      <c r="BE40" s="134">
        <v>0</v>
      </c>
      <c r="BF40" s="134">
        <v>0</v>
      </c>
      <c r="BG40" s="134">
        <f t="shared" si="16"/>
        <v>19842</v>
      </c>
      <c r="BH40" s="134">
        <f t="shared" si="35"/>
        <v>0</v>
      </c>
      <c r="BI40" s="134">
        <f t="shared" si="35"/>
        <v>0</v>
      </c>
      <c r="BJ40" s="134">
        <f t="shared" si="35"/>
        <v>0</v>
      </c>
      <c r="BK40" s="134">
        <f t="shared" si="35"/>
        <v>0</v>
      </c>
      <c r="BL40" s="134">
        <f t="shared" si="35"/>
        <v>0</v>
      </c>
      <c r="BM40" s="134">
        <f t="shared" si="35"/>
        <v>0</v>
      </c>
      <c r="BN40" s="134">
        <f t="shared" si="35"/>
        <v>0</v>
      </c>
      <c r="BO40" s="135">
        <f t="shared" si="35"/>
        <v>0</v>
      </c>
      <c r="BP40" s="134">
        <f t="shared" si="35"/>
        <v>960014</v>
      </c>
      <c r="BQ40" s="134">
        <f t="shared" si="35"/>
        <v>0</v>
      </c>
      <c r="BR40" s="134">
        <f t="shared" si="35"/>
        <v>0</v>
      </c>
      <c r="BS40" s="134">
        <f t="shared" si="35"/>
        <v>0</v>
      </c>
      <c r="BT40" s="134">
        <f t="shared" si="35"/>
        <v>0</v>
      </c>
      <c r="BU40" s="134">
        <f t="shared" si="35"/>
        <v>0</v>
      </c>
      <c r="BV40" s="134">
        <f t="shared" si="35"/>
        <v>0</v>
      </c>
      <c r="BW40" s="134">
        <f t="shared" si="34"/>
        <v>0</v>
      </c>
      <c r="BX40" s="134">
        <f t="shared" si="34"/>
        <v>0</v>
      </c>
      <c r="BY40" s="134">
        <f t="shared" si="34"/>
        <v>0</v>
      </c>
      <c r="BZ40" s="134">
        <f t="shared" si="34"/>
        <v>0</v>
      </c>
      <c r="CA40" s="134">
        <f t="shared" si="34"/>
        <v>960014</v>
      </c>
      <c r="CB40" s="134">
        <f t="shared" si="34"/>
        <v>480290</v>
      </c>
      <c r="CC40" s="134">
        <f t="shared" si="34"/>
        <v>296187</v>
      </c>
      <c r="CD40" s="134">
        <f t="shared" si="34"/>
        <v>183537</v>
      </c>
      <c r="CE40" s="134">
        <f t="shared" si="34"/>
        <v>0</v>
      </c>
      <c r="CF40" s="135">
        <f t="shared" si="34"/>
        <v>129403</v>
      </c>
      <c r="CG40" s="134">
        <f t="shared" si="34"/>
        <v>0</v>
      </c>
      <c r="CH40" s="134">
        <f t="shared" si="34"/>
        <v>0</v>
      </c>
      <c r="CI40" s="134">
        <f t="shared" si="34"/>
        <v>960014</v>
      </c>
    </row>
    <row r="41" spans="1:87" s="129" customFormat="1" ht="12" customHeight="1">
      <c r="A41" s="125" t="s">
        <v>338</v>
      </c>
      <c r="B41" s="126" t="s">
        <v>406</v>
      </c>
      <c r="C41" s="125" t="s">
        <v>407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5"/>
        <v>1145369</v>
      </c>
      <c r="M41" s="134">
        <f t="shared" si="6"/>
        <v>144952</v>
      </c>
      <c r="N41" s="134">
        <v>47829</v>
      </c>
      <c r="O41" s="134">
        <v>97123</v>
      </c>
      <c r="P41" s="134">
        <v>0</v>
      </c>
      <c r="Q41" s="134">
        <v>0</v>
      </c>
      <c r="R41" s="134">
        <f t="shared" si="7"/>
        <v>6127</v>
      </c>
      <c r="S41" s="134">
        <v>6127</v>
      </c>
      <c r="T41" s="134">
        <v>0</v>
      </c>
      <c r="U41" s="134">
        <v>0</v>
      </c>
      <c r="V41" s="134">
        <v>0</v>
      </c>
      <c r="W41" s="134">
        <f t="shared" si="8"/>
        <v>994290</v>
      </c>
      <c r="X41" s="134">
        <v>356673</v>
      </c>
      <c r="Y41" s="134">
        <v>621653</v>
      </c>
      <c r="Z41" s="134">
        <v>0</v>
      </c>
      <c r="AA41" s="134">
        <v>15964</v>
      </c>
      <c r="AB41" s="135">
        <v>181680</v>
      </c>
      <c r="AC41" s="134">
        <v>0</v>
      </c>
      <c r="AD41" s="134">
        <v>208</v>
      </c>
      <c r="AE41" s="134">
        <f t="shared" si="9"/>
        <v>1145577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47831</v>
      </c>
      <c r="AO41" s="134">
        <f t="shared" si="13"/>
        <v>24869</v>
      </c>
      <c r="AP41" s="134">
        <v>24869</v>
      </c>
      <c r="AQ41" s="134">
        <v>0</v>
      </c>
      <c r="AR41" s="134">
        <v>0</v>
      </c>
      <c r="AS41" s="134">
        <v>0</v>
      </c>
      <c r="AT41" s="134">
        <f t="shared" si="14"/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f t="shared" si="15"/>
        <v>22962</v>
      </c>
      <c r="AZ41" s="134">
        <v>22723</v>
      </c>
      <c r="BA41" s="134">
        <v>0</v>
      </c>
      <c r="BB41" s="134">
        <v>0</v>
      </c>
      <c r="BC41" s="134">
        <v>239</v>
      </c>
      <c r="BD41" s="135">
        <v>394790</v>
      </c>
      <c r="BE41" s="134">
        <v>0</v>
      </c>
      <c r="BF41" s="134">
        <v>118</v>
      </c>
      <c r="BG41" s="134">
        <f t="shared" si="16"/>
        <v>47949</v>
      </c>
      <c r="BH41" s="134">
        <f t="shared" si="35"/>
        <v>0</v>
      </c>
      <c r="BI41" s="134">
        <f t="shared" si="35"/>
        <v>0</v>
      </c>
      <c r="BJ41" s="134">
        <f t="shared" si="35"/>
        <v>0</v>
      </c>
      <c r="BK41" s="134">
        <f t="shared" si="35"/>
        <v>0</v>
      </c>
      <c r="BL41" s="134">
        <f t="shared" si="35"/>
        <v>0</v>
      </c>
      <c r="BM41" s="134">
        <f t="shared" si="35"/>
        <v>0</v>
      </c>
      <c r="BN41" s="134">
        <f t="shared" si="35"/>
        <v>0</v>
      </c>
      <c r="BO41" s="135">
        <f t="shared" si="35"/>
        <v>0</v>
      </c>
      <c r="BP41" s="134">
        <f t="shared" si="35"/>
        <v>1193200</v>
      </c>
      <c r="BQ41" s="134">
        <f t="shared" si="35"/>
        <v>169821</v>
      </c>
      <c r="BR41" s="134">
        <f t="shared" si="35"/>
        <v>72698</v>
      </c>
      <c r="BS41" s="134">
        <f t="shared" si="35"/>
        <v>97123</v>
      </c>
      <c r="BT41" s="134">
        <f t="shared" si="35"/>
        <v>0</v>
      </c>
      <c r="BU41" s="134">
        <f t="shared" si="35"/>
        <v>0</v>
      </c>
      <c r="BV41" s="134">
        <f t="shared" si="35"/>
        <v>6127</v>
      </c>
      <c r="BW41" s="134">
        <f t="shared" si="34"/>
        <v>6127</v>
      </c>
      <c r="BX41" s="134">
        <f t="shared" si="34"/>
        <v>0</v>
      </c>
      <c r="BY41" s="134">
        <f t="shared" si="34"/>
        <v>0</v>
      </c>
      <c r="BZ41" s="134">
        <f t="shared" si="34"/>
        <v>0</v>
      </c>
      <c r="CA41" s="134">
        <f t="shared" si="34"/>
        <v>1017252</v>
      </c>
      <c r="CB41" s="134">
        <f t="shared" si="34"/>
        <v>379396</v>
      </c>
      <c r="CC41" s="134">
        <f t="shared" si="34"/>
        <v>621653</v>
      </c>
      <c r="CD41" s="134">
        <f t="shared" si="34"/>
        <v>0</v>
      </c>
      <c r="CE41" s="134">
        <f t="shared" si="34"/>
        <v>16203</v>
      </c>
      <c r="CF41" s="135">
        <f t="shared" si="34"/>
        <v>576470</v>
      </c>
      <c r="CG41" s="134">
        <f t="shared" si="34"/>
        <v>0</v>
      </c>
      <c r="CH41" s="134">
        <f t="shared" si="34"/>
        <v>326</v>
      </c>
      <c r="CI41" s="134">
        <f t="shared" si="34"/>
        <v>1193526</v>
      </c>
    </row>
    <row r="42" spans="1:87" s="129" customFormat="1" ht="12" customHeight="1">
      <c r="A42" s="125" t="s">
        <v>338</v>
      </c>
      <c r="B42" s="126" t="s">
        <v>408</v>
      </c>
      <c r="C42" s="125" t="s">
        <v>409</v>
      </c>
      <c r="D42" s="134">
        <f t="shared" si="3"/>
        <v>0</v>
      </c>
      <c r="E42" s="134">
        <f t="shared" si="4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5">
        <v>0</v>
      </c>
      <c r="L42" s="134">
        <f t="shared" si="5"/>
        <v>185208</v>
      </c>
      <c r="M42" s="134">
        <f t="shared" si="6"/>
        <v>27500</v>
      </c>
      <c r="N42" s="134">
        <v>27500</v>
      </c>
      <c r="O42" s="134">
        <v>0</v>
      </c>
      <c r="P42" s="134">
        <v>0</v>
      </c>
      <c r="Q42" s="134">
        <v>0</v>
      </c>
      <c r="R42" s="134">
        <f t="shared" si="7"/>
        <v>13661</v>
      </c>
      <c r="S42" s="134">
        <v>13661</v>
      </c>
      <c r="T42" s="134">
        <v>0</v>
      </c>
      <c r="U42" s="134">
        <v>0</v>
      </c>
      <c r="V42" s="134">
        <v>0</v>
      </c>
      <c r="W42" s="134">
        <f t="shared" si="8"/>
        <v>144047</v>
      </c>
      <c r="X42" s="134">
        <v>137529</v>
      </c>
      <c r="Y42" s="134">
        <v>337</v>
      </c>
      <c r="Z42" s="134">
        <v>4687</v>
      </c>
      <c r="AA42" s="134">
        <v>1494</v>
      </c>
      <c r="AB42" s="135">
        <v>175809</v>
      </c>
      <c r="AC42" s="134">
        <v>0</v>
      </c>
      <c r="AD42" s="134">
        <v>0</v>
      </c>
      <c r="AE42" s="134">
        <f t="shared" si="9"/>
        <v>185208</v>
      </c>
      <c r="AF42" s="134">
        <f t="shared" si="10"/>
        <v>0</v>
      </c>
      <c r="AG42" s="134">
        <f t="shared" si="11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12"/>
        <v>13154</v>
      </c>
      <c r="AO42" s="134">
        <f t="shared" si="13"/>
        <v>7000</v>
      </c>
      <c r="AP42" s="134">
        <v>7000</v>
      </c>
      <c r="AQ42" s="134">
        <v>0</v>
      </c>
      <c r="AR42" s="134">
        <v>0</v>
      </c>
      <c r="AS42" s="134">
        <v>0</v>
      </c>
      <c r="AT42" s="134">
        <f t="shared" si="14"/>
        <v>0</v>
      </c>
      <c r="AU42" s="134">
        <v>0</v>
      </c>
      <c r="AV42" s="134">
        <v>0</v>
      </c>
      <c r="AW42" s="134">
        <v>0</v>
      </c>
      <c r="AX42" s="134">
        <v>0</v>
      </c>
      <c r="AY42" s="134">
        <f t="shared" si="15"/>
        <v>6154</v>
      </c>
      <c r="AZ42" s="134">
        <v>2006</v>
      </c>
      <c r="BA42" s="134">
        <v>0</v>
      </c>
      <c r="BB42" s="134">
        <v>0</v>
      </c>
      <c r="BC42" s="134">
        <v>4148</v>
      </c>
      <c r="BD42" s="135">
        <v>66118</v>
      </c>
      <c r="BE42" s="134">
        <v>0</v>
      </c>
      <c r="BF42" s="134">
        <v>0</v>
      </c>
      <c r="BG42" s="134">
        <f t="shared" si="16"/>
        <v>13154</v>
      </c>
      <c r="BH42" s="134">
        <f aca="true" t="shared" si="36" ref="BH42:BW58">SUM(D42,AF42)</f>
        <v>0</v>
      </c>
      <c r="BI42" s="134">
        <f t="shared" si="36"/>
        <v>0</v>
      </c>
      <c r="BJ42" s="134">
        <f t="shared" si="36"/>
        <v>0</v>
      </c>
      <c r="BK42" s="134">
        <f t="shared" si="36"/>
        <v>0</v>
      </c>
      <c r="BL42" s="134">
        <f t="shared" si="36"/>
        <v>0</v>
      </c>
      <c r="BM42" s="134">
        <f t="shared" si="36"/>
        <v>0</v>
      </c>
      <c r="BN42" s="134">
        <f t="shared" si="36"/>
        <v>0</v>
      </c>
      <c r="BO42" s="135">
        <f t="shared" si="36"/>
        <v>0</v>
      </c>
      <c r="BP42" s="134">
        <f t="shared" si="36"/>
        <v>198362</v>
      </c>
      <c r="BQ42" s="134">
        <f t="shared" si="36"/>
        <v>34500</v>
      </c>
      <c r="BR42" s="134">
        <f t="shared" si="36"/>
        <v>34500</v>
      </c>
      <c r="BS42" s="134">
        <f t="shared" si="36"/>
        <v>0</v>
      </c>
      <c r="BT42" s="134">
        <f t="shared" si="36"/>
        <v>0</v>
      </c>
      <c r="BU42" s="134">
        <f t="shared" si="36"/>
        <v>0</v>
      </c>
      <c r="BV42" s="134">
        <f t="shared" si="36"/>
        <v>13661</v>
      </c>
      <c r="BW42" s="134">
        <f t="shared" si="34"/>
        <v>13661</v>
      </c>
      <c r="BX42" s="134">
        <f t="shared" si="34"/>
        <v>0</v>
      </c>
      <c r="BY42" s="134">
        <f t="shared" si="34"/>
        <v>0</v>
      </c>
      <c r="BZ42" s="134">
        <f t="shared" si="34"/>
        <v>0</v>
      </c>
      <c r="CA42" s="134">
        <f t="shared" si="34"/>
        <v>150201</v>
      </c>
      <c r="CB42" s="134">
        <f t="shared" si="34"/>
        <v>139535</v>
      </c>
      <c r="CC42" s="134">
        <f t="shared" si="34"/>
        <v>337</v>
      </c>
      <c r="CD42" s="134">
        <f t="shared" si="34"/>
        <v>4687</v>
      </c>
      <c r="CE42" s="134">
        <f t="shared" si="34"/>
        <v>5642</v>
      </c>
      <c r="CF42" s="135">
        <f t="shared" si="34"/>
        <v>241927</v>
      </c>
      <c r="CG42" s="134">
        <f t="shared" si="34"/>
        <v>0</v>
      </c>
      <c r="CH42" s="134">
        <f t="shared" si="34"/>
        <v>0</v>
      </c>
      <c r="CI42" s="134">
        <f t="shared" si="34"/>
        <v>198362</v>
      </c>
    </row>
    <row r="43" spans="1:87" s="129" customFormat="1" ht="12" customHeight="1">
      <c r="A43" s="125" t="s">
        <v>338</v>
      </c>
      <c r="B43" s="126" t="s">
        <v>410</v>
      </c>
      <c r="C43" s="125" t="s">
        <v>411</v>
      </c>
      <c r="D43" s="134">
        <f t="shared" si="3"/>
        <v>1346</v>
      </c>
      <c r="E43" s="134">
        <f t="shared" si="4"/>
        <v>1346</v>
      </c>
      <c r="F43" s="134">
        <v>0</v>
      </c>
      <c r="G43" s="134">
        <v>0</v>
      </c>
      <c r="H43" s="134">
        <v>0</v>
      </c>
      <c r="I43" s="134">
        <v>1346</v>
      </c>
      <c r="J43" s="134">
        <v>0</v>
      </c>
      <c r="K43" s="135">
        <v>12586</v>
      </c>
      <c r="L43" s="134">
        <f t="shared" si="5"/>
        <v>548471</v>
      </c>
      <c r="M43" s="134">
        <f t="shared" si="6"/>
        <v>52795</v>
      </c>
      <c r="N43" s="134">
        <v>39596</v>
      </c>
      <c r="O43" s="134">
        <v>13199</v>
      </c>
      <c r="P43" s="134">
        <v>0</v>
      </c>
      <c r="Q43" s="134">
        <v>0</v>
      </c>
      <c r="R43" s="134">
        <f t="shared" si="7"/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f t="shared" si="8"/>
        <v>495676</v>
      </c>
      <c r="X43" s="134">
        <v>461420</v>
      </c>
      <c r="Y43" s="134">
        <v>1990</v>
      </c>
      <c r="Z43" s="134">
        <v>0</v>
      </c>
      <c r="AA43" s="134">
        <v>32266</v>
      </c>
      <c r="AB43" s="135">
        <v>313083</v>
      </c>
      <c r="AC43" s="134">
        <v>0</v>
      </c>
      <c r="AD43" s="134">
        <v>104128</v>
      </c>
      <c r="AE43" s="134">
        <f t="shared" si="9"/>
        <v>653945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35471</v>
      </c>
      <c r="AO43" s="134">
        <f t="shared" si="13"/>
        <v>6599</v>
      </c>
      <c r="AP43" s="134">
        <v>6599</v>
      </c>
      <c r="AQ43" s="134">
        <v>0</v>
      </c>
      <c r="AR43" s="134">
        <v>0</v>
      </c>
      <c r="AS43" s="134">
        <v>0</v>
      </c>
      <c r="AT43" s="134">
        <f t="shared" si="14"/>
        <v>0</v>
      </c>
      <c r="AU43" s="134">
        <v>0</v>
      </c>
      <c r="AV43" s="134">
        <v>0</v>
      </c>
      <c r="AW43" s="134">
        <v>0</v>
      </c>
      <c r="AX43" s="134">
        <v>0</v>
      </c>
      <c r="AY43" s="134">
        <f t="shared" si="15"/>
        <v>28872</v>
      </c>
      <c r="AZ43" s="134">
        <v>4727</v>
      </c>
      <c r="BA43" s="134">
        <v>0</v>
      </c>
      <c r="BB43" s="134">
        <v>0</v>
      </c>
      <c r="BC43" s="134">
        <v>24145</v>
      </c>
      <c r="BD43" s="135">
        <v>0</v>
      </c>
      <c r="BE43" s="134">
        <v>0</v>
      </c>
      <c r="BF43" s="134">
        <v>495</v>
      </c>
      <c r="BG43" s="134">
        <f t="shared" si="16"/>
        <v>35966</v>
      </c>
      <c r="BH43" s="134">
        <f t="shared" si="36"/>
        <v>1346</v>
      </c>
      <c r="BI43" s="134">
        <f t="shared" si="36"/>
        <v>1346</v>
      </c>
      <c r="BJ43" s="134">
        <f t="shared" si="36"/>
        <v>0</v>
      </c>
      <c r="BK43" s="134">
        <f t="shared" si="36"/>
        <v>0</v>
      </c>
      <c r="BL43" s="134">
        <f t="shared" si="36"/>
        <v>0</v>
      </c>
      <c r="BM43" s="134">
        <f t="shared" si="36"/>
        <v>1346</v>
      </c>
      <c r="BN43" s="134">
        <f t="shared" si="36"/>
        <v>0</v>
      </c>
      <c r="BO43" s="135">
        <f t="shared" si="36"/>
        <v>12586</v>
      </c>
      <c r="BP43" s="134">
        <f t="shared" si="36"/>
        <v>583942</v>
      </c>
      <c r="BQ43" s="134">
        <f t="shared" si="36"/>
        <v>59394</v>
      </c>
      <c r="BR43" s="134">
        <f t="shared" si="36"/>
        <v>46195</v>
      </c>
      <c r="BS43" s="134">
        <f t="shared" si="36"/>
        <v>13199</v>
      </c>
      <c r="BT43" s="134">
        <f t="shared" si="36"/>
        <v>0</v>
      </c>
      <c r="BU43" s="134">
        <f t="shared" si="36"/>
        <v>0</v>
      </c>
      <c r="BV43" s="134">
        <f t="shared" si="36"/>
        <v>0</v>
      </c>
      <c r="BW43" s="134">
        <f t="shared" si="34"/>
        <v>0</v>
      </c>
      <c r="BX43" s="134">
        <f t="shared" si="34"/>
        <v>0</v>
      </c>
      <c r="BY43" s="134">
        <f t="shared" si="34"/>
        <v>0</v>
      </c>
      <c r="BZ43" s="134">
        <f t="shared" si="34"/>
        <v>0</v>
      </c>
      <c r="CA43" s="134">
        <f t="shared" si="34"/>
        <v>524548</v>
      </c>
      <c r="CB43" s="134">
        <f t="shared" si="34"/>
        <v>466147</v>
      </c>
      <c r="CC43" s="134">
        <f t="shared" si="34"/>
        <v>1990</v>
      </c>
      <c r="CD43" s="134">
        <f t="shared" si="34"/>
        <v>0</v>
      </c>
      <c r="CE43" s="134">
        <f aca="true" t="shared" si="37" ref="CA43:CI71">SUM(AA43,BC43)</f>
        <v>56411</v>
      </c>
      <c r="CF43" s="135">
        <f t="shared" si="37"/>
        <v>313083</v>
      </c>
      <c r="CG43" s="134">
        <f t="shared" si="37"/>
        <v>0</v>
      </c>
      <c r="CH43" s="134">
        <f t="shared" si="37"/>
        <v>104623</v>
      </c>
      <c r="CI43" s="134">
        <f t="shared" si="37"/>
        <v>689911</v>
      </c>
    </row>
    <row r="44" spans="1:87" s="129" customFormat="1" ht="12" customHeight="1">
      <c r="A44" s="125" t="s">
        <v>338</v>
      </c>
      <c r="B44" s="126" t="s">
        <v>412</v>
      </c>
      <c r="C44" s="125" t="s">
        <v>413</v>
      </c>
      <c r="D44" s="134">
        <f t="shared" si="3"/>
        <v>0</v>
      </c>
      <c r="E44" s="134">
        <f t="shared" si="4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0</v>
      </c>
      <c r="L44" s="134">
        <f t="shared" si="5"/>
        <v>817284</v>
      </c>
      <c r="M44" s="134">
        <f t="shared" si="6"/>
        <v>38640</v>
      </c>
      <c r="N44" s="134">
        <v>38640</v>
      </c>
      <c r="O44" s="134">
        <v>0</v>
      </c>
      <c r="P44" s="134">
        <v>0</v>
      </c>
      <c r="Q44" s="134">
        <v>0</v>
      </c>
      <c r="R44" s="134">
        <f t="shared" si="7"/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f t="shared" si="8"/>
        <v>778644</v>
      </c>
      <c r="X44" s="134">
        <v>571130</v>
      </c>
      <c r="Y44" s="134">
        <v>20056</v>
      </c>
      <c r="Z44" s="134">
        <v>183054</v>
      </c>
      <c r="AA44" s="134">
        <v>4404</v>
      </c>
      <c r="AB44" s="135">
        <v>151024</v>
      </c>
      <c r="AC44" s="134">
        <v>0</v>
      </c>
      <c r="AD44" s="134">
        <v>0</v>
      </c>
      <c r="AE44" s="134">
        <f t="shared" si="9"/>
        <v>817284</v>
      </c>
      <c r="AF44" s="134">
        <f t="shared" si="10"/>
        <v>0</v>
      </c>
      <c r="AG44" s="134">
        <f t="shared" si="11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12"/>
        <v>26080</v>
      </c>
      <c r="AO44" s="134">
        <f t="shared" si="13"/>
        <v>25760</v>
      </c>
      <c r="AP44" s="134">
        <v>25760</v>
      </c>
      <c r="AQ44" s="134">
        <v>0</v>
      </c>
      <c r="AR44" s="134">
        <v>0</v>
      </c>
      <c r="AS44" s="134">
        <v>0</v>
      </c>
      <c r="AT44" s="134">
        <f t="shared" si="14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15"/>
        <v>320</v>
      </c>
      <c r="AZ44" s="134">
        <v>320</v>
      </c>
      <c r="BA44" s="134">
        <v>0</v>
      </c>
      <c r="BB44" s="134">
        <v>0</v>
      </c>
      <c r="BC44" s="134">
        <v>0</v>
      </c>
      <c r="BD44" s="135">
        <v>134856</v>
      </c>
      <c r="BE44" s="134">
        <v>0</v>
      </c>
      <c r="BF44" s="134">
        <v>0</v>
      </c>
      <c r="BG44" s="134">
        <f t="shared" si="16"/>
        <v>26080</v>
      </c>
      <c r="BH44" s="134">
        <f t="shared" si="36"/>
        <v>0</v>
      </c>
      <c r="BI44" s="134">
        <f t="shared" si="36"/>
        <v>0</v>
      </c>
      <c r="BJ44" s="134">
        <f t="shared" si="36"/>
        <v>0</v>
      </c>
      <c r="BK44" s="134">
        <f t="shared" si="36"/>
        <v>0</v>
      </c>
      <c r="BL44" s="134">
        <f t="shared" si="36"/>
        <v>0</v>
      </c>
      <c r="BM44" s="134">
        <f t="shared" si="36"/>
        <v>0</v>
      </c>
      <c r="BN44" s="134">
        <f t="shared" si="36"/>
        <v>0</v>
      </c>
      <c r="BO44" s="135">
        <f t="shared" si="36"/>
        <v>0</v>
      </c>
      <c r="BP44" s="134">
        <f t="shared" si="36"/>
        <v>843364</v>
      </c>
      <c r="BQ44" s="134">
        <f t="shared" si="36"/>
        <v>64400</v>
      </c>
      <c r="BR44" s="134">
        <f t="shared" si="36"/>
        <v>64400</v>
      </c>
      <c r="BS44" s="134">
        <f t="shared" si="36"/>
        <v>0</v>
      </c>
      <c r="BT44" s="134">
        <f t="shared" si="36"/>
        <v>0</v>
      </c>
      <c r="BU44" s="134">
        <f t="shared" si="36"/>
        <v>0</v>
      </c>
      <c r="BV44" s="134">
        <f t="shared" si="36"/>
        <v>0</v>
      </c>
      <c r="BW44" s="134">
        <f aca="true" t="shared" si="38" ref="BW44:BW54">SUM(S44,AU44)</f>
        <v>0</v>
      </c>
      <c r="BX44" s="134">
        <f aca="true" t="shared" si="39" ref="BX44:BX81">SUM(T44,AV44)</f>
        <v>0</v>
      </c>
      <c r="BY44" s="134">
        <f aca="true" t="shared" si="40" ref="BY44:BY81">SUM(U44,AW44)</f>
        <v>0</v>
      </c>
      <c r="BZ44" s="134">
        <f aca="true" t="shared" si="41" ref="BZ44:BZ81">SUM(V44,AX44)</f>
        <v>0</v>
      </c>
      <c r="CA44" s="134">
        <f t="shared" si="37"/>
        <v>778964</v>
      </c>
      <c r="CB44" s="134">
        <f t="shared" si="37"/>
        <v>571450</v>
      </c>
      <c r="CC44" s="134">
        <f t="shared" si="37"/>
        <v>20056</v>
      </c>
      <c r="CD44" s="134">
        <f t="shared" si="37"/>
        <v>183054</v>
      </c>
      <c r="CE44" s="134">
        <f t="shared" si="37"/>
        <v>4404</v>
      </c>
      <c r="CF44" s="135">
        <f t="shared" si="37"/>
        <v>285880</v>
      </c>
      <c r="CG44" s="134">
        <f t="shared" si="37"/>
        <v>0</v>
      </c>
      <c r="CH44" s="134">
        <f t="shared" si="37"/>
        <v>0</v>
      </c>
      <c r="CI44" s="134">
        <f t="shared" si="37"/>
        <v>843364</v>
      </c>
    </row>
    <row r="45" spans="1:87" s="129" customFormat="1" ht="12" customHeight="1">
      <c r="A45" s="125" t="s">
        <v>338</v>
      </c>
      <c r="B45" s="126" t="s">
        <v>414</v>
      </c>
      <c r="C45" s="125" t="s">
        <v>415</v>
      </c>
      <c r="D45" s="134">
        <f t="shared" si="3"/>
        <v>0</v>
      </c>
      <c r="E45" s="134">
        <f t="shared" si="4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5">
        <v>0</v>
      </c>
      <c r="L45" s="134">
        <f t="shared" si="5"/>
        <v>220333</v>
      </c>
      <c r="M45" s="134">
        <f t="shared" si="6"/>
        <v>90047</v>
      </c>
      <c r="N45" s="134">
        <v>20191</v>
      </c>
      <c r="O45" s="134">
        <v>69856</v>
      </c>
      <c r="P45" s="134">
        <v>0</v>
      </c>
      <c r="Q45" s="134">
        <v>0</v>
      </c>
      <c r="R45" s="134">
        <f t="shared" si="7"/>
        <v>38396</v>
      </c>
      <c r="S45" s="134">
        <v>38217</v>
      </c>
      <c r="T45" s="134">
        <v>179</v>
      </c>
      <c r="U45" s="134">
        <v>0</v>
      </c>
      <c r="V45" s="134">
        <v>0</v>
      </c>
      <c r="W45" s="134">
        <f t="shared" si="8"/>
        <v>91890</v>
      </c>
      <c r="X45" s="134">
        <v>72099</v>
      </c>
      <c r="Y45" s="134">
        <v>19791</v>
      </c>
      <c r="Z45" s="134">
        <v>0</v>
      </c>
      <c r="AA45" s="134">
        <v>0</v>
      </c>
      <c r="AB45" s="135">
        <v>102788</v>
      </c>
      <c r="AC45" s="134">
        <v>0</v>
      </c>
      <c r="AD45" s="134">
        <v>12433</v>
      </c>
      <c r="AE45" s="134">
        <f t="shared" si="9"/>
        <v>232766</v>
      </c>
      <c r="AF45" s="134">
        <f t="shared" si="10"/>
        <v>0</v>
      </c>
      <c r="AG45" s="134">
        <f t="shared" si="11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0</v>
      </c>
      <c r="AN45" s="134">
        <f t="shared" si="12"/>
        <v>13729</v>
      </c>
      <c r="AO45" s="134">
        <f t="shared" si="13"/>
        <v>5948</v>
      </c>
      <c r="AP45" s="134">
        <v>5948</v>
      </c>
      <c r="AQ45" s="134">
        <v>0</v>
      </c>
      <c r="AR45" s="134">
        <v>0</v>
      </c>
      <c r="AS45" s="134">
        <v>0</v>
      </c>
      <c r="AT45" s="134">
        <f t="shared" si="14"/>
        <v>291</v>
      </c>
      <c r="AU45" s="134">
        <v>291</v>
      </c>
      <c r="AV45" s="134">
        <v>0</v>
      </c>
      <c r="AW45" s="134">
        <v>0</v>
      </c>
      <c r="AX45" s="134">
        <v>0</v>
      </c>
      <c r="AY45" s="134">
        <f t="shared" si="15"/>
        <v>7490</v>
      </c>
      <c r="AZ45" s="134">
        <v>7490</v>
      </c>
      <c r="BA45" s="134">
        <v>0</v>
      </c>
      <c r="BB45" s="134">
        <v>0</v>
      </c>
      <c r="BC45" s="134">
        <v>0</v>
      </c>
      <c r="BD45" s="135">
        <v>53857</v>
      </c>
      <c r="BE45" s="134">
        <v>0</v>
      </c>
      <c r="BF45" s="134">
        <v>0</v>
      </c>
      <c r="BG45" s="134">
        <f t="shared" si="16"/>
        <v>13729</v>
      </c>
      <c r="BH45" s="134">
        <f t="shared" si="36"/>
        <v>0</v>
      </c>
      <c r="BI45" s="134">
        <f t="shared" si="36"/>
        <v>0</v>
      </c>
      <c r="BJ45" s="134">
        <f t="shared" si="36"/>
        <v>0</v>
      </c>
      <c r="BK45" s="134">
        <f t="shared" si="36"/>
        <v>0</v>
      </c>
      <c r="BL45" s="134">
        <f t="shared" si="36"/>
        <v>0</v>
      </c>
      <c r="BM45" s="134">
        <f t="shared" si="36"/>
        <v>0</v>
      </c>
      <c r="BN45" s="134">
        <f t="shared" si="36"/>
        <v>0</v>
      </c>
      <c r="BO45" s="135">
        <f t="shared" si="36"/>
        <v>0</v>
      </c>
      <c r="BP45" s="134">
        <f t="shared" si="36"/>
        <v>234062</v>
      </c>
      <c r="BQ45" s="134">
        <f t="shared" si="36"/>
        <v>95995</v>
      </c>
      <c r="BR45" s="134">
        <f t="shared" si="36"/>
        <v>26139</v>
      </c>
      <c r="BS45" s="134">
        <f t="shared" si="36"/>
        <v>69856</v>
      </c>
      <c r="BT45" s="134">
        <f t="shared" si="36"/>
        <v>0</v>
      </c>
      <c r="BU45" s="134">
        <f t="shared" si="36"/>
        <v>0</v>
      </c>
      <c r="BV45" s="134">
        <f t="shared" si="36"/>
        <v>38687</v>
      </c>
      <c r="BW45" s="134">
        <f t="shared" si="38"/>
        <v>38508</v>
      </c>
      <c r="BX45" s="134">
        <f t="shared" si="39"/>
        <v>179</v>
      </c>
      <c r="BY45" s="134">
        <f t="shared" si="40"/>
        <v>0</v>
      </c>
      <c r="BZ45" s="134">
        <f t="shared" si="41"/>
        <v>0</v>
      </c>
      <c r="CA45" s="134">
        <f t="shared" si="37"/>
        <v>99380</v>
      </c>
      <c r="CB45" s="134">
        <f t="shared" si="37"/>
        <v>79589</v>
      </c>
      <c r="CC45" s="134">
        <f t="shared" si="37"/>
        <v>19791</v>
      </c>
      <c r="CD45" s="134">
        <f t="shared" si="37"/>
        <v>0</v>
      </c>
      <c r="CE45" s="134">
        <f t="shared" si="37"/>
        <v>0</v>
      </c>
      <c r="CF45" s="135">
        <f t="shared" si="37"/>
        <v>156645</v>
      </c>
      <c r="CG45" s="134">
        <f t="shared" si="37"/>
        <v>0</v>
      </c>
      <c r="CH45" s="134">
        <f t="shared" si="37"/>
        <v>12433</v>
      </c>
      <c r="CI45" s="134">
        <f t="shared" si="37"/>
        <v>246495</v>
      </c>
    </row>
    <row r="46" spans="1:87" s="129" customFormat="1" ht="12" customHeight="1">
      <c r="A46" s="125" t="s">
        <v>338</v>
      </c>
      <c r="B46" s="126" t="s">
        <v>416</v>
      </c>
      <c r="C46" s="125" t="s">
        <v>417</v>
      </c>
      <c r="D46" s="134">
        <f t="shared" si="3"/>
        <v>0</v>
      </c>
      <c r="E46" s="134">
        <f t="shared" si="4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9729</v>
      </c>
      <c r="L46" s="134">
        <f t="shared" si="5"/>
        <v>130384</v>
      </c>
      <c r="M46" s="134">
        <f t="shared" si="6"/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f t="shared" si="7"/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f t="shared" si="8"/>
        <v>130384</v>
      </c>
      <c r="X46" s="134">
        <v>121222</v>
      </c>
      <c r="Y46" s="134">
        <v>1872</v>
      </c>
      <c r="Z46" s="134">
        <v>0</v>
      </c>
      <c r="AA46" s="134">
        <v>7290</v>
      </c>
      <c r="AB46" s="135">
        <v>215504</v>
      </c>
      <c r="AC46" s="134">
        <v>0</v>
      </c>
      <c r="AD46" s="134">
        <v>31508</v>
      </c>
      <c r="AE46" s="134">
        <f t="shared" si="9"/>
        <v>161892</v>
      </c>
      <c r="AF46" s="134">
        <f t="shared" si="10"/>
        <v>0</v>
      </c>
      <c r="AG46" s="134">
        <f t="shared" si="11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12"/>
        <v>2949</v>
      </c>
      <c r="AO46" s="134">
        <f t="shared" si="13"/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f t="shared" si="14"/>
        <v>0</v>
      </c>
      <c r="AU46" s="134">
        <v>0</v>
      </c>
      <c r="AV46" s="134">
        <v>0</v>
      </c>
      <c r="AW46" s="134">
        <v>0</v>
      </c>
      <c r="AX46" s="134">
        <v>0</v>
      </c>
      <c r="AY46" s="134">
        <f t="shared" si="15"/>
        <v>2949</v>
      </c>
      <c r="AZ46" s="134">
        <v>2931</v>
      </c>
      <c r="BA46" s="134">
        <v>0</v>
      </c>
      <c r="BB46" s="134">
        <v>0</v>
      </c>
      <c r="BC46" s="134">
        <v>18</v>
      </c>
      <c r="BD46" s="135">
        <v>77003</v>
      </c>
      <c r="BE46" s="134">
        <v>0</v>
      </c>
      <c r="BF46" s="134">
        <v>61</v>
      </c>
      <c r="BG46" s="134">
        <f t="shared" si="16"/>
        <v>3010</v>
      </c>
      <c r="BH46" s="134">
        <f t="shared" si="36"/>
        <v>0</v>
      </c>
      <c r="BI46" s="134">
        <f t="shared" si="36"/>
        <v>0</v>
      </c>
      <c r="BJ46" s="134">
        <f t="shared" si="36"/>
        <v>0</v>
      </c>
      <c r="BK46" s="134">
        <f t="shared" si="36"/>
        <v>0</v>
      </c>
      <c r="BL46" s="134">
        <f t="shared" si="36"/>
        <v>0</v>
      </c>
      <c r="BM46" s="134">
        <f t="shared" si="36"/>
        <v>0</v>
      </c>
      <c r="BN46" s="134">
        <f t="shared" si="36"/>
        <v>0</v>
      </c>
      <c r="BO46" s="135">
        <f t="shared" si="36"/>
        <v>9729</v>
      </c>
      <c r="BP46" s="134">
        <f t="shared" si="36"/>
        <v>133333</v>
      </c>
      <c r="BQ46" s="134">
        <f t="shared" si="36"/>
        <v>0</v>
      </c>
      <c r="BR46" s="134">
        <f t="shared" si="36"/>
        <v>0</v>
      </c>
      <c r="BS46" s="134">
        <f t="shared" si="36"/>
        <v>0</v>
      </c>
      <c r="BT46" s="134">
        <f t="shared" si="36"/>
        <v>0</v>
      </c>
      <c r="BU46" s="134">
        <f t="shared" si="36"/>
        <v>0</v>
      </c>
      <c r="BV46" s="134">
        <f t="shared" si="36"/>
        <v>0</v>
      </c>
      <c r="BW46" s="134">
        <f t="shared" si="38"/>
        <v>0</v>
      </c>
      <c r="BX46" s="134">
        <f t="shared" si="39"/>
        <v>0</v>
      </c>
      <c r="BY46" s="134">
        <f t="shared" si="40"/>
        <v>0</v>
      </c>
      <c r="BZ46" s="134">
        <f t="shared" si="41"/>
        <v>0</v>
      </c>
      <c r="CA46" s="134">
        <f t="shared" si="37"/>
        <v>133333</v>
      </c>
      <c r="CB46" s="134">
        <f t="shared" si="37"/>
        <v>124153</v>
      </c>
      <c r="CC46" s="134">
        <f t="shared" si="37"/>
        <v>1872</v>
      </c>
      <c r="CD46" s="134">
        <f t="shared" si="37"/>
        <v>0</v>
      </c>
      <c r="CE46" s="134">
        <f t="shared" si="37"/>
        <v>7308</v>
      </c>
      <c r="CF46" s="135">
        <f t="shared" si="37"/>
        <v>292507</v>
      </c>
      <c r="CG46" s="134">
        <f t="shared" si="37"/>
        <v>0</v>
      </c>
      <c r="CH46" s="134">
        <f t="shared" si="37"/>
        <v>31569</v>
      </c>
      <c r="CI46" s="134">
        <f t="shared" si="37"/>
        <v>164902</v>
      </c>
    </row>
    <row r="47" spans="1:87" s="129" customFormat="1" ht="12" customHeight="1">
      <c r="A47" s="125" t="s">
        <v>338</v>
      </c>
      <c r="B47" s="126" t="s">
        <v>418</v>
      </c>
      <c r="C47" s="125" t="s">
        <v>419</v>
      </c>
      <c r="D47" s="134">
        <f t="shared" si="3"/>
        <v>0</v>
      </c>
      <c r="E47" s="134">
        <f t="shared" si="4"/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5"/>
        <v>251942</v>
      </c>
      <c r="M47" s="134">
        <f t="shared" si="6"/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f t="shared" si="7"/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f t="shared" si="8"/>
        <v>251942</v>
      </c>
      <c r="X47" s="134">
        <v>111773</v>
      </c>
      <c r="Y47" s="134">
        <v>140169</v>
      </c>
      <c r="Z47" s="134">
        <v>0</v>
      </c>
      <c r="AA47" s="134">
        <v>0</v>
      </c>
      <c r="AB47" s="135">
        <v>48405</v>
      </c>
      <c r="AC47" s="134">
        <v>0</v>
      </c>
      <c r="AD47" s="134">
        <v>11660</v>
      </c>
      <c r="AE47" s="134">
        <f t="shared" si="9"/>
        <v>263602</v>
      </c>
      <c r="AF47" s="134">
        <f t="shared" si="10"/>
        <v>0</v>
      </c>
      <c r="AG47" s="134">
        <f t="shared" si="11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12"/>
        <v>14566</v>
      </c>
      <c r="AO47" s="134">
        <f t="shared" si="13"/>
        <v>0</v>
      </c>
      <c r="AP47" s="134">
        <v>0</v>
      </c>
      <c r="AQ47" s="134">
        <v>0</v>
      </c>
      <c r="AR47" s="134">
        <v>0</v>
      </c>
      <c r="AS47" s="134">
        <v>0</v>
      </c>
      <c r="AT47" s="134">
        <f t="shared" si="14"/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f t="shared" si="15"/>
        <v>14566</v>
      </c>
      <c r="AZ47" s="134">
        <v>14566</v>
      </c>
      <c r="BA47" s="134">
        <v>0</v>
      </c>
      <c r="BB47" s="134">
        <v>0</v>
      </c>
      <c r="BC47" s="134">
        <v>0</v>
      </c>
      <c r="BD47" s="135">
        <v>104725</v>
      </c>
      <c r="BE47" s="134">
        <v>0</v>
      </c>
      <c r="BF47" s="134">
        <v>2672</v>
      </c>
      <c r="BG47" s="134">
        <f t="shared" si="16"/>
        <v>17238</v>
      </c>
      <c r="BH47" s="134">
        <f t="shared" si="36"/>
        <v>0</v>
      </c>
      <c r="BI47" s="134">
        <f t="shared" si="36"/>
        <v>0</v>
      </c>
      <c r="BJ47" s="134">
        <f t="shared" si="36"/>
        <v>0</v>
      </c>
      <c r="BK47" s="134">
        <f t="shared" si="36"/>
        <v>0</v>
      </c>
      <c r="BL47" s="134">
        <f t="shared" si="36"/>
        <v>0</v>
      </c>
      <c r="BM47" s="134">
        <f t="shared" si="36"/>
        <v>0</v>
      </c>
      <c r="BN47" s="134">
        <f t="shared" si="36"/>
        <v>0</v>
      </c>
      <c r="BO47" s="135">
        <f t="shared" si="36"/>
        <v>0</v>
      </c>
      <c r="BP47" s="134">
        <f t="shared" si="36"/>
        <v>266508</v>
      </c>
      <c r="BQ47" s="134">
        <f t="shared" si="36"/>
        <v>0</v>
      </c>
      <c r="BR47" s="134">
        <f t="shared" si="36"/>
        <v>0</v>
      </c>
      <c r="BS47" s="134">
        <f t="shared" si="36"/>
        <v>0</v>
      </c>
      <c r="BT47" s="134">
        <f t="shared" si="36"/>
        <v>0</v>
      </c>
      <c r="BU47" s="134">
        <f t="shared" si="36"/>
        <v>0</v>
      </c>
      <c r="BV47" s="134">
        <f t="shared" si="36"/>
        <v>0</v>
      </c>
      <c r="BW47" s="134">
        <f t="shared" si="38"/>
        <v>0</v>
      </c>
      <c r="BX47" s="134">
        <f t="shared" si="39"/>
        <v>0</v>
      </c>
      <c r="BY47" s="134">
        <f t="shared" si="40"/>
        <v>0</v>
      </c>
      <c r="BZ47" s="134">
        <f t="shared" si="41"/>
        <v>0</v>
      </c>
      <c r="CA47" s="134">
        <f t="shared" si="37"/>
        <v>266508</v>
      </c>
      <c r="CB47" s="134">
        <f t="shared" si="37"/>
        <v>126339</v>
      </c>
      <c r="CC47" s="134">
        <f t="shared" si="37"/>
        <v>140169</v>
      </c>
      <c r="CD47" s="134">
        <f t="shared" si="37"/>
        <v>0</v>
      </c>
      <c r="CE47" s="134">
        <f t="shared" si="37"/>
        <v>0</v>
      </c>
      <c r="CF47" s="135">
        <f t="shared" si="37"/>
        <v>153130</v>
      </c>
      <c r="CG47" s="134">
        <f t="shared" si="37"/>
        <v>0</v>
      </c>
      <c r="CH47" s="134">
        <f t="shared" si="37"/>
        <v>14332</v>
      </c>
      <c r="CI47" s="134">
        <f t="shared" si="37"/>
        <v>280840</v>
      </c>
    </row>
    <row r="48" spans="1:87" s="129" customFormat="1" ht="12" customHeight="1">
      <c r="A48" s="125" t="s">
        <v>338</v>
      </c>
      <c r="B48" s="126" t="s">
        <v>420</v>
      </c>
      <c r="C48" s="125" t="s">
        <v>421</v>
      </c>
      <c r="D48" s="134">
        <f t="shared" si="3"/>
        <v>0</v>
      </c>
      <c r="E48" s="134">
        <f t="shared" si="4"/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5">
        <v>0</v>
      </c>
      <c r="L48" s="134">
        <f t="shared" si="5"/>
        <v>83213</v>
      </c>
      <c r="M48" s="134">
        <f t="shared" si="6"/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f t="shared" si="7"/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f t="shared" si="8"/>
        <v>83213</v>
      </c>
      <c r="X48" s="134">
        <v>54810</v>
      </c>
      <c r="Y48" s="134">
        <v>23837</v>
      </c>
      <c r="Z48" s="134">
        <v>2192</v>
      </c>
      <c r="AA48" s="134">
        <v>2374</v>
      </c>
      <c r="AB48" s="135">
        <v>138113</v>
      </c>
      <c r="AC48" s="134">
        <v>0</v>
      </c>
      <c r="AD48" s="134">
        <v>57628</v>
      </c>
      <c r="AE48" s="134">
        <f t="shared" si="9"/>
        <v>140841</v>
      </c>
      <c r="AF48" s="134">
        <f t="shared" si="10"/>
        <v>0</v>
      </c>
      <c r="AG48" s="134">
        <f t="shared" si="11"/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5">
        <v>0</v>
      </c>
      <c r="AN48" s="134">
        <f t="shared" si="12"/>
        <v>1237</v>
      </c>
      <c r="AO48" s="134">
        <f t="shared" si="13"/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f t="shared" si="14"/>
        <v>0</v>
      </c>
      <c r="AU48" s="134">
        <v>0</v>
      </c>
      <c r="AV48" s="134">
        <v>0</v>
      </c>
      <c r="AW48" s="134">
        <v>0</v>
      </c>
      <c r="AX48" s="134">
        <v>0</v>
      </c>
      <c r="AY48" s="134">
        <f t="shared" si="15"/>
        <v>1237</v>
      </c>
      <c r="AZ48" s="134">
        <v>1237</v>
      </c>
      <c r="BA48" s="134">
        <v>0</v>
      </c>
      <c r="BB48" s="134">
        <v>0</v>
      </c>
      <c r="BC48" s="134">
        <v>0</v>
      </c>
      <c r="BD48" s="135">
        <v>23670</v>
      </c>
      <c r="BE48" s="134">
        <v>0</v>
      </c>
      <c r="BF48" s="134">
        <v>444</v>
      </c>
      <c r="BG48" s="134">
        <f t="shared" si="16"/>
        <v>1681</v>
      </c>
      <c r="BH48" s="134">
        <f t="shared" si="36"/>
        <v>0</v>
      </c>
      <c r="BI48" s="134">
        <f t="shared" si="36"/>
        <v>0</v>
      </c>
      <c r="BJ48" s="134">
        <f t="shared" si="36"/>
        <v>0</v>
      </c>
      <c r="BK48" s="134">
        <f t="shared" si="36"/>
        <v>0</v>
      </c>
      <c r="BL48" s="134">
        <f t="shared" si="36"/>
        <v>0</v>
      </c>
      <c r="BM48" s="134">
        <f t="shared" si="36"/>
        <v>0</v>
      </c>
      <c r="BN48" s="134">
        <f t="shared" si="36"/>
        <v>0</v>
      </c>
      <c r="BO48" s="135">
        <f t="shared" si="36"/>
        <v>0</v>
      </c>
      <c r="BP48" s="134">
        <f t="shared" si="36"/>
        <v>84450</v>
      </c>
      <c r="BQ48" s="134">
        <f t="shared" si="36"/>
        <v>0</v>
      </c>
      <c r="BR48" s="134">
        <f t="shared" si="36"/>
        <v>0</v>
      </c>
      <c r="BS48" s="134">
        <f t="shared" si="36"/>
        <v>0</v>
      </c>
      <c r="BT48" s="134">
        <f t="shared" si="36"/>
        <v>0</v>
      </c>
      <c r="BU48" s="134">
        <f t="shared" si="36"/>
        <v>0</v>
      </c>
      <c r="BV48" s="134">
        <f t="shared" si="36"/>
        <v>0</v>
      </c>
      <c r="BW48" s="134">
        <f t="shared" si="38"/>
        <v>0</v>
      </c>
      <c r="BX48" s="134">
        <f t="shared" si="39"/>
        <v>0</v>
      </c>
      <c r="BY48" s="134">
        <f t="shared" si="40"/>
        <v>0</v>
      </c>
      <c r="BZ48" s="134">
        <f t="shared" si="41"/>
        <v>0</v>
      </c>
      <c r="CA48" s="134">
        <f t="shared" si="37"/>
        <v>84450</v>
      </c>
      <c r="CB48" s="134">
        <f t="shared" si="37"/>
        <v>56047</v>
      </c>
      <c r="CC48" s="134">
        <f t="shared" si="37"/>
        <v>23837</v>
      </c>
      <c r="CD48" s="134">
        <f t="shared" si="37"/>
        <v>2192</v>
      </c>
      <c r="CE48" s="134">
        <f t="shared" si="37"/>
        <v>2374</v>
      </c>
      <c r="CF48" s="135">
        <f t="shared" si="37"/>
        <v>161783</v>
      </c>
      <c r="CG48" s="134">
        <f t="shared" si="37"/>
        <v>0</v>
      </c>
      <c r="CH48" s="134">
        <f t="shared" si="37"/>
        <v>58072</v>
      </c>
      <c r="CI48" s="134">
        <f t="shared" si="37"/>
        <v>142522</v>
      </c>
    </row>
    <row r="49" spans="1:87" s="129" customFormat="1" ht="12" customHeight="1">
      <c r="A49" s="125" t="s">
        <v>338</v>
      </c>
      <c r="B49" s="126" t="s">
        <v>422</v>
      </c>
      <c r="C49" s="125" t="s">
        <v>423</v>
      </c>
      <c r="D49" s="134">
        <f t="shared" si="3"/>
        <v>0</v>
      </c>
      <c r="E49" s="134">
        <f t="shared" si="4"/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5">
        <v>0</v>
      </c>
      <c r="L49" s="134">
        <f t="shared" si="5"/>
        <v>109328</v>
      </c>
      <c r="M49" s="134">
        <f t="shared" si="6"/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f t="shared" si="7"/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f t="shared" si="8"/>
        <v>109328</v>
      </c>
      <c r="X49" s="134">
        <v>92357</v>
      </c>
      <c r="Y49" s="134">
        <v>7750</v>
      </c>
      <c r="Z49" s="134">
        <v>2711</v>
      </c>
      <c r="AA49" s="134">
        <v>6510</v>
      </c>
      <c r="AB49" s="135">
        <v>212031</v>
      </c>
      <c r="AC49" s="134">
        <v>0</v>
      </c>
      <c r="AD49" s="134">
        <v>34234</v>
      </c>
      <c r="AE49" s="134">
        <f t="shared" si="9"/>
        <v>143562</v>
      </c>
      <c r="AF49" s="134">
        <f t="shared" si="10"/>
        <v>0</v>
      </c>
      <c r="AG49" s="134">
        <f t="shared" si="11"/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5">
        <v>0</v>
      </c>
      <c r="AN49" s="134">
        <f t="shared" si="12"/>
        <v>28831</v>
      </c>
      <c r="AO49" s="134">
        <f t="shared" si="13"/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f t="shared" si="14"/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f t="shared" si="15"/>
        <v>28831</v>
      </c>
      <c r="AZ49" s="134">
        <v>28751</v>
      </c>
      <c r="BA49" s="134">
        <v>0</v>
      </c>
      <c r="BB49" s="134">
        <v>0</v>
      </c>
      <c r="BC49" s="134">
        <v>80</v>
      </c>
      <c r="BD49" s="135">
        <v>52263</v>
      </c>
      <c r="BE49" s="134">
        <v>0</v>
      </c>
      <c r="BF49" s="134">
        <v>22205</v>
      </c>
      <c r="BG49" s="134">
        <f t="shared" si="16"/>
        <v>51036</v>
      </c>
      <c r="BH49" s="134">
        <f t="shared" si="36"/>
        <v>0</v>
      </c>
      <c r="BI49" s="134">
        <f t="shared" si="36"/>
        <v>0</v>
      </c>
      <c r="BJ49" s="134">
        <f t="shared" si="36"/>
        <v>0</v>
      </c>
      <c r="BK49" s="134">
        <f t="shared" si="36"/>
        <v>0</v>
      </c>
      <c r="BL49" s="134">
        <f t="shared" si="36"/>
        <v>0</v>
      </c>
      <c r="BM49" s="134">
        <f t="shared" si="36"/>
        <v>0</v>
      </c>
      <c r="BN49" s="134">
        <f t="shared" si="36"/>
        <v>0</v>
      </c>
      <c r="BO49" s="135">
        <f t="shared" si="36"/>
        <v>0</v>
      </c>
      <c r="BP49" s="134">
        <f t="shared" si="36"/>
        <v>138159</v>
      </c>
      <c r="BQ49" s="134">
        <f t="shared" si="36"/>
        <v>0</v>
      </c>
      <c r="BR49" s="134">
        <f t="shared" si="36"/>
        <v>0</v>
      </c>
      <c r="BS49" s="134">
        <f t="shared" si="36"/>
        <v>0</v>
      </c>
      <c r="BT49" s="134">
        <f t="shared" si="36"/>
        <v>0</v>
      </c>
      <c r="BU49" s="134">
        <f t="shared" si="36"/>
        <v>0</v>
      </c>
      <c r="BV49" s="134">
        <f t="shared" si="36"/>
        <v>0</v>
      </c>
      <c r="BW49" s="134">
        <f t="shared" si="38"/>
        <v>0</v>
      </c>
      <c r="BX49" s="134">
        <f t="shared" si="39"/>
        <v>0</v>
      </c>
      <c r="BY49" s="134">
        <f t="shared" si="40"/>
        <v>0</v>
      </c>
      <c r="BZ49" s="134">
        <f t="shared" si="41"/>
        <v>0</v>
      </c>
      <c r="CA49" s="134">
        <f t="shared" si="37"/>
        <v>138159</v>
      </c>
      <c r="CB49" s="134">
        <f t="shared" si="37"/>
        <v>121108</v>
      </c>
      <c r="CC49" s="134">
        <f t="shared" si="37"/>
        <v>7750</v>
      </c>
      <c r="CD49" s="134">
        <f t="shared" si="37"/>
        <v>2711</v>
      </c>
      <c r="CE49" s="134">
        <f t="shared" si="37"/>
        <v>6590</v>
      </c>
      <c r="CF49" s="135">
        <f t="shared" si="37"/>
        <v>264294</v>
      </c>
      <c r="CG49" s="134">
        <f t="shared" si="37"/>
        <v>0</v>
      </c>
      <c r="CH49" s="134">
        <f t="shared" si="37"/>
        <v>56439</v>
      </c>
      <c r="CI49" s="134">
        <f t="shared" si="37"/>
        <v>194598</v>
      </c>
    </row>
    <row r="50" spans="1:87" s="129" customFormat="1" ht="12" customHeight="1">
      <c r="A50" s="125" t="s">
        <v>338</v>
      </c>
      <c r="B50" s="126" t="s">
        <v>424</v>
      </c>
      <c r="C50" s="125" t="s">
        <v>425</v>
      </c>
      <c r="D50" s="134">
        <f t="shared" si="3"/>
        <v>0</v>
      </c>
      <c r="E50" s="134">
        <f t="shared" si="4"/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5">
        <v>0</v>
      </c>
      <c r="L50" s="134">
        <f t="shared" si="5"/>
        <v>164168</v>
      </c>
      <c r="M50" s="134">
        <f t="shared" si="6"/>
        <v>15201</v>
      </c>
      <c r="N50" s="134">
        <v>15201</v>
      </c>
      <c r="O50" s="134">
        <v>0</v>
      </c>
      <c r="P50" s="134">
        <v>0</v>
      </c>
      <c r="Q50" s="134">
        <v>0</v>
      </c>
      <c r="R50" s="134">
        <f t="shared" si="7"/>
        <v>148967</v>
      </c>
      <c r="S50" s="134">
        <v>148967</v>
      </c>
      <c r="T50" s="134">
        <v>0</v>
      </c>
      <c r="U50" s="134">
        <v>0</v>
      </c>
      <c r="V50" s="134">
        <v>0</v>
      </c>
      <c r="W50" s="134">
        <f t="shared" si="8"/>
        <v>0</v>
      </c>
      <c r="X50" s="134">
        <v>0</v>
      </c>
      <c r="Y50" s="134">
        <v>0</v>
      </c>
      <c r="Z50" s="134">
        <v>0</v>
      </c>
      <c r="AA50" s="134">
        <v>0</v>
      </c>
      <c r="AB50" s="135">
        <v>125228</v>
      </c>
      <c r="AC50" s="134">
        <v>0</v>
      </c>
      <c r="AD50" s="134">
        <v>109706</v>
      </c>
      <c r="AE50" s="134">
        <f t="shared" si="9"/>
        <v>273874</v>
      </c>
      <c r="AF50" s="134">
        <f t="shared" si="10"/>
        <v>0</v>
      </c>
      <c r="AG50" s="134">
        <f t="shared" si="11"/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5">
        <v>0</v>
      </c>
      <c r="AN50" s="134">
        <f t="shared" si="12"/>
        <v>7600</v>
      </c>
      <c r="AO50" s="134">
        <f t="shared" si="13"/>
        <v>7600</v>
      </c>
      <c r="AP50" s="134">
        <v>7600</v>
      </c>
      <c r="AQ50" s="134">
        <v>0</v>
      </c>
      <c r="AR50" s="134">
        <v>0</v>
      </c>
      <c r="AS50" s="134">
        <v>0</v>
      </c>
      <c r="AT50" s="134">
        <f t="shared" si="14"/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f t="shared" si="15"/>
        <v>0</v>
      </c>
      <c r="AZ50" s="134">
        <v>0</v>
      </c>
      <c r="BA50" s="134">
        <v>0</v>
      </c>
      <c r="BB50" s="134">
        <v>0</v>
      </c>
      <c r="BC50" s="134">
        <v>0</v>
      </c>
      <c r="BD50" s="135">
        <v>44158</v>
      </c>
      <c r="BE50" s="134">
        <v>0</v>
      </c>
      <c r="BF50" s="134">
        <v>28368</v>
      </c>
      <c r="BG50" s="134">
        <f t="shared" si="16"/>
        <v>35968</v>
      </c>
      <c r="BH50" s="134">
        <f t="shared" si="36"/>
        <v>0</v>
      </c>
      <c r="BI50" s="134">
        <f t="shared" si="36"/>
        <v>0</v>
      </c>
      <c r="BJ50" s="134">
        <f t="shared" si="36"/>
        <v>0</v>
      </c>
      <c r="BK50" s="134">
        <f t="shared" si="36"/>
        <v>0</v>
      </c>
      <c r="BL50" s="134">
        <f t="shared" si="36"/>
        <v>0</v>
      </c>
      <c r="BM50" s="134">
        <f t="shared" si="36"/>
        <v>0</v>
      </c>
      <c r="BN50" s="134">
        <f t="shared" si="36"/>
        <v>0</v>
      </c>
      <c r="BO50" s="135">
        <f t="shared" si="36"/>
        <v>0</v>
      </c>
      <c r="BP50" s="134">
        <f t="shared" si="36"/>
        <v>171768</v>
      </c>
      <c r="BQ50" s="134">
        <f t="shared" si="36"/>
        <v>22801</v>
      </c>
      <c r="BR50" s="134">
        <f t="shared" si="36"/>
        <v>22801</v>
      </c>
      <c r="BS50" s="134">
        <f t="shared" si="36"/>
        <v>0</v>
      </c>
      <c r="BT50" s="134">
        <f t="shared" si="36"/>
        <v>0</v>
      </c>
      <c r="BU50" s="134">
        <f t="shared" si="36"/>
        <v>0</v>
      </c>
      <c r="BV50" s="134">
        <f t="shared" si="36"/>
        <v>148967</v>
      </c>
      <c r="BW50" s="134">
        <f t="shared" si="38"/>
        <v>148967</v>
      </c>
      <c r="BX50" s="134">
        <f t="shared" si="39"/>
        <v>0</v>
      </c>
      <c r="BY50" s="134">
        <f t="shared" si="40"/>
        <v>0</v>
      </c>
      <c r="BZ50" s="134">
        <f t="shared" si="41"/>
        <v>0</v>
      </c>
      <c r="CA50" s="134">
        <f t="shared" si="37"/>
        <v>0</v>
      </c>
      <c r="CB50" s="134">
        <f t="shared" si="37"/>
        <v>0</v>
      </c>
      <c r="CC50" s="134">
        <f t="shared" si="37"/>
        <v>0</v>
      </c>
      <c r="CD50" s="134">
        <f t="shared" si="37"/>
        <v>0</v>
      </c>
      <c r="CE50" s="134">
        <f t="shared" si="37"/>
        <v>0</v>
      </c>
      <c r="CF50" s="135">
        <f t="shared" si="37"/>
        <v>169386</v>
      </c>
      <c r="CG50" s="134">
        <f t="shared" si="37"/>
        <v>0</v>
      </c>
      <c r="CH50" s="134">
        <f t="shared" si="37"/>
        <v>138074</v>
      </c>
      <c r="CI50" s="134">
        <f t="shared" si="37"/>
        <v>309842</v>
      </c>
    </row>
    <row r="51" spans="1:87" s="129" customFormat="1" ht="12" customHeight="1">
      <c r="A51" s="125" t="s">
        <v>338</v>
      </c>
      <c r="B51" s="126" t="s">
        <v>426</v>
      </c>
      <c r="C51" s="125" t="s">
        <v>427</v>
      </c>
      <c r="D51" s="134">
        <f t="shared" si="3"/>
        <v>0</v>
      </c>
      <c r="E51" s="134">
        <f t="shared" si="4"/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5">
        <v>0</v>
      </c>
      <c r="L51" s="134">
        <f t="shared" si="5"/>
        <v>171156</v>
      </c>
      <c r="M51" s="134">
        <f t="shared" si="6"/>
        <v>27399</v>
      </c>
      <c r="N51" s="134">
        <v>15837</v>
      </c>
      <c r="O51" s="134">
        <v>11562</v>
      </c>
      <c r="P51" s="134">
        <v>0</v>
      </c>
      <c r="Q51" s="134">
        <v>0</v>
      </c>
      <c r="R51" s="134">
        <f t="shared" si="7"/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f t="shared" si="8"/>
        <v>143757</v>
      </c>
      <c r="X51" s="134">
        <v>118310</v>
      </c>
      <c r="Y51" s="134">
        <v>9581</v>
      </c>
      <c r="Z51" s="134">
        <v>0</v>
      </c>
      <c r="AA51" s="134">
        <v>15866</v>
      </c>
      <c r="AB51" s="135">
        <v>158365</v>
      </c>
      <c r="AC51" s="134">
        <v>0</v>
      </c>
      <c r="AD51" s="134">
        <v>0</v>
      </c>
      <c r="AE51" s="134">
        <f t="shared" si="9"/>
        <v>171156</v>
      </c>
      <c r="AF51" s="134">
        <f t="shared" si="10"/>
        <v>0</v>
      </c>
      <c r="AG51" s="134">
        <f t="shared" si="11"/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5">
        <v>0</v>
      </c>
      <c r="AN51" s="134">
        <f t="shared" si="12"/>
        <v>14951</v>
      </c>
      <c r="AO51" s="134">
        <f t="shared" si="13"/>
        <v>14951</v>
      </c>
      <c r="AP51" s="134">
        <v>3167</v>
      </c>
      <c r="AQ51" s="134">
        <v>11784</v>
      </c>
      <c r="AR51" s="134">
        <v>0</v>
      </c>
      <c r="AS51" s="134">
        <v>0</v>
      </c>
      <c r="AT51" s="134">
        <f t="shared" si="14"/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f t="shared" si="15"/>
        <v>0</v>
      </c>
      <c r="AZ51" s="134">
        <v>0</v>
      </c>
      <c r="BA51" s="134">
        <v>0</v>
      </c>
      <c r="BB51" s="134">
        <v>0</v>
      </c>
      <c r="BC51" s="134">
        <v>0</v>
      </c>
      <c r="BD51" s="135">
        <v>49402</v>
      </c>
      <c r="BE51" s="134">
        <v>0</v>
      </c>
      <c r="BF51" s="134">
        <v>0</v>
      </c>
      <c r="BG51" s="134">
        <f t="shared" si="16"/>
        <v>14951</v>
      </c>
      <c r="BH51" s="134">
        <f t="shared" si="36"/>
        <v>0</v>
      </c>
      <c r="BI51" s="134">
        <f t="shared" si="36"/>
        <v>0</v>
      </c>
      <c r="BJ51" s="134">
        <f t="shared" si="36"/>
        <v>0</v>
      </c>
      <c r="BK51" s="134">
        <f t="shared" si="36"/>
        <v>0</v>
      </c>
      <c r="BL51" s="134">
        <f t="shared" si="36"/>
        <v>0</v>
      </c>
      <c r="BM51" s="134">
        <f t="shared" si="36"/>
        <v>0</v>
      </c>
      <c r="BN51" s="134">
        <f t="shared" si="36"/>
        <v>0</v>
      </c>
      <c r="BO51" s="135">
        <f t="shared" si="36"/>
        <v>0</v>
      </c>
      <c r="BP51" s="134">
        <f t="shared" si="36"/>
        <v>186107</v>
      </c>
      <c r="BQ51" s="134">
        <f t="shared" si="36"/>
        <v>42350</v>
      </c>
      <c r="BR51" s="134">
        <f t="shared" si="36"/>
        <v>19004</v>
      </c>
      <c r="BS51" s="134">
        <f t="shared" si="36"/>
        <v>23346</v>
      </c>
      <c r="BT51" s="134">
        <f t="shared" si="36"/>
        <v>0</v>
      </c>
      <c r="BU51" s="134">
        <f t="shared" si="36"/>
        <v>0</v>
      </c>
      <c r="BV51" s="134">
        <f t="shared" si="36"/>
        <v>0</v>
      </c>
      <c r="BW51" s="134">
        <f t="shared" si="38"/>
        <v>0</v>
      </c>
      <c r="BX51" s="134">
        <f t="shared" si="39"/>
        <v>0</v>
      </c>
      <c r="BY51" s="134">
        <f t="shared" si="40"/>
        <v>0</v>
      </c>
      <c r="BZ51" s="134">
        <f t="shared" si="41"/>
        <v>0</v>
      </c>
      <c r="CA51" s="134">
        <f t="shared" si="37"/>
        <v>143757</v>
      </c>
      <c r="CB51" s="134">
        <f t="shared" si="37"/>
        <v>118310</v>
      </c>
      <c r="CC51" s="134">
        <f t="shared" si="37"/>
        <v>9581</v>
      </c>
      <c r="CD51" s="134">
        <f t="shared" si="37"/>
        <v>0</v>
      </c>
      <c r="CE51" s="134">
        <f t="shared" si="37"/>
        <v>15866</v>
      </c>
      <c r="CF51" s="135">
        <f t="shared" si="37"/>
        <v>207767</v>
      </c>
      <c r="CG51" s="134">
        <f t="shared" si="37"/>
        <v>0</v>
      </c>
      <c r="CH51" s="134">
        <f t="shared" si="37"/>
        <v>0</v>
      </c>
      <c r="CI51" s="134">
        <f t="shared" si="37"/>
        <v>186107</v>
      </c>
    </row>
    <row r="52" spans="1:87" s="129" customFormat="1" ht="12" customHeight="1">
      <c r="A52" s="125" t="s">
        <v>338</v>
      </c>
      <c r="B52" s="126" t="s">
        <v>428</v>
      </c>
      <c r="C52" s="125" t="s">
        <v>429</v>
      </c>
      <c r="D52" s="134">
        <f t="shared" si="3"/>
        <v>0</v>
      </c>
      <c r="E52" s="134">
        <f t="shared" si="4"/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5">
        <v>0</v>
      </c>
      <c r="L52" s="134">
        <f t="shared" si="5"/>
        <v>48115</v>
      </c>
      <c r="M52" s="134">
        <f t="shared" si="6"/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f t="shared" si="7"/>
        <v>27420</v>
      </c>
      <c r="S52" s="134">
        <v>15509</v>
      </c>
      <c r="T52" s="134">
        <v>11911</v>
      </c>
      <c r="U52" s="134">
        <v>0</v>
      </c>
      <c r="V52" s="134">
        <v>0</v>
      </c>
      <c r="W52" s="134">
        <f t="shared" si="8"/>
        <v>20695</v>
      </c>
      <c r="X52" s="134">
        <v>20695</v>
      </c>
      <c r="Y52" s="134">
        <v>0</v>
      </c>
      <c r="Z52" s="134">
        <v>0</v>
      </c>
      <c r="AA52" s="134">
        <v>0</v>
      </c>
      <c r="AB52" s="135">
        <v>24212</v>
      </c>
      <c r="AC52" s="134">
        <v>0</v>
      </c>
      <c r="AD52" s="134">
        <v>0</v>
      </c>
      <c r="AE52" s="134">
        <f t="shared" si="9"/>
        <v>48115</v>
      </c>
      <c r="AF52" s="134">
        <f t="shared" si="10"/>
        <v>0</v>
      </c>
      <c r="AG52" s="134">
        <f t="shared" si="11"/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5">
        <v>0</v>
      </c>
      <c r="AN52" s="134">
        <f t="shared" si="12"/>
        <v>0</v>
      </c>
      <c r="AO52" s="134">
        <f t="shared" si="13"/>
        <v>0</v>
      </c>
      <c r="AP52" s="134">
        <v>0</v>
      </c>
      <c r="AQ52" s="134">
        <v>0</v>
      </c>
      <c r="AR52" s="134">
        <v>0</v>
      </c>
      <c r="AS52" s="134">
        <v>0</v>
      </c>
      <c r="AT52" s="134">
        <f t="shared" si="14"/>
        <v>0</v>
      </c>
      <c r="AU52" s="134">
        <v>0</v>
      </c>
      <c r="AV52" s="134">
        <v>0</v>
      </c>
      <c r="AW52" s="134">
        <v>0</v>
      </c>
      <c r="AX52" s="134">
        <v>0</v>
      </c>
      <c r="AY52" s="134">
        <f t="shared" si="15"/>
        <v>0</v>
      </c>
      <c r="AZ52" s="134">
        <v>0</v>
      </c>
      <c r="BA52" s="134">
        <v>0</v>
      </c>
      <c r="BB52" s="134">
        <v>0</v>
      </c>
      <c r="BC52" s="134">
        <v>0</v>
      </c>
      <c r="BD52" s="135">
        <v>19042</v>
      </c>
      <c r="BE52" s="134">
        <v>0</v>
      </c>
      <c r="BF52" s="134">
        <v>0</v>
      </c>
      <c r="BG52" s="134">
        <f t="shared" si="16"/>
        <v>0</v>
      </c>
      <c r="BH52" s="134">
        <f t="shared" si="36"/>
        <v>0</v>
      </c>
      <c r="BI52" s="134">
        <f t="shared" si="36"/>
        <v>0</v>
      </c>
      <c r="BJ52" s="134">
        <f t="shared" si="36"/>
        <v>0</v>
      </c>
      <c r="BK52" s="134">
        <f t="shared" si="36"/>
        <v>0</v>
      </c>
      <c r="BL52" s="134">
        <f t="shared" si="36"/>
        <v>0</v>
      </c>
      <c r="BM52" s="134">
        <f t="shared" si="36"/>
        <v>0</v>
      </c>
      <c r="BN52" s="134">
        <f t="shared" si="36"/>
        <v>0</v>
      </c>
      <c r="BO52" s="135">
        <f t="shared" si="36"/>
        <v>0</v>
      </c>
      <c r="BP52" s="134">
        <f t="shared" si="36"/>
        <v>48115</v>
      </c>
      <c r="BQ52" s="134">
        <f t="shared" si="36"/>
        <v>0</v>
      </c>
      <c r="BR52" s="134">
        <f t="shared" si="36"/>
        <v>0</v>
      </c>
      <c r="BS52" s="134">
        <f t="shared" si="36"/>
        <v>0</v>
      </c>
      <c r="BT52" s="134">
        <f t="shared" si="36"/>
        <v>0</v>
      </c>
      <c r="BU52" s="134">
        <f t="shared" si="36"/>
        <v>0</v>
      </c>
      <c r="BV52" s="134">
        <f t="shared" si="36"/>
        <v>27420</v>
      </c>
      <c r="BW52" s="134">
        <f t="shared" si="38"/>
        <v>15509</v>
      </c>
      <c r="BX52" s="134">
        <f t="shared" si="39"/>
        <v>11911</v>
      </c>
      <c r="BY52" s="134">
        <f t="shared" si="40"/>
        <v>0</v>
      </c>
      <c r="BZ52" s="134">
        <f t="shared" si="41"/>
        <v>0</v>
      </c>
      <c r="CA52" s="134">
        <f t="shared" si="37"/>
        <v>20695</v>
      </c>
      <c r="CB52" s="134">
        <f t="shared" si="37"/>
        <v>20695</v>
      </c>
      <c r="CC52" s="134">
        <f t="shared" si="37"/>
        <v>0</v>
      </c>
      <c r="CD52" s="134">
        <f t="shared" si="37"/>
        <v>0</v>
      </c>
      <c r="CE52" s="134">
        <f t="shared" si="37"/>
        <v>0</v>
      </c>
      <c r="CF52" s="135">
        <f t="shared" si="37"/>
        <v>43254</v>
      </c>
      <c r="CG52" s="134">
        <f t="shared" si="37"/>
        <v>0</v>
      </c>
      <c r="CH52" s="134">
        <f t="shared" si="37"/>
        <v>0</v>
      </c>
      <c r="CI52" s="134">
        <f t="shared" si="37"/>
        <v>48115</v>
      </c>
    </row>
    <row r="53" spans="1:87" s="129" customFormat="1" ht="12" customHeight="1">
      <c r="A53" s="125" t="s">
        <v>338</v>
      </c>
      <c r="B53" s="126" t="s">
        <v>430</v>
      </c>
      <c r="C53" s="125" t="s">
        <v>431</v>
      </c>
      <c r="D53" s="134">
        <f t="shared" si="3"/>
        <v>0</v>
      </c>
      <c r="E53" s="134">
        <f t="shared" si="4"/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5">
        <v>5377</v>
      </c>
      <c r="L53" s="134">
        <f t="shared" si="5"/>
        <v>214699</v>
      </c>
      <c r="M53" s="134">
        <f t="shared" si="6"/>
        <v>15662</v>
      </c>
      <c r="N53" s="134">
        <v>15662</v>
      </c>
      <c r="O53" s="134">
        <v>0</v>
      </c>
      <c r="P53" s="134">
        <v>0</v>
      </c>
      <c r="Q53" s="134">
        <v>0</v>
      </c>
      <c r="R53" s="134">
        <f t="shared" si="7"/>
        <v>29557</v>
      </c>
      <c r="S53" s="134">
        <v>29557</v>
      </c>
      <c r="T53" s="134">
        <v>0</v>
      </c>
      <c r="U53" s="134">
        <v>0</v>
      </c>
      <c r="V53" s="134">
        <v>0</v>
      </c>
      <c r="W53" s="134">
        <f t="shared" si="8"/>
        <v>169480</v>
      </c>
      <c r="X53" s="134">
        <v>146532</v>
      </c>
      <c r="Y53" s="134">
        <v>21310</v>
      </c>
      <c r="Z53" s="134">
        <v>0</v>
      </c>
      <c r="AA53" s="134">
        <v>1638</v>
      </c>
      <c r="AB53" s="135">
        <v>143064</v>
      </c>
      <c r="AC53" s="134">
        <v>0</v>
      </c>
      <c r="AD53" s="134">
        <v>1098</v>
      </c>
      <c r="AE53" s="134">
        <f t="shared" si="9"/>
        <v>215797</v>
      </c>
      <c r="AF53" s="134">
        <f t="shared" si="10"/>
        <v>0</v>
      </c>
      <c r="AG53" s="134">
        <f t="shared" si="11"/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5">
        <v>0</v>
      </c>
      <c r="AN53" s="134">
        <f t="shared" si="12"/>
        <v>17546</v>
      </c>
      <c r="AO53" s="134">
        <f t="shared" si="13"/>
        <v>5221</v>
      </c>
      <c r="AP53" s="134">
        <v>5221</v>
      </c>
      <c r="AQ53" s="134">
        <v>0</v>
      </c>
      <c r="AR53" s="134">
        <v>0</v>
      </c>
      <c r="AS53" s="134">
        <v>0</v>
      </c>
      <c r="AT53" s="134">
        <f t="shared" si="14"/>
        <v>234</v>
      </c>
      <c r="AU53" s="134">
        <v>234</v>
      </c>
      <c r="AV53" s="134">
        <v>0</v>
      </c>
      <c r="AW53" s="134">
        <v>0</v>
      </c>
      <c r="AX53" s="134">
        <v>0</v>
      </c>
      <c r="AY53" s="134">
        <f t="shared" si="15"/>
        <v>12091</v>
      </c>
      <c r="AZ53" s="134">
        <v>12091</v>
      </c>
      <c r="BA53" s="134">
        <v>0</v>
      </c>
      <c r="BB53" s="134">
        <v>0</v>
      </c>
      <c r="BC53" s="134">
        <v>0</v>
      </c>
      <c r="BD53" s="135">
        <v>51211</v>
      </c>
      <c r="BE53" s="134">
        <v>0</v>
      </c>
      <c r="BF53" s="134">
        <v>0</v>
      </c>
      <c r="BG53" s="134">
        <f t="shared" si="16"/>
        <v>17546</v>
      </c>
      <c r="BH53" s="134">
        <f t="shared" si="36"/>
        <v>0</v>
      </c>
      <c r="BI53" s="134">
        <f t="shared" si="36"/>
        <v>0</v>
      </c>
      <c r="BJ53" s="134">
        <f t="shared" si="36"/>
        <v>0</v>
      </c>
      <c r="BK53" s="134">
        <f t="shared" si="36"/>
        <v>0</v>
      </c>
      <c r="BL53" s="134">
        <f t="shared" si="36"/>
        <v>0</v>
      </c>
      <c r="BM53" s="134">
        <f t="shared" si="36"/>
        <v>0</v>
      </c>
      <c r="BN53" s="134">
        <f t="shared" si="36"/>
        <v>0</v>
      </c>
      <c r="BO53" s="135">
        <f t="shared" si="36"/>
        <v>5377</v>
      </c>
      <c r="BP53" s="134">
        <f t="shared" si="36"/>
        <v>232245</v>
      </c>
      <c r="BQ53" s="134">
        <f t="shared" si="36"/>
        <v>20883</v>
      </c>
      <c r="BR53" s="134">
        <f t="shared" si="36"/>
        <v>20883</v>
      </c>
      <c r="BS53" s="134">
        <f t="shared" si="36"/>
        <v>0</v>
      </c>
      <c r="BT53" s="134">
        <f t="shared" si="36"/>
        <v>0</v>
      </c>
      <c r="BU53" s="134">
        <f t="shared" si="36"/>
        <v>0</v>
      </c>
      <c r="BV53" s="134">
        <f t="shared" si="36"/>
        <v>29791</v>
      </c>
      <c r="BW53" s="134">
        <f t="shared" si="38"/>
        <v>29791</v>
      </c>
      <c r="BX53" s="134">
        <f t="shared" si="39"/>
        <v>0</v>
      </c>
      <c r="BY53" s="134">
        <f t="shared" si="40"/>
        <v>0</v>
      </c>
      <c r="BZ53" s="134">
        <f t="shared" si="41"/>
        <v>0</v>
      </c>
      <c r="CA53" s="134">
        <f t="shared" si="37"/>
        <v>181571</v>
      </c>
      <c r="CB53" s="134">
        <f t="shared" si="37"/>
        <v>158623</v>
      </c>
      <c r="CC53" s="134">
        <f t="shared" si="37"/>
        <v>21310</v>
      </c>
      <c r="CD53" s="134">
        <f t="shared" si="37"/>
        <v>0</v>
      </c>
      <c r="CE53" s="134">
        <f t="shared" si="37"/>
        <v>1638</v>
      </c>
      <c r="CF53" s="135">
        <f t="shared" si="37"/>
        <v>194275</v>
      </c>
      <c r="CG53" s="134">
        <f t="shared" si="37"/>
        <v>0</v>
      </c>
      <c r="CH53" s="134">
        <f t="shared" si="37"/>
        <v>1098</v>
      </c>
      <c r="CI53" s="134">
        <f t="shared" si="37"/>
        <v>233343</v>
      </c>
    </row>
    <row r="54" spans="1:87" s="129" customFormat="1" ht="12" customHeight="1">
      <c r="A54" s="125" t="s">
        <v>338</v>
      </c>
      <c r="B54" s="126" t="s">
        <v>432</v>
      </c>
      <c r="C54" s="125" t="s">
        <v>433</v>
      </c>
      <c r="D54" s="134">
        <f t="shared" si="3"/>
        <v>0</v>
      </c>
      <c r="E54" s="134">
        <f t="shared" si="4"/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5">
        <v>10040</v>
      </c>
      <c r="L54" s="134">
        <f t="shared" si="5"/>
        <v>220063</v>
      </c>
      <c r="M54" s="134">
        <f t="shared" si="6"/>
        <v>18111</v>
      </c>
      <c r="N54" s="134">
        <v>18111</v>
      </c>
      <c r="O54" s="134">
        <v>0</v>
      </c>
      <c r="P54" s="134">
        <v>0</v>
      </c>
      <c r="Q54" s="134">
        <v>0</v>
      </c>
      <c r="R54" s="134">
        <f t="shared" si="7"/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f t="shared" si="8"/>
        <v>201952</v>
      </c>
      <c r="X54" s="134">
        <v>169170</v>
      </c>
      <c r="Y54" s="134">
        <v>32381</v>
      </c>
      <c r="Z54" s="134">
        <v>0</v>
      </c>
      <c r="AA54" s="134">
        <v>401</v>
      </c>
      <c r="AB54" s="135">
        <v>251866</v>
      </c>
      <c r="AC54" s="134">
        <v>0</v>
      </c>
      <c r="AD54" s="134">
        <v>28481</v>
      </c>
      <c r="AE54" s="134">
        <f t="shared" si="9"/>
        <v>248544</v>
      </c>
      <c r="AF54" s="134">
        <f t="shared" si="10"/>
        <v>0</v>
      </c>
      <c r="AG54" s="134">
        <f t="shared" si="11"/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5">
        <v>0</v>
      </c>
      <c r="AN54" s="134">
        <f t="shared" si="12"/>
        <v>20819</v>
      </c>
      <c r="AO54" s="134">
        <f t="shared" si="13"/>
        <v>6037</v>
      </c>
      <c r="AP54" s="134">
        <v>6037</v>
      </c>
      <c r="AQ54" s="134">
        <v>0</v>
      </c>
      <c r="AR54" s="134">
        <v>0</v>
      </c>
      <c r="AS54" s="134">
        <v>0</v>
      </c>
      <c r="AT54" s="134">
        <f t="shared" si="14"/>
        <v>0</v>
      </c>
      <c r="AU54" s="134">
        <v>0</v>
      </c>
      <c r="AV54" s="134">
        <v>0</v>
      </c>
      <c r="AW54" s="134">
        <v>0</v>
      </c>
      <c r="AX54" s="134">
        <v>0</v>
      </c>
      <c r="AY54" s="134">
        <f t="shared" si="15"/>
        <v>14782</v>
      </c>
      <c r="AZ54" s="134">
        <v>14662</v>
      </c>
      <c r="BA54" s="134">
        <v>0</v>
      </c>
      <c r="BB54" s="134">
        <v>0</v>
      </c>
      <c r="BC54" s="134">
        <v>120</v>
      </c>
      <c r="BD54" s="135">
        <v>83704</v>
      </c>
      <c r="BE54" s="134">
        <v>0</v>
      </c>
      <c r="BF54" s="134">
        <v>13</v>
      </c>
      <c r="BG54" s="134">
        <f t="shared" si="16"/>
        <v>20832</v>
      </c>
      <c r="BH54" s="134">
        <f t="shared" si="36"/>
        <v>0</v>
      </c>
      <c r="BI54" s="134">
        <f t="shared" si="36"/>
        <v>0</v>
      </c>
      <c r="BJ54" s="134">
        <f t="shared" si="36"/>
        <v>0</v>
      </c>
      <c r="BK54" s="134">
        <f t="shared" si="36"/>
        <v>0</v>
      </c>
      <c r="BL54" s="134">
        <f t="shared" si="36"/>
        <v>0</v>
      </c>
      <c r="BM54" s="134">
        <f t="shared" si="36"/>
        <v>0</v>
      </c>
      <c r="BN54" s="134">
        <f t="shared" si="36"/>
        <v>0</v>
      </c>
      <c r="BO54" s="135">
        <f t="shared" si="36"/>
        <v>10040</v>
      </c>
      <c r="BP54" s="134">
        <f t="shared" si="36"/>
        <v>240882</v>
      </c>
      <c r="BQ54" s="134">
        <f t="shared" si="36"/>
        <v>24148</v>
      </c>
      <c r="BR54" s="134">
        <f t="shared" si="36"/>
        <v>24148</v>
      </c>
      <c r="BS54" s="134">
        <f t="shared" si="36"/>
        <v>0</v>
      </c>
      <c r="BT54" s="134">
        <f t="shared" si="36"/>
        <v>0</v>
      </c>
      <c r="BU54" s="134">
        <f t="shared" si="36"/>
        <v>0</v>
      </c>
      <c r="BV54" s="134">
        <f t="shared" si="36"/>
        <v>0</v>
      </c>
      <c r="BW54" s="134">
        <f t="shared" si="38"/>
        <v>0</v>
      </c>
      <c r="BX54" s="134">
        <f t="shared" si="39"/>
        <v>0</v>
      </c>
      <c r="BY54" s="134">
        <f t="shared" si="40"/>
        <v>0</v>
      </c>
      <c r="BZ54" s="134">
        <f t="shared" si="41"/>
        <v>0</v>
      </c>
      <c r="CA54" s="134">
        <f t="shared" si="37"/>
        <v>216734</v>
      </c>
      <c r="CB54" s="134">
        <f t="shared" si="37"/>
        <v>183832</v>
      </c>
      <c r="CC54" s="134">
        <f t="shared" si="37"/>
        <v>32381</v>
      </c>
      <c r="CD54" s="134">
        <f t="shared" si="37"/>
        <v>0</v>
      </c>
      <c r="CE54" s="134">
        <f t="shared" si="37"/>
        <v>521</v>
      </c>
      <c r="CF54" s="135">
        <f t="shared" si="37"/>
        <v>335570</v>
      </c>
      <c r="CG54" s="134">
        <f t="shared" si="37"/>
        <v>0</v>
      </c>
      <c r="CH54" s="134">
        <f t="shared" si="37"/>
        <v>28494</v>
      </c>
      <c r="CI54" s="134">
        <f t="shared" si="37"/>
        <v>269376</v>
      </c>
    </row>
    <row r="55" spans="1:87" s="129" customFormat="1" ht="12" customHeight="1">
      <c r="A55" s="125" t="s">
        <v>338</v>
      </c>
      <c r="B55" s="126" t="s">
        <v>434</v>
      </c>
      <c r="C55" s="125" t="s">
        <v>435</v>
      </c>
      <c r="D55" s="134">
        <f t="shared" si="3"/>
        <v>1459</v>
      </c>
      <c r="E55" s="134">
        <f t="shared" si="4"/>
        <v>1459</v>
      </c>
      <c r="F55" s="134">
        <v>0</v>
      </c>
      <c r="G55" s="134">
        <v>0</v>
      </c>
      <c r="H55" s="134">
        <v>0</v>
      </c>
      <c r="I55" s="134">
        <v>1459</v>
      </c>
      <c r="J55" s="134">
        <v>0</v>
      </c>
      <c r="K55" s="135">
        <v>0</v>
      </c>
      <c r="L55" s="134">
        <f t="shared" si="5"/>
        <v>53316</v>
      </c>
      <c r="M55" s="134">
        <f t="shared" si="6"/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f t="shared" si="7"/>
        <v>27610</v>
      </c>
      <c r="S55" s="134">
        <v>0</v>
      </c>
      <c r="T55" s="134">
        <v>0</v>
      </c>
      <c r="U55" s="134">
        <v>27610</v>
      </c>
      <c r="V55" s="134">
        <v>0</v>
      </c>
      <c r="W55" s="134">
        <f t="shared" si="8"/>
        <v>25706</v>
      </c>
      <c r="X55" s="134">
        <v>25706</v>
      </c>
      <c r="Y55" s="134">
        <v>0</v>
      </c>
      <c r="Z55" s="134">
        <v>0</v>
      </c>
      <c r="AA55" s="134">
        <v>0</v>
      </c>
      <c r="AB55" s="135">
        <v>354955</v>
      </c>
      <c r="AC55" s="134">
        <v>0</v>
      </c>
      <c r="AD55" s="134">
        <v>0</v>
      </c>
      <c r="AE55" s="134">
        <f t="shared" si="9"/>
        <v>54775</v>
      </c>
      <c r="AF55" s="134">
        <f t="shared" si="10"/>
        <v>0</v>
      </c>
      <c r="AG55" s="134">
        <f t="shared" si="11"/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5">
        <v>0</v>
      </c>
      <c r="AN55" s="134">
        <f t="shared" si="12"/>
        <v>37838</v>
      </c>
      <c r="AO55" s="134">
        <f t="shared" si="13"/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f t="shared" si="14"/>
        <v>27516</v>
      </c>
      <c r="AU55" s="134">
        <v>27252</v>
      </c>
      <c r="AV55" s="134">
        <v>264</v>
      </c>
      <c r="AW55" s="134">
        <v>0</v>
      </c>
      <c r="AX55" s="134">
        <v>0</v>
      </c>
      <c r="AY55" s="134">
        <f t="shared" si="15"/>
        <v>10322</v>
      </c>
      <c r="AZ55" s="134">
        <v>10322</v>
      </c>
      <c r="BA55" s="134">
        <v>0</v>
      </c>
      <c r="BB55" s="134">
        <v>0</v>
      </c>
      <c r="BC55" s="134">
        <v>0</v>
      </c>
      <c r="BD55" s="135">
        <v>79727</v>
      </c>
      <c r="BE55" s="134">
        <v>0</v>
      </c>
      <c r="BF55" s="134">
        <v>0</v>
      </c>
      <c r="BG55" s="134">
        <f t="shared" si="16"/>
        <v>37838</v>
      </c>
      <c r="BH55" s="134">
        <f t="shared" si="36"/>
        <v>1459</v>
      </c>
      <c r="BI55" s="134">
        <f t="shared" si="36"/>
        <v>1459</v>
      </c>
      <c r="BJ55" s="134">
        <f t="shared" si="36"/>
        <v>0</v>
      </c>
      <c r="BK55" s="134">
        <f t="shared" si="36"/>
        <v>0</v>
      </c>
      <c r="BL55" s="134">
        <f t="shared" si="36"/>
        <v>0</v>
      </c>
      <c r="BM55" s="134">
        <f t="shared" si="36"/>
        <v>1459</v>
      </c>
      <c r="BN55" s="134">
        <f t="shared" si="36"/>
        <v>0</v>
      </c>
      <c r="BO55" s="135">
        <f t="shared" si="36"/>
        <v>0</v>
      </c>
      <c r="BP55" s="134">
        <f t="shared" si="36"/>
        <v>91154</v>
      </c>
      <c r="BQ55" s="134">
        <f t="shared" si="36"/>
        <v>0</v>
      </c>
      <c r="BR55" s="134">
        <f t="shared" si="36"/>
        <v>0</v>
      </c>
      <c r="BS55" s="134">
        <f t="shared" si="36"/>
        <v>0</v>
      </c>
      <c r="BT55" s="134">
        <f t="shared" si="36"/>
        <v>0</v>
      </c>
      <c r="BU55" s="134">
        <f t="shared" si="36"/>
        <v>0</v>
      </c>
      <c r="BV55" s="134">
        <f t="shared" si="36"/>
        <v>55126</v>
      </c>
      <c r="BW55" s="134">
        <f t="shared" si="36"/>
        <v>27252</v>
      </c>
      <c r="BX55" s="134">
        <f t="shared" si="39"/>
        <v>264</v>
      </c>
      <c r="BY55" s="134">
        <f t="shared" si="40"/>
        <v>27610</v>
      </c>
      <c r="BZ55" s="134">
        <f t="shared" si="41"/>
        <v>0</v>
      </c>
      <c r="CA55" s="134">
        <f t="shared" si="37"/>
        <v>36028</v>
      </c>
      <c r="CB55" s="134">
        <f t="shared" si="37"/>
        <v>36028</v>
      </c>
      <c r="CC55" s="134">
        <f t="shared" si="37"/>
        <v>0</v>
      </c>
      <c r="CD55" s="134">
        <f t="shared" si="37"/>
        <v>0</v>
      </c>
      <c r="CE55" s="134">
        <f t="shared" si="37"/>
        <v>0</v>
      </c>
      <c r="CF55" s="135">
        <f t="shared" si="37"/>
        <v>434682</v>
      </c>
      <c r="CG55" s="134">
        <f t="shared" si="37"/>
        <v>0</v>
      </c>
      <c r="CH55" s="134">
        <f t="shared" si="37"/>
        <v>0</v>
      </c>
      <c r="CI55" s="134">
        <f t="shared" si="37"/>
        <v>92613</v>
      </c>
    </row>
    <row r="56" spans="1:87" s="129" customFormat="1" ht="12" customHeight="1">
      <c r="A56" s="125" t="s">
        <v>338</v>
      </c>
      <c r="B56" s="126" t="s">
        <v>436</v>
      </c>
      <c r="C56" s="125" t="s">
        <v>334</v>
      </c>
      <c r="D56" s="134">
        <f t="shared" si="3"/>
        <v>0</v>
      </c>
      <c r="E56" s="134">
        <f t="shared" si="4"/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5">
        <v>0</v>
      </c>
      <c r="L56" s="134">
        <f t="shared" si="5"/>
        <v>0</v>
      </c>
      <c r="M56" s="134">
        <f t="shared" si="6"/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f t="shared" si="7"/>
        <v>0</v>
      </c>
      <c r="S56" s="134">
        <v>0</v>
      </c>
      <c r="T56" s="134">
        <v>0</v>
      </c>
      <c r="U56" s="134">
        <v>0</v>
      </c>
      <c r="V56" s="134">
        <v>0</v>
      </c>
      <c r="W56" s="134">
        <f t="shared" si="8"/>
        <v>0</v>
      </c>
      <c r="X56" s="134">
        <v>0</v>
      </c>
      <c r="Y56" s="134">
        <v>0</v>
      </c>
      <c r="Z56" s="134">
        <v>0</v>
      </c>
      <c r="AA56" s="134">
        <v>0</v>
      </c>
      <c r="AB56" s="135">
        <v>268382</v>
      </c>
      <c r="AC56" s="134">
        <v>0</v>
      </c>
      <c r="AD56" s="134">
        <v>0</v>
      </c>
      <c r="AE56" s="134">
        <f t="shared" si="9"/>
        <v>0</v>
      </c>
      <c r="AF56" s="134">
        <f t="shared" si="10"/>
        <v>0</v>
      </c>
      <c r="AG56" s="134">
        <f t="shared" si="11"/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5">
        <v>0</v>
      </c>
      <c r="AN56" s="134">
        <f t="shared" si="12"/>
        <v>0</v>
      </c>
      <c r="AO56" s="134">
        <f t="shared" si="13"/>
        <v>0</v>
      </c>
      <c r="AP56" s="134">
        <v>0</v>
      </c>
      <c r="AQ56" s="134">
        <v>0</v>
      </c>
      <c r="AR56" s="134">
        <v>0</v>
      </c>
      <c r="AS56" s="134">
        <v>0</v>
      </c>
      <c r="AT56" s="134">
        <f t="shared" si="14"/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f t="shared" si="15"/>
        <v>0</v>
      </c>
      <c r="AZ56" s="134">
        <v>0</v>
      </c>
      <c r="BA56" s="134">
        <v>0</v>
      </c>
      <c r="BB56" s="134">
        <v>0</v>
      </c>
      <c r="BC56" s="134">
        <v>0</v>
      </c>
      <c r="BD56" s="135">
        <v>82339</v>
      </c>
      <c r="BE56" s="134">
        <v>0</v>
      </c>
      <c r="BF56" s="134">
        <v>0</v>
      </c>
      <c r="BG56" s="134">
        <f t="shared" si="16"/>
        <v>0</v>
      </c>
      <c r="BH56" s="134">
        <f t="shared" si="36"/>
        <v>0</v>
      </c>
      <c r="BI56" s="134">
        <f t="shared" si="36"/>
        <v>0</v>
      </c>
      <c r="BJ56" s="134">
        <f t="shared" si="36"/>
        <v>0</v>
      </c>
      <c r="BK56" s="134">
        <f t="shared" si="36"/>
        <v>0</v>
      </c>
      <c r="BL56" s="134">
        <f t="shared" si="36"/>
        <v>0</v>
      </c>
      <c r="BM56" s="134">
        <f t="shared" si="36"/>
        <v>0</v>
      </c>
      <c r="BN56" s="134">
        <f t="shared" si="36"/>
        <v>0</v>
      </c>
      <c r="BO56" s="135">
        <f t="shared" si="36"/>
        <v>0</v>
      </c>
      <c r="BP56" s="134">
        <f t="shared" si="36"/>
        <v>0</v>
      </c>
      <c r="BQ56" s="134">
        <f t="shared" si="36"/>
        <v>0</v>
      </c>
      <c r="BR56" s="134">
        <f t="shared" si="36"/>
        <v>0</v>
      </c>
      <c r="BS56" s="134">
        <f t="shared" si="36"/>
        <v>0</v>
      </c>
      <c r="BT56" s="134">
        <f t="shared" si="36"/>
        <v>0</v>
      </c>
      <c r="BU56" s="134">
        <f t="shared" si="36"/>
        <v>0</v>
      </c>
      <c r="BV56" s="134">
        <f t="shared" si="36"/>
        <v>0</v>
      </c>
      <c r="BW56" s="134">
        <f t="shared" si="36"/>
        <v>0</v>
      </c>
      <c r="BX56" s="134">
        <f t="shared" si="39"/>
        <v>0</v>
      </c>
      <c r="BY56" s="134">
        <f t="shared" si="40"/>
        <v>0</v>
      </c>
      <c r="BZ56" s="134">
        <f t="shared" si="41"/>
        <v>0</v>
      </c>
      <c r="CA56" s="134">
        <f t="shared" si="37"/>
        <v>0</v>
      </c>
      <c r="CB56" s="134">
        <f t="shared" si="37"/>
        <v>0</v>
      </c>
      <c r="CC56" s="134">
        <f t="shared" si="37"/>
        <v>0</v>
      </c>
      <c r="CD56" s="134">
        <f t="shared" si="37"/>
        <v>0</v>
      </c>
      <c r="CE56" s="134">
        <f t="shared" si="37"/>
        <v>0</v>
      </c>
      <c r="CF56" s="135">
        <f t="shared" si="37"/>
        <v>350721</v>
      </c>
      <c r="CG56" s="134">
        <f t="shared" si="37"/>
        <v>0</v>
      </c>
      <c r="CH56" s="134">
        <f t="shared" si="37"/>
        <v>0</v>
      </c>
      <c r="CI56" s="134">
        <f t="shared" si="37"/>
        <v>0</v>
      </c>
    </row>
    <row r="57" spans="1:87" s="129" customFormat="1" ht="12" customHeight="1">
      <c r="A57" s="125" t="s">
        <v>338</v>
      </c>
      <c r="B57" s="126" t="s">
        <v>437</v>
      </c>
      <c r="C57" s="125" t="s">
        <v>438</v>
      </c>
      <c r="D57" s="134">
        <f t="shared" si="3"/>
        <v>0</v>
      </c>
      <c r="E57" s="134">
        <f t="shared" si="4"/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5">
        <v>0</v>
      </c>
      <c r="L57" s="134">
        <f t="shared" si="5"/>
        <v>208943</v>
      </c>
      <c r="M57" s="134">
        <f t="shared" si="6"/>
        <v>29725</v>
      </c>
      <c r="N57" s="134">
        <v>29725</v>
      </c>
      <c r="O57" s="134">
        <v>0</v>
      </c>
      <c r="P57" s="134">
        <v>0</v>
      </c>
      <c r="Q57" s="134">
        <v>0</v>
      </c>
      <c r="R57" s="134">
        <f t="shared" si="7"/>
        <v>8665</v>
      </c>
      <c r="S57" s="134">
        <v>6259</v>
      </c>
      <c r="T57" s="134">
        <v>0</v>
      </c>
      <c r="U57" s="134">
        <v>2406</v>
      </c>
      <c r="V57" s="134">
        <v>0</v>
      </c>
      <c r="W57" s="134">
        <f t="shared" si="8"/>
        <v>170553</v>
      </c>
      <c r="X57" s="134">
        <v>119566</v>
      </c>
      <c r="Y57" s="134">
        <v>34160</v>
      </c>
      <c r="Z57" s="134">
        <v>5291</v>
      </c>
      <c r="AA57" s="134">
        <v>11536</v>
      </c>
      <c r="AB57" s="135">
        <v>384862</v>
      </c>
      <c r="AC57" s="134">
        <v>0</v>
      </c>
      <c r="AD57" s="134">
        <v>15594</v>
      </c>
      <c r="AE57" s="134">
        <f t="shared" si="9"/>
        <v>224537</v>
      </c>
      <c r="AF57" s="134">
        <f t="shared" si="10"/>
        <v>0</v>
      </c>
      <c r="AG57" s="134">
        <f t="shared" si="11"/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5">
        <v>0</v>
      </c>
      <c r="AN57" s="134">
        <f t="shared" si="12"/>
        <v>32907</v>
      </c>
      <c r="AO57" s="134">
        <f t="shared" si="13"/>
        <v>11877</v>
      </c>
      <c r="AP57" s="134">
        <v>11877</v>
      </c>
      <c r="AQ57" s="134">
        <v>0</v>
      </c>
      <c r="AR57" s="134">
        <v>0</v>
      </c>
      <c r="AS57" s="134">
        <v>0</v>
      </c>
      <c r="AT57" s="134">
        <f t="shared" si="14"/>
        <v>0</v>
      </c>
      <c r="AU57" s="134">
        <v>0</v>
      </c>
      <c r="AV57" s="134">
        <v>0</v>
      </c>
      <c r="AW57" s="134">
        <v>0</v>
      </c>
      <c r="AX57" s="134">
        <v>0</v>
      </c>
      <c r="AY57" s="134">
        <f t="shared" si="15"/>
        <v>21030</v>
      </c>
      <c r="AZ57" s="134">
        <v>21030</v>
      </c>
      <c r="BA57" s="134">
        <v>0</v>
      </c>
      <c r="BB57" s="134">
        <v>0</v>
      </c>
      <c r="BC57" s="134">
        <v>0</v>
      </c>
      <c r="BD57" s="135">
        <v>55649</v>
      </c>
      <c r="BE57" s="134">
        <v>0</v>
      </c>
      <c r="BF57" s="134">
        <v>9736</v>
      </c>
      <c r="BG57" s="134">
        <f t="shared" si="16"/>
        <v>42643</v>
      </c>
      <c r="BH57" s="134">
        <f t="shared" si="36"/>
        <v>0</v>
      </c>
      <c r="BI57" s="134">
        <f t="shared" si="36"/>
        <v>0</v>
      </c>
      <c r="BJ57" s="134">
        <f t="shared" si="36"/>
        <v>0</v>
      </c>
      <c r="BK57" s="134">
        <f t="shared" si="36"/>
        <v>0</v>
      </c>
      <c r="BL57" s="134">
        <f t="shared" si="36"/>
        <v>0</v>
      </c>
      <c r="BM57" s="134">
        <f t="shared" si="36"/>
        <v>0</v>
      </c>
      <c r="BN57" s="134">
        <f t="shared" si="36"/>
        <v>0</v>
      </c>
      <c r="BO57" s="135">
        <f t="shared" si="36"/>
        <v>0</v>
      </c>
      <c r="BP57" s="134">
        <f t="shared" si="36"/>
        <v>241850</v>
      </c>
      <c r="BQ57" s="134">
        <f t="shared" si="36"/>
        <v>41602</v>
      </c>
      <c r="BR57" s="134">
        <f t="shared" si="36"/>
        <v>41602</v>
      </c>
      <c r="BS57" s="134">
        <f t="shared" si="36"/>
        <v>0</v>
      </c>
      <c r="BT57" s="134">
        <f t="shared" si="36"/>
        <v>0</v>
      </c>
      <c r="BU57" s="134">
        <f t="shared" si="36"/>
        <v>0</v>
      </c>
      <c r="BV57" s="134">
        <f t="shared" si="36"/>
        <v>8665</v>
      </c>
      <c r="BW57" s="134">
        <f t="shared" si="36"/>
        <v>6259</v>
      </c>
      <c r="BX57" s="134">
        <f t="shared" si="39"/>
        <v>0</v>
      </c>
      <c r="BY57" s="134">
        <f t="shared" si="40"/>
        <v>2406</v>
      </c>
      <c r="BZ57" s="134">
        <f t="shared" si="41"/>
        <v>0</v>
      </c>
      <c r="CA57" s="134">
        <f t="shared" si="37"/>
        <v>191583</v>
      </c>
      <c r="CB57" s="134">
        <f t="shared" si="37"/>
        <v>140596</v>
      </c>
      <c r="CC57" s="134">
        <f t="shared" si="37"/>
        <v>34160</v>
      </c>
      <c r="CD57" s="134">
        <f t="shared" si="37"/>
        <v>5291</v>
      </c>
      <c r="CE57" s="134">
        <f t="shared" si="37"/>
        <v>11536</v>
      </c>
      <c r="CF57" s="135">
        <f t="shared" si="37"/>
        <v>440511</v>
      </c>
      <c r="CG57" s="134">
        <f t="shared" si="37"/>
        <v>0</v>
      </c>
      <c r="CH57" s="134">
        <f t="shared" si="37"/>
        <v>25330</v>
      </c>
      <c r="CI57" s="134">
        <f t="shared" si="37"/>
        <v>267180</v>
      </c>
    </row>
    <row r="58" spans="1:87" s="129" customFormat="1" ht="12" customHeight="1">
      <c r="A58" s="125" t="s">
        <v>338</v>
      </c>
      <c r="B58" s="126" t="s">
        <v>439</v>
      </c>
      <c r="C58" s="125" t="s">
        <v>440</v>
      </c>
      <c r="D58" s="134">
        <f t="shared" si="3"/>
        <v>0</v>
      </c>
      <c r="E58" s="134">
        <f t="shared" si="4"/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5">
        <v>0</v>
      </c>
      <c r="L58" s="134">
        <f t="shared" si="5"/>
        <v>383170</v>
      </c>
      <c r="M58" s="134">
        <f t="shared" si="6"/>
        <v>26159</v>
      </c>
      <c r="N58" s="134">
        <v>26159</v>
      </c>
      <c r="O58" s="134">
        <v>0</v>
      </c>
      <c r="P58" s="134">
        <v>0</v>
      </c>
      <c r="Q58" s="134">
        <v>0</v>
      </c>
      <c r="R58" s="134">
        <f t="shared" si="7"/>
        <v>18889</v>
      </c>
      <c r="S58" s="134">
        <v>17141</v>
      </c>
      <c r="T58" s="134">
        <v>237</v>
      </c>
      <c r="U58" s="134">
        <v>1511</v>
      </c>
      <c r="V58" s="134">
        <v>0</v>
      </c>
      <c r="W58" s="134">
        <f t="shared" si="8"/>
        <v>338122</v>
      </c>
      <c r="X58" s="134">
        <v>128730</v>
      </c>
      <c r="Y58" s="134">
        <v>166496</v>
      </c>
      <c r="Z58" s="134">
        <v>33931</v>
      </c>
      <c r="AA58" s="134">
        <v>8965</v>
      </c>
      <c r="AB58" s="135">
        <v>0</v>
      </c>
      <c r="AC58" s="134">
        <v>0</v>
      </c>
      <c r="AD58" s="134">
        <v>135590</v>
      </c>
      <c r="AE58" s="134">
        <f t="shared" si="9"/>
        <v>518760</v>
      </c>
      <c r="AF58" s="134">
        <f t="shared" si="10"/>
        <v>0</v>
      </c>
      <c r="AG58" s="134">
        <f t="shared" si="11"/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5">
        <v>0</v>
      </c>
      <c r="AN58" s="134">
        <f t="shared" si="12"/>
        <v>0</v>
      </c>
      <c r="AO58" s="134">
        <f t="shared" si="13"/>
        <v>0</v>
      </c>
      <c r="AP58" s="134">
        <v>0</v>
      </c>
      <c r="AQ58" s="134">
        <v>0</v>
      </c>
      <c r="AR58" s="134">
        <v>0</v>
      </c>
      <c r="AS58" s="134">
        <v>0</v>
      </c>
      <c r="AT58" s="134">
        <f t="shared" si="14"/>
        <v>0</v>
      </c>
      <c r="AU58" s="134">
        <v>0</v>
      </c>
      <c r="AV58" s="134">
        <v>0</v>
      </c>
      <c r="AW58" s="134">
        <v>0</v>
      </c>
      <c r="AX58" s="134">
        <v>0</v>
      </c>
      <c r="AY58" s="134">
        <f t="shared" si="15"/>
        <v>0</v>
      </c>
      <c r="AZ58" s="134">
        <v>0</v>
      </c>
      <c r="BA58" s="134">
        <v>0</v>
      </c>
      <c r="BB58" s="134">
        <v>0</v>
      </c>
      <c r="BC58" s="134">
        <v>0</v>
      </c>
      <c r="BD58" s="135">
        <v>56582</v>
      </c>
      <c r="BE58" s="134">
        <v>0</v>
      </c>
      <c r="BF58" s="134">
        <v>51</v>
      </c>
      <c r="BG58" s="134">
        <f t="shared" si="16"/>
        <v>51</v>
      </c>
      <c r="BH58" s="134">
        <f t="shared" si="36"/>
        <v>0</v>
      </c>
      <c r="BI58" s="134">
        <f t="shared" si="36"/>
        <v>0</v>
      </c>
      <c r="BJ58" s="134">
        <f t="shared" si="36"/>
        <v>0</v>
      </c>
      <c r="BK58" s="134">
        <f t="shared" si="36"/>
        <v>0</v>
      </c>
      <c r="BL58" s="134">
        <f t="shared" si="36"/>
        <v>0</v>
      </c>
      <c r="BM58" s="134">
        <f t="shared" si="36"/>
        <v>0</v>
      </c>
      <c r="BN58" s="134">
        <f t="shared" si="36"/>
        <v>0</v>
      </c>
      <c r="BO58" s="135">
        <f t="shared" si="36"/>
        <v>0</v>
      </c>
      <c r="BP58" s="134">
        <f t="shared" si="36"/>
        <v>383170</v>
      </c>
      <c r="BQ58" s="134">
        <f t="shared" si="36"/>
        <v>26159</v>
      </c>
      <c r="BR58" s="134">
        <f t="shared" si="36"/>
        <v>26159</v>
      </c>
      <c r="BS58" s="134">
        <f t="shared" si="36"/>
        <v>0</v>
      </c>
      <c r="BT58" s="134">
        <f aca="true" t="shared" si="42" ref="BH58:BT78">SUM(P58,AR58)</f>
        <v>0</v>
      </c>
      <c r="BU58" s="134">
        <f aca="true" t="shared" si="43" ref="BU58:BU81">SUM(Q58,AS58)</f>
        <v>0</v>
      </c>
      <c r="BV58" s="134">
        <f aca="true" t="shared" si="44" ref="BV58:BV81">SUM(R58,AT58)</f>
        <v>18889</v>
      </c>
      <c r="BW58" s="134">
        <f aca="true" t="shared" si="45" ref="BW58:BW81">SUM(S58,AU58)</f>
        <v>17141</v>
      </c>
      <c r="BX58" s="134">
        <f t="shared" si="39"/>
        <v>237</v>
      </c>
      <c r="BY58" s="134">
        <f t="shared" si="40"/>
        <v>1511</v>
      </c>
      <c r="BZ58" s="134">
        <f t="shared" si="41"/>
        <v>0</v>
      </c>
      <c r="CA58" s="134">
        <f t="shared" si="37"/>
        <v>338122</v>
      </c>
      <c r="CB58" s="134">
        <f t="shared" si="37"/>
        <v>128730</v>
      </c>
      <c r="CC58" s="134">
        <f t="shared" si="37"/>
        <v>166496</v>
      </c>
      <c r="CD58" s="134">
        <f t="shared" si="37"/>
        <v>33931</v>
      </c>
      <c r="CE58" s="134">
        <f t="shared" si="37"/>
        <v>8965</v>
      </c>
      <c r="CF58" s="135">
        <f t="shared" si="37"/>
        <v>56582</v>
      </c>
      <c r="CG58" s="134">
        <f t="shared" si="37"/>
        <v>0</v>
      </c>
      <c r="CH58" s="134">
        <f t="shared" si="37"/>
        <v>135641</v>
      </c>
      <c r="CI58" s="134">
        <f t="shared" si="37"/>
        <v>518811</v>
      </c>
    </row>
    <row r="59" spans="1:87" s="129" customFormat="1" ht="12" customHeight="1">
      <c r="A59" s="125" t="s">
        <v>338</v>
      </c>
      <c r="B59" s="126" t="s">
        <v>441</v>
      </c>
      <c r="C59" s="125" t="s">
        <v>442</v>
      </c>
      <c r="D59" s="134">
        <f t="shared" si="3"/>
        <v>0</v>
      </c>
      <c r="E59" s="134">
        <f t="shared" si="4"/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5">
        <v>0</v>
      </c>
      <c r="L59" s="134">
        <f t="shared" si="5"/>
        <v>0</v>
      </c>
      <c r="M59" s="134">
        <f t="shared" si="6"/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f t="shared" si="7"/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f t="shared" si="8"/>
        <v>0</v>
      </c>
      <c r="X59" s="134">
        <v>0</v>
      </c>
      <c r="Y59" s="134">
        <v>0</v>
      </c>
      <c r="Z59" s="134">
        <v>0</v>
      </c>
      <c r="AA59" s="134">
        <v>0</v>
      </c>
      <c r="AB59" s="135">
        <v>99349</v>
      </c>
      <c r="AC59" s="134">
        <v>0</v>
      </c>
      <c r="AD59" s="134">
        <v>0</v>
      </c>
      <c r="AE59" s="134">
        <f t="shared" si="9"/>
        <v>0</v>
      </c>
      <c r="AF59" s="134">
        <f t="shared" si="10"/>
        <v>0</v>
      </c>
      <c r="AG59" s="134">
        <f t="shared" si="11"/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5">
        <v>0</v>
      </c>
      <c r="AN59" s="134">
        <f t="shared" si="12"/>
        <v>0</v>
      </c>
      <c r="AO59" s="134">
        <f t="shared" si="13"/>
        <v>0</v>
      </c>
      <c r="AP59" s="134">
        <v>0</v>
      </c>
      <c r="AQ59" s="134">
        <v>0</v>
      </c>
      <c r="AR59" s="134">
        <v>0</v>
      </c>
      <c r="AS59" s="134">
        <v>0</v>
      </c>
      <c r="AT59" s="134">
        <f t="shared" si="14"/>
        <v>0</v>
      </c>
      <c r="AU59" s="134">
        <v>0</v>
      </c>
      <c r="AV59" s="134">
        <v>0</v>
      </c>
      <c r="AW59" s="134">
        <v>0</v>
      </c>
      <c r="AX59" s="134">
        <v>0</v>
      </c>
      <c r="AY59" s="134">
        <f t="shared" si="15"/>
        <v>0</v>
      </c>
      <c r="AZ59" s="134">
        <v>0</v>
      </c>
      <c r="BA59" s="134">
        <v>0</v>
      </c>
      <c r="BB59" s="134">
        <v>0</v>
      </c>
      <c r="BC59" s="134">
        <v>0</v>
      </c>
      <c r="BD59" s="135">
        <v>40975</v>
      </c>
      <c r="BE59" s="134">
        <v>0</v>
      </c>
      <c r="BF59" s="134">
        <v>0</v>
      </c>
      <c r="BG59" s="134">
        <f t="shared" si="16"/>
        <v>0</v>
      </c>
      <c r="BH59" s="134">
        <f t="shared" si="42"/>
        <v>0</v>
      </c>
      <c r="BI59" s="134">
        <f t="shared" si="42"/>
        <v>0</v>
      </c>
      <c r="BJ59" s="134">
        <f t="shared" si="42"/>
        <v>0</v>
      </c>
      <c r="BK59" s="134">
        <f t="shared" si="42"/>
        <v>0</v>
      </c>
      <c r="BL59" s="134">
        <f t="shared" si="42"/>
        <v>0</v>
      </c>
      <c r="BM59" s="134">
        <f t="shared" si="42"/>
        <v>0</v>
      </c>
      <c r="BN59" s="134">
        <f t="shared" si="42"/>
        <v>0</v>
      </c>
      <c r="BO59" s="135">
        <f t="shared" si="42"/>
        <v>0</v>
      </c>
      <c r="BP59" s="134">
        <f t="shared" si="42"/>
        <v>0</v>
      </c>
      <c r="BQ59" s="134">
        <f t="shared" si="42"/>
        <v>0</v>
      </c>
      <c r="BR59" s="134">
        <f t="shared" si="42"/>
        <v>0</v>
      </c>
      <c r="BS59" s="134">
        <f t="shared" si="42"/>
        <v>0</v>
      </c>
      <c r="BT59" s="134">
        <f t="shared" si="42"/>
        <v>0</v>
      </c>
      <c r="BU59" s="134">
        <f t="shared" si="43"/>
        <v>0</v>
      </c>
      <c r="BV59" s="134">
        <f t="shared" si="44"/>
        <v>0</v>
      </c>
      <c r="BW59" s="134">
        <f t="shared" si="45"/>
        <v>0</v>
      </c>
      <c r="BX59" s="134">
        <f t="shared" si="39"/>
        <v>0</v>
      </c>
      <c r="BY59" s="134">
        <f t="shared" si="40"/>
        <v>0</v>
      </c>
      <c r="BZ59" s="134">
        <f t="shared" si="41"/>
        <v>0</v>
      </c>
      <c r="CA59" s="134">
        <f t="shared" si="37"/>
        <v>0</v>
      </c>
      <c r="CB59" s="134">
        <f t="shared" si="37"/>
        <v>0</v>
      </c>
      <c r="CC59" s="134">
        <f t="shared" si="37"/>
        <v>0</v>
      </c>
      <c r="CD59" s="134">
        <f t="shared" si="37"/>
        <v>0</v>
      </c>
      <c r="CE59" s="134">
        <f t="shared" si="37"/>
        <v>0</v>
      </c>
      <c r="CF59" s="135">
        <f t="shared" si="37"/>
        <v>140324</v>
      </c>
      <c r="CG59" s="134">
        <f t="shared" si="37"/>
        <v>0</v>
      </c>
      <c r="CH59" s="134">
        <f t="shared" si="37"/>
        <v>0</v>
      </c>
      <c r="CI59" s="134">
        <f t="shared" si="37"/>
        <v>0</v>
      </c>
    </row>
    <row r="60" spans="1:87" s="129" customFormat="1" ht="12" customHeight="1">
      <c r="A60" s="125" t="s">
        <v>338</v>
      </c>
      <c r="B60" s="126" t="s">
        <v>443</v>
      </c>
      <c r="C60" s="125" t="s">
        <v>444</v>
      </c>
      <c r="D60" s="134">
        <f t="shared" si="3"/>
        <v>0</v>
      </c>
      <c r="E60" s="134">
        <f t="shared" si="4"/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5">
        <v>0</v>
      </c>
      <c r="L60" s="134">
        <f t="shared" si="5"/>
        <v>0</v>
      </c>
      <c r="M60" s="134">
        <f t="shared" si="6"/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f t="shared" si="7"/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f t="shared" si="8"/>
        <v>0</v>
      </c>
      <c r="X60" s="134">
        <v>0</v>
      </c>
      <c r="Y60" s="134">
        <v>0</v>
      </c>
      <c r="Z60" s="134">
        <v>0</v>
      </c>
      <c r="AA60" s="134">
        <v>0</v>
      </c>
      <c r="AB60" s="135">
        <v>65761</v>
      </c>
      <c r="AC60" s="134">
        <v>0</v>
      </c>
      <c r="AD60" s="134">
        <v>0</v>
      </c>
      <c r="AE60" s="134">
        <f t="shared" si="9"/>
        <v>0</v>
      </c>
      <c r="AF60" s="134">
        <f t="shared" si="10"/>
        <v>0</v>
      </c>
      <c r="AG60" s="134">
        <f t="shared" si="11"/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5">
        <v>0</v>
      </c>
      <c r="AN60" s="134">
        <f t="shared" si="12"/>
        <v>0</v>
      </c>
      <c r="AO60" s="134">
        <f t="shared" si="13"/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f t="shared" si="14"/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f t="shared" si="15"/>
        <v>0</v>
      </c>
      <c r="AZ60" s="134">
        <v>0</v>
      </c>
      <c r="BA60" s="134">
        <v>0</v>
      </c>
      <c r="BB60" s="134">
        <v>0</v>
      </c>
      <c r="BC60" s="134">
        <v>0</v>
      </c>
      <c r="BD60" s="135">
        <v>7678</v>
      </c>
      <c r="BE60" s="134">
        <v>0</v>
      </c>
      <c r="BF60" s="134">
        <v>0</v>
      </c>
      <c r="BG60" s="134">
        <f t="shared" si="16"/>
        <v>0</v>
      </c>
      <c r="BH60" s="134">
        <f t="shared" si="42"/>
        <v>0</v>
      </c>
      <c r="BI60" s="134">
        <f t="shared" si="42"/>
        <v>0</v>
      </c>
      <c r="BJ60" s="134">
        <f t="shared" si="42"/>
        <v>0</v>
      </c>
      <c r="BK60" s="134">
        <f t="shared" si="42"/>
        <v>0</v>
      </c>
      <c r="BL60" s="134">
        <f t="shared" si="42"/>
        <v>0</v>
      </c>
      <c r="BM60" s="134">
        <f t="shared" si="42"/>
        <v>0</v>
      </c>
      <c r="BN60" s="134">
        <f t="shared" si="42"/>
        <v>0</v>
      </c>
      <c r="BO60" s="135">
        <f t="shared" si="42"/>
        <v>0</v>
      </c>
      <c r="BP60" s="134">
        <f t="shared" si="42"/>
        <v>0</v>
      </c>
      <c r="BQ60" s="134">
        <f t="shared" si="42"/>
        <v>0</v>
      </c>
      <c r="BR60" s="134">
        <f t="shared" si="42"/>
        <v>0</v>
      </c>
      <c r="BS60" s="134">
        <f t="shared" si="42"/>
        <v>0</v>
      </c>
      <c r="BT60" s="134">
        <f t="shared" si="42"/>
        <v>0</v>
      </c>
      <c r="BU60" s="134">
        <f t="shared" si="43"/>
        <v>0</v>
      </c>
      <c r="BV60" s="134">
        <f t="shared" si="44"/>
        <v>0</v>
      </c>
      <c r="BW60" s="134">
        <f t="shared" si="45"/>
        <v>0</v>
      </c>
      <c r="BX60" s="134">
        <f t="shared" si="39"/>
        <v>0</v>
      </c>
      <c r="BY60" s="134">
        <f t="shared" si="40"/>
        <v>0</v>
      </c>
      <c r="BZ60" s="134">
        <f t="shared" si="41"/>
        <v>0</v>
      </c>
      <c r="CA60" s="134">
        <f t="shared" si="37"/>
        <v>0</v>
      </c>
      <c r="CB60" s="134">
        <f t="shared" si="37"/>
        <v>0</v>
      </c>
      <c r="CC60" s="134">
        <f t="shared" si="37"/>
        <v>0</v>
      </c>
      <c r="CD60" s="134">
        <f t="shared" si="37"/>
        <v>0</v>
      </c>
      <c r="CE60" s="134">
        <f t="shared" si="37"/>
        <v>0</v>
      </c>
      <c r="CF60" s="135">
        <f t="shared" si="37"/>
        <v>73439</v>
      </c>
      <c r="CG60" s="134">
        <f t="shared" si="37"/>
        <v>0</v>
      </c>
      <c r="CH60" s="134">
        <f t="shared" si="37"/>
        <v>0</v>
      </c>
      <c r="CI60" s="134">
        <f t="shared" si="37"/>
        <v>0</v>
      </c>
    </row>
    <row r="61" spans="1:87" s="129" customFormat="1" ht="12" customHeight="1">
      <c r="A61" s="125" t="s">
        <v>338</v>
      </c>
      <c r="B61" s="126" t="s">
        <v>445</v>
      </c>
      <c r="C61" s="125" t="s">
        <v>446</v>
      </c>
      <c r="D61" s="134">
        <f t="shared" si="3"/>
        <v>0</v>
      </c>
      <c r="E61" s="134">
        <f t="shared" si="4"/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5">
        <v>0</v>
      </c>
      <c r="L61" s="134">
        <f t="shared" si="5"/>
        <v>0</v>
      </c>
      <c r="M61" s="134">
        <f t="shared" si="6"/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f t="shared" si="7"/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f t="shared" si="8"/>
        <v>0</v>
      </c>
      <c r="X61" s="134">
        <v>0</v>
      </c>
      <c r="Y61" s="134">
        <v>0</v>
      </c>
      <c r="Z61" s="134">
        <v>0</v>
      </c>
      <c r="AA61" s="134">
        <v>0</v>
      </c>
      <c r="AB61" s="135">
        <v>21807</v>
      </c>
      <c r="AC61" s="134">
        <v>0</v>
      </c>
      <c r="AD61" s="134">
        <v>0</v>
      </c>
      <c r="AE61" s="134">
        <f t="shared" si="9"/>
        <v>0</v>
      </c>
      <c r="AF61" s="134">
        <f t="shared" si="10"/>
        <v>0</v>
      </c>
      <c r="AG61" s="134">
        <f t="shared" si="11"/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5">
        <v>0</v>
      </c>
      <c r="AN61" s="134">
        <f t="shared" si="12"/>
        <v>0</v>
      </c>
      <c r="AO61" s="134">
        <f t="shared" si="13"/>
        <v>0</v>
      </c>
      <c r="AP61" s="134">
        <v>0</v>
      </c>
      <c r="AQ61" s="134">
        <v>0</v>
      </c>
      <c r="AR61" s="134">
        <v>0</v>
      </c>
      <c r="AS61" s="134">
        <v>0</v>
      </c>
      <c r="AT61" s="134">
        <f t="shared" si="14"/>
        <v>0</v>
      </c>
      <c r="AU61" s="134">
        <v>0</v>
      </c>
      <c r="AV61" s="134">
        <v>0</v>
      </c>
      <c r="AW61" s="134">
        <v>0</v>
      </c>
      <c r="AX61" s="134">
        <v>0</v>
      </c>
      <c r="AY61" s="134">
        <f t="shared" si="15"/>
        <v>0</v>
      </c>
      <c r="AZ61" s="134">
        <v>0</v>
      </c>
      <c r="BA61" s="134">
        <v>0</v>
      </c>
      <c r="BB61" s="134">
        <v>0</v>
      </c>
      <c r="BC61" s="134">
        <v>0</v>
      </c>
      <c r="BD61" s="135">
        <v>11818</v>
      </c>
      <c r="BE61" s="134">
        <v>0</v>
      </c>
      <c r="BF61" s="134">
        <v>0</v>
      </c>
      <c r="BG61" s="134">
        <f t="shared" si="16"/>
        <v>0</v>
      </c>
      <c r="BH61" s="134">
        <f t="shared" si="42"/>
        <v>0</v>
      </c>
      <c r="BI61" s="134">
        <f t="shared" si="42"/>
        <v>0</v>
      </c>
      <c r="BJ61" s="134">
        <f t="shared" si="42"/>
        <v>0</v>
      </c>
      <c r="BK61" s="134">
        <f t="shared" si="42"/>
        <v>0</v>
      </c>
      <c r="BL61" s="134">
        <f t="shared" si="42"/>
        <v>0</v>
      </c>
      <c r="BM61" s="134">
        <f t="shared" si="42"/>
        <v>0</v>
      </c>
      <c r="BN61" s="134">
        <f t="shared" si="42"/>
        <v>0</v>
      </c>
      <c r="BO61" s="135">
        <f t="shared" si="42"/>
        <v>0</v>
      </c>
      <c r="BP61" s="134">
        <f t="shared" si="42"/>
        <v>0</v>
      </c>
      <c r="BQ61" s="134">
        <f t="shared" si="42"/>
        <v>0</v>
      </c>
      <c r="BR61" s="134">
        <f t="shared" si="42"/>
        <v>0</v>
      </c>
      <c r="BS61" s="134">
        <f t="shared" si="42"/>
        <v>0</v>
      </c>
      <c r="BT61" s="134">
        <f t="shared" si="42"/>
        <v>0</v>
      </c>
      <c r="BU61" s="134">
        <f t="shared" si="43"/>
        <v>0</v>
      </c>
      <c r="BV61" s="134">
        <f t="shared" si="44"/>
        <v>0</v>
      </c>
      <c r="BW61" s="134">
        <f t="shared" si="45"/>
        <v>0</v>
      </c>
      <c r="BX61" s="134">
        <f t="shared" si="39"/>
        <v>0</v>
      </c>
      <c r="BY61" s="134">
        <f t="shared" si="40"/>
        <v>0</v>
      </c>
      <c r="BZ61" s="134">
        <f t="shared" si="41"/>
        <v>0</v>
      </c>
      <c r="CA61" s="134">
        <f t="shared" si="37"/>
        <v>0</v>
      </c>
      <c r="CB61" s="134">
        <f t="shared" si="37"/>
        <v>0</v>
      </c>
      <c r="CC61" s="134">
        <f t="shared" si="37"/>
        <v>0</v>
      </c>
      <c r="CD61" s="134">
        <f t="shared" si="37"/>
        <v>0</v>
      </c>
      <c r="CE61" s="134">
        <f t="shared" si="37"/>
        <v>0</v>
      </c>
      <c r="CF61" s="135">
        <f t="shared" si="37"/>
        <v>33625</v>
      </c>
      <c r="CG61" s="134">
        <f t="shared" si="37"/>
        <v>0</v>
      </c>
      <c r="CH61" s="134">
        <f t="shared" si="37"/>
        <v>0</v>
      </c>
      <c r="CI61" s="134">
        <f t="shared" si="37"/>
        <v>0</v>
      </c>
    </row>
    <row r="62" spans="1:87" s="129" customFormat="1" ht="12" customHeight="1">
      <c r="A62" s="125" t="s">
        <v>338</v>
      </c>
      <c r="B62" s="126" t="s">
        <v>447</v>
      </c>
      <c r="C62" s="125" t="s">
        <v>448</v>
      </c>
      <c r="D62" s="134">
        <f t="shared" si="3"/>
        <v>0</v>
      </c>
      <c r="E62" s="134">
        <f t="shared" si="4"/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5">
        <v>0</v>
      </c>
      <c r="L62" s="134">
        <f t="shared" si="5"/>
        <v>0</v>
      </c>
      <c r="M62" s="134">
        <f t="shared" si="6"/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f t="shared" si="7"/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f t="shared" si="8"/>
        <v>0</v>
      </c>
      <c r="X62" s="134">
        <v>0</v>
      </c>
      <c r="Y62" s="134">
        <v>0</v>
      </c>
      <c r="Z62" s="134">
        <v>0</v>
      </c>
      <c r="AA62" s="134">
        <v>0</v>
      </c>
      <c r="AB62" s="135">
        <v>0</v>
      </c>
      <c r="AC62" s="134">
        <v>0</v>
      </c>
      <c r="AD62" s="134">
        <v>0</v>
      </c>
      <c r="AE62" s="134">
        <f t="shared" si="9"/>
        <v>0</v>
      </c>
      <c r="AF62" s="134">
        <f t="shared" si="10"/>
        <v>50793</v>
      </c>
      <c r="AG62" s="134">
        <f t="shared" si="11"/>
        <v>50793</v>
      </c>
      <c r="AH62" s="134">
        <v>0</v>
      </c>
      <c r="AI62" s="134">
        <v>50793</v>
      </c>
      <c r="AJ62" s="134">
        <v>0</v>
      </c>
      <c r="AK62" s="134">
        <v>0</v>
      </c>
      <c r="AL62" s="134">
        <v>0</v>
      </c>
      <c r="AM62" s="135">
        <v>0</v>
      </c>
      <c r="AN62" s="134">
        <f t="shared" si="12"/>
        <v>371699</v>
      </c>
      <c r="AO62" s="134">
        <f t="shared" si="13"/>
        <v>107216</v>
      </c>
      <c r="AP62" s="134">
        <v>107216</v>
      </c>
      <c r="AQ62" s="134">
        <v>0</v>
      </c>
      <c r="AR62" s="134">
        <v>0</v>
      </c>
      <c r="AS62" s="134">
        <v>0</v>
      </c>
      <c r="AT62" s="134">
        <f t="shared" si="14"/>
        <v>156076</v>
      </c>
      <c r="AU62" s="134">
        <v>0</v>
      </c>
      <c r="AV62" s="134">
        <v>156076</v>
      </c>
      <c r="AW62" s="134">
        <v>0</v>
      </c>
      <c r="AX62" s="134">
        <v>0</v>
      </c>
      <c r="AY62" s="134">
        <f t="shared" si="15"/>
        <v>108407</v>
      </c>
      <c r="AZ62" s="134">
        <v>0</v>
      </c>
      <c r="BA62" s="134">
        <v>76535</v>
      </c>
      <c r="BB62" s="134">
        <v>12179</v>
      </c>
      <c r="BC62" s="134">
        <v>19693</v>
      </c>
      <c r="BD62" s="135">
        <v>0</v>
      </c>
      <c r="BE62" s="134">
        <v>0</v>
      </c>
      <c r="BF62" s="134">
        <v>41879</v>
      </c>
      <c r="BG62" s="134">
        <f t="shared" si="16"/>
        <v>464371</v>
      </c>
      <c r="BH62" s="134">
        <f t="shared" si="42"/>
        <v>50793</v>
      </c>
      <c r="BI62" s="134">
        <f t="shared" si="42"/>
        <v>50793</v>
      </c>
      <c r="BJ62" s="134">
        <f t="shared" si="42"/>
        <v>0</v>
      </c>
      <c r="BK62" s="134">
        <f t="shared" si="42"/>
        <v>50793</v>
      </c>
      <c r="BL62" s="134">
        <f t="shared" si="42"/>
        <v>0</v>
      </c>
      <c r="BM62" s="134">
        <f t="shared" si="42"/>
        <v>0</v>
      </c>
      <c r="BN62" s="134">
        <f t="shared" si="42"/>
        <v>0</v>
      </c>
      <c r="BO62" s="135">
        <v>0</v>
      </c>
      <c r="BP62" s="134">
        <f t="shared" si="42"/>
        <v>371699</v>
      </c>
      <c r="BQ62" s="134">
        <f t="shared" si="42"/>
        <v>107216</v>
      </c>
      <c r="BR62" s="134">
        <f t="shared" si="42"/>
        <v>107216</v>
      </c>
      <c r="BS62" s="134">
        <f t="shared" si="42"/>
        <v>0</v>
      </c>
      <c r="BT62" s="134">
        <f t="shared" si="42"/>
        <v>0</v>
      </c>
      <c r="BU62" s="134">
        <f t="shared" si="43"/>
        <v>0</v>
      </c>
      <c r="BV62" s="134">
        <f t="shared" si="44"/>
        <v>156076</v>
      </c>
      <c r="BW62" s="134">
        <f t="shared" si="45"/>
        <v>0</v>
      </c>
      <c r="BX62" s="134">
        <f t="shared" si="39"/>
        <v>156076</v>
      </c>
      <c r="BY62" s="134">
        <f t="shared" si="40"/>
        <v>0</v>
      </c>
      <c r="BZ62" s="134">
        <f t="shared" si="41"/>
        <v>0</v>
      </c>
      <c r="CA62" s="134">
        <f t="shared" si="37"/>
        <v>108407</v>
      </c>
      <c r="CB62" s="134">
        <f t="shared" si="37"/>
        <v>0</v>
      </c>
      <c r="CC62" s="134">
        <f t="shared" si="37"/>
        <v>76535</v>
      </c>
      <c r="CD62" s="134">
        <f t="shared" si="37"/>
        <v>12179</v>
      </c>
      <c r="CE62" s="134">
        <f t="shared" si="37"/>
        <v>19693</v>
      </c>
      <c r="CF62" s="135">
        <v>0</v>
      </c>
      <c r="CG62" s="134">
        <f t="shared" si="37"/>
        <v>0</v>
      </c>
      <c r="CH62" s="134">
        <f t="shared" si="37"/>
        <v>41879</v>
      </c>
      <c r="CI62" s="134">
        <f t="shared" si="37"/>
        <v>464371</v>
      </c>
    </row>
    <row r="63" spans="1:87" s="129" customFormat="1" ht="12" customHeight="1">
      <c r="A63" s="125" t="s">
        <v>338</v>
      </c>
      <c r="B63" s="126" t="s">
        <v>449</v>
      </c>
      <c r="C63" s="125" t="s">
        <v>450</v>
      </c>
      <c r="D63" s="134">
        <f t="shared" si="3"/>
        <v>0</v>
      </c>
      <c r="E63" s="134">
        <f t="shared" si="4"/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5">
        <v>0</v>
      </c>
      <c r="L63" s="134">
        <f t="shared" si="5"/>
        <v>0</v>
      </c>
      <c r="M63" s="134">
        <f t="shared" si="6"/>
        <v>0</v>
      </c>
      <c r="N63" s="134">
        <v>0</v>
      </c>
      <c r="O63" s="134">
        <v>0</v>
      </c>
      <c r="P63" s="134">
        <v>0</v>
      </c>
      <c r="Q63" s="134">
        <v>0</v>
      </c>
      <c r="R63" s="134">
        <f t="shared" si="7"/>
        <v>0</v>
      </c>
      <c r="S63" s="134">
        <v>0</v>
      </c>
      <c r="T63" s="134">
        <v>0</v>
      </c>
      <c r="U63" s="134">
        <v>0</v>
      </c>
      <c r="V63" s="134">
        <v>0</v>
      </c>
      <c r="W63" s="134">
        <f t="shared" si="8"/>
        <v>0</v>
      </c>
      <c r="X63" s="134">
        <v>0</v>
      </c>
      <c r="Y63" s="134">
        <v>0</v>
      </c>
      <c r="Z63" s="134">
        <v>0</v>
      </c>
      <c r="AA63" s="134">
        <v>0</v>
      </c>
      <c r="AB63" s="135">
        <v>0</v>
      </c>
      <c r="AC63" s="134">
        <v>0</v>
      </c>
      <c r="AD63" s="134">
        <v>0</v>
      </c>
      <c r="AE63" s="134">
        <f t="shared" si="9"/>
        <v>0</v>
      </c>
      <c r="AF63" s="134">
        <f t="shared" si="10"/>
        <v>0</v>
      </c>
      <c r="AG63" s="134">
        <f t="shared" si="11"/>
        <v>0</v>
      </c>
      <c r="AH63" s="134">
        <v>0</v>
      </c>
      <c r="AI63" s="134">
        <v>0</v>
      </c>
      <c r="AJ63" s="134">
        <v>0</v>
      </c>
      <c r="AK63" s="134">
        <v>0</v>
      </c>
      <c r="AL63" s="134">
        <v>0</v>
      </c>
      <c r="AM63" s="135">
        <v>0</v>
      </c>
      <c r="AN63" s="134">
        <f t="shared" si="12"/>
        <v>254235</v>
      </c>
      <c r="AO63" s="134">
        <f t="shared" si="13"/>
        <v>33801</v>
      </c>
      <c r="AP63" s="134">
        <v>28329</v>
      </c>
      <c r="AQ63" s="134">
        <v>0</v>
      </c>
      <c r="AR63" s="134">
        <v>5472</v>
      </c>
      <c r="AS63" s="134">
        <v>0</v>
      </c>
      <c r="AT63" s="134">
        <f t="shared" si="14"/>
        <v>147287</v>
      </c>
      <c r="AU63" s="134">
        <v>0</v>
      </c>
      <c r="AV63" s="134">
        <v>147287</v>
      </c>
      <c r="AW63" s="134">
        <v>0</v>
      </c>
      <c r="AX63" s="134">
        <v>0</v>
      </c>
      <c r="AY63" s="134">
        <f t="shared" si="15"/>
        <v>73147</v>
      </c>
      <c r="AZ63" s="134">
        <v>0</v>
      </c>
      <c r="BA63" s="134">
        <v>68902</v>
      </c>
      <c r="BB63" s="134">
        <v>4245</v>
      </c>
      <c r="BC63" s="134">
        <v>0</v>
      </c>
      <c r="BD63" s="135">
        <v>0</v>
      </c>
      <c r="BE63" s="134">
        <v>0</v>
      </c>
      <c r="BF63" s="134">
        <v>24376</v>
      </c>
      <c r="BG63" s="134">
        <f t="shared" si="16"/>
        <v>278611</v>
      </c>
      <c r="BH63" s="134">
        <f t="shared" si="42"/>
        <v>0</v>
      </c>
      <c r="BI63" s="134">
        <f t="shared" si="42"/>
        <v>0</v>
      </c>
      <c r="BJ63" s="134">
        <f t="shared" si="42"/>
        <v>0</v>
      </c>
      <c r="BK63" s="134">
        <f t="shared" si="42"/>
        <v>0</v>
      </c>
      <c r="BL63" s="134">
        <f t="shared" si="42"/>
        <v>0</v>
      </c>
      <c r="BM63" s="134">
        <f t="shared" si="42"/>
        <v>0</v>
      </c>
      <c r="BN63" s="134">
        <f t="shared" si="42"/>
        <v>0</v>
      </c>
      <c r="BO63" s="135">
        <v>0</v>
      </c>
      <c r="BP63" s="134">
        <f t="shared" si="42"/>
        <v>254235</v>
      </c>
      <c r="BQ63" s="134">
        <f t="shared" si="42"/>
        <v>33801</v>
      </c>
      <c r="BR63" s="134">
        <f t="shared" si="42"/>
        <v>28329</v>
      </c>
      <c r="BS63" s="134">
        <f t="shared" si="42"/>
        <v>0</v>
      </c>
      <c r="BT63" s="134">
        <f t="shared" si="42"/>
        <v>5472</v>
      </c>
      <c r="BU63" s="134">
        <f t="shared" si="43"/>
        <v>0</v>
      </c>
      <c r="BV63" s="134">
        <f t="shared" si="44"/>
        <v>147287</v>
      </c>
      <c r="BW63" s="134">
        <f t="shared" si="45"/>
        <v>0</v>
      </c>
      <c r="BX63" s="134">
        <f t="shared" si="39"/>
        <v>147287</v>
      </c>
      <c r="BY63" s="134">
        <f t="shared" si="40"/>
        <v>0</v>
      </c>
      <c r="BZ63" s="134">
        <f t="shared" si="41"/>
        <v>0</v>
      </c>
      <c r="CA63" s="134">
        <f t="shared" si="37"/>
        <v>73147</v>
      </c>
      <c r="CB63" s="134">
        <f t="shared" si="37"/>
        <v>0</v>
      </c>
      <c r="CC63" s="134">
        <f t="shared" si="37"/>
        <v>68902</v>
      </c>
      <c r="CD63" s="134">
        <f t="shared" si="37"/>
        <v>4245</v>
      </c>
      <c r="CE63" s="134">
        <f t="shared" si="37"/>
        <v>0</v>
      </c>
      <c r="CF63" s="135">
        <v>0</v>
      </c>
      <c r="CG63" s="134">
        <f t="shared" si="37"/>
        <v>0</v>
      </c>
      <c r="CH63" s="134">
        <f t="shared" si="37"/>
        <v>24376</v>
      </c>
      <c r="CI63" s="134">
        <f t="shared" si="37"/>
        <v>278611</v>
      </c>
    </row>
    <row r="64" spans="1:87" s="129" customFormat="1" ht="12" customHeight="1">
      <c r="A64" s="125" t="s">
        <v>338</v>
      </c>
      <c r="B64" s="126" t="s">
        <v>451</v>
      </c>
      <c r="C64" s="125" t="s">
        <v>452</v>
      </c>
      <c r="D64" s="134">
        <f t="shared" si="3"/>
        <v>46620</v>
      </c>
      <c r="E64" s="134">
        <f t="shared" si="4"/>
        <v>46620</v>
      </c>
      <c r="F64" s="134">
        <v>0</v>
      </c>
      <c r="G64" s="134">
        <v>0</v>
      </c>
      <c r="H64" s="134">
        <v>46620</v>
      </c>
      <c r="I64" s="134">
        <v>0</v>
      </c>
      <c r="J64" s="134">
        <v>0</v>
      </c>
      <c r="K64" s="135">
        <v>0</v>
      </c>
      <c r="L64" s="134">
        <f t="shared" si="5"/>
        <v>1369740</v>
      </c>
      <c r="M64" s="134">
        <f t="shared" si="6"/>
        <v>83989</v>
      </c>
      <c r="N64" s="134">
        <v>57743</v>
      </c>
      <c r="O64" s="134">
        <v>0</v>
      </c>
      <c r="P64" s="134">
        <v>26246</v>
      </c>
      <c r="Q64" s="134">
        <v>0</v>
      </c>
      <c r="R64" s="134">
        <f t="shared" si="7"/>
        <v>910303</v>
      </c>
      <c r="S64" s="134">
        <v>0</v>
      </c>
      <c r="T64" s="134">
        <v>910303</v>
      </c>
      <c r="U64" s="134">
        <v>0</v>
      </c>
      <c r="V64" s="134">
        <v>0</v>
      </c>
      <c r="W64" s="134">
        <f t="shared" si="8"/>
        <v>375448</v>
      </c>
      <c r="X64" s="134">
        <v>0</v>
      </c>
      <c r="Y64" s="134">
        <v>264078</v>
      </c>
      <c r="Z64" s="134">
        <v>111370</v>
      </c>
      <c r="AA64" s="134">
        <v>0</v>
      </c>
      <c r="AB64" s="135">
        <v>0</v>
      </c>
      <c r="AC64" s="134">
        <v>0</v>
      </c>
      <c r="AD64" s="134">
        <v>0</v>
      </c>
      <c r="AE64" s="134">
        <f t="shared" si="9"/>
        <v>1416360</v>
      </c>
      <c r="AF64" s="134">
        <f t="shared" si="10"/>
        <v>0</v>
      </c>
      <c r="AG64" s="134">
        <f t="shared" si="11"/>
        <v>0</v>
      </c>
      <c r="AH64" s="134">
        <v>0</v>
      </c>
      <c r="AI64" s="134">
        <v>0</v>
      </c>
      <c r="AJ64" s="134">
        <v>0</v>
      </c>
      <c r="AK64" s="134">
        <v>0</v>
      </c>
      <c r="AL64" s="134">
        <v>0</v>
      </c>
      <c r="AM64" s="135">
        <v>0</v>
      </c>
      <c r="AN64" s="134">
        <f t="shared" si="12"/>
        <v>300451</v>
      </c>
      <c r="AO64" s="134">
        <f t="shared" si="13"/>
        <v>76988</v>
      </c>
      <c r="AP64" s="134">
        <v>38494</v>
      </c>
      <c r="AQ64" s="134">
        <v>0</v>
      </c>
      <c r="AR64" s="134">
        <v>25663</v>
      </c>
      <c r="AS64" s="134">
        <v>12831</v>
      </c>
      <c r="AT64" s="134">
        <f t="shared" si="14"/>
        <v>213497</v>
      </c>
      <c r="AU64" s="134">
        <v>0</v>
      </c>
      <c r="AV64" s="134">
        <v>213176</v>
      </c>
      <c r="AW64" s="134">
        <v>321</v>
      </c>
      <c r="AX64" s="134">
        <v>0</v>
      </c>
      <c r="AY64" s="134">
        <f t="shared" si="15"/>
        <v>9966</v>
      </c>
      <c r="AZ64" s="134">
        <v>0</v>
      </c>
      <c r="BA64" s="134">
        <v>9966</v>
      </c>
      <c r="BB64" s="134">
        <v>0</v>
      </c>
      <c r="BC64" s="134">
        <v>0</v>
      </c>
      <c r="BD64" s="135">
        <v>0</v>
      </c>
      <c r="BE64" s="134">
        <v>0</v>
      </c>
      <c r="BF64" s="134">
        <v>0</v>
      </c>
      <c r="BG64" s="134">
        <f t="shared" si="16"/>
        <v>300451</v>
      </c>
      <c r="BH64" s="134">
        <f t="shared" si="42"/>
        <v>46620</v>
      </c>
      <c r="BI64" s="134">
        <f t="shared" si="42"/>
        <v>46620</v>
      </c>
      <c r="BJ64" s="134">
        <f t="shared" si="42"/>
        <v>0</v>
      </c>
      <c r="BK64" s="134">
        <f t="shared" si="42"/>
        <v>0</v>
      </c>
      <c r="BL64" s="134">
        <f t="shared" si="42"/>
        <v>46620</v>
      </c>
      <c r="BM64" s="134">
        <f t="shared" si="42"/>
        <v>0</v>
      </c>
      <c r="BN64" s="134">
        <f t="shared" si="42"/>
        <v>0</v>
      </c>
      <c r="BO64" s="135">
        <v>0</v>
      </c>
      <c r="BP64" s="134">
        <f t="shared" si="42"/>
        <v>1670191</v>
      </c>
      <c r="BQ64" s="134">
        <f t="shared" si="42"/>
        <v>160977</v>
      </c>
      <c r="BR64" s="134">
        <f t="shared" si="42"/>
        <v>96237</v>
      </c>
      <c r="BS64" s="134">
        <f t="shared" si="42"/>
        <v>0</v>
      </c>
      <c r="BT64" s="134">
        <f t="shared" si="42"/>
        <v>51909</v>
      </c>
      <c r="BU64" s="134">
        <f t="shared" si="43"/>
        <v>12831</v>
      </c>
      <c r="BV64" s="134">
        <f t="shared" si="44"/>
        <v>1123800</v>
      </c>
      <c r="BW64" s="134">
        <f t="shared" si="45"/>
        <v>0</v>
      </c>
      <c r="BX64" s="134">
        <f t="shared" si="39"/>
        <v>1123479</v>
      </c>
      <c r="BY64" s="134">
        <f t="shared" si="40"/>
        <v>321</v>
      </c>
      <c r="BZ64" s="134">
        <f t="shared" si="41"/>
        <v>0</v>
      </c>
      <c r="CA64" s="134">
        <f t="shared" si="37"/>
        <v>385414</v>
      </c>
      <c r="CB64" s="134">
        <f t="shared" si="37"/>
        <v>0</v>
      </c>
      <c r="CC64" s="134">
        <f t="shared" si="37"/>
        <v>274044</v>
      </c>
      <c r="CD64" s="134">
        <f t="shared" si="37"/>
        <v>111370</v>
      </c>
      <c r="CE64" s="134">
        <f t="shared" si="37"/>
        <v>0</v>
      </c>
      <c r="CF64" s="135">
        <v>0</v>
      </c>
      <c r="CG64" s="134">
        <f t="shared" si="37"/>
        <v>0</v>
      </c>
      <c r="CH64" s="134">
        <f t="shared" si="37"/>
        <v>0</v>
      </c>
      <c r="CI64" s="134">
        <f t="shared" si="37"/>
        <v>1716811</v>
      </c>
    </row>
    <row r="65" spans="1:87" s="129" customFormat="1" ht="12" customHeight="1">
      <c r="A65" s="125" t="s">
        <v>338</v>
      </c>
      <c r="B65" s="126" t="s">
        <v>453</v>
      </c>
      <c r="C65" s="125" t="s">
        <v>454</v>
      </c>
      <c r="D65" s="134">
        <f t="shared" si="3"/>
        <v>226770</v>
      </c>
      <c r="E65" s="134">
        <f t="shared" si="4"/>
        <v>226770</v>
      </c>
      <c r="F65" s="134">
        <v>0</v>
      </c>
      <c r="G65" s="134">
        <v>226770</v>
      </c>
      <c r="H65" s="134">
        <v>0</v>
      </c>
      <c r="I65" s="134">
        <v>0</v>
      </c>
      <c r="J65" s="134">
        <v>0</v>
      </c>
      <c r="K65" s="135">
        <v>0</v>
      </c>
      <c r="L65" s="134">
        <f t="shared" si="5"/>
        <v>1070228</v>
      </c>
      <c r="M65" s="134">
        <f t="shared" si="6"/>
        <v>156541</v>
      </c>
      <c r="N65" s="134">
        <v>156541</v>
      </c>
      <c r="O65" s="134">
        <v>0</v>
      </c>
      <c r="P65" s="134">
        <v>0</v>
      </c>
      <c r="Q65" s="134">
        <v>0</v>
      </c>
      <c r="R65" s="134">
        <f t="shared" si="7"/>
        <v>515579</v>
      </c>
      <c r="S65" s="134">
        <v>0</v>
      </c>
      <c r="T65" s="134">
        <v>515579</v>
      </c>
      <c r="U65" s="134">
        <v>0</v>
      </c>
      <c r="V65" s="134">
        <v>0</v>
      </c>
      <c r="W65" s="134">
        <f t="shared" si="8"/>
        <v>398108</v>
      </c>
      <c r="X65" s="134">
        <v>0</v>
      </c>
      <c r="Y65" s="134">
        <v>306241</v>
      </c>
      <c r="Z65" s="134">
        <v>91867</v>
      </c>
      <c r="AA65" s="134">
        <v>0</v>
      </c>
      <c r="AB65" s="135">
        <v>0</v>
      </c>
      <c r="AC65" s="134">
        <v>0</v>
      </c>
      <c r="AD65" s="134">
        <v>170283</v>
      </c>
      <c r="AE65" s="134">
        <f t="shared" si="9"/>
        <v>1467281</v>
      </c>
      <c r="AF65" s="134">
        <f t="shared" si="10"/>
        <v>0</v>
      </c>
      <c r="AG65" s="134">
        <f t="shared" si="11"/>
        <v>0</v>
      </c>
      <c r="AH65" s="134">
        <v>0</v>
      </c>
      <c r="AI65" s="134">
        <v>0</v>
      </c>
      <c r="AJ65" s="134">
        <v>0</v>
      </c>
      <c r="AK65" s="134">
        <v>0</v>
      </c>
      <c r="AL65" s="134">
        <v>0</v>
      </c>
      <c r="AM65" s="135">
        <v>0</v>
      </c>
      <c r="AN65" s="134">
        <f t="shared" si="12"/>
        <v>0</v>
      </c>
      <c r="AO65" s="134">
        <f t="shared" si="13"/>
        <v>0</v>
      </c>
      <c r="AP65" s="134">
        <v>0</v>
      </c>
      <c r="AQ65" s="134">
        <v>0</v>
      </c>
      <c r="AR65" s="134">
        <v>0</v>
      </c>
      <c r="AS65" s="134">
        <v>0</v>
      </c>
      <c r="AT65" s="134">
        <f t="shared" si="14"/>
        <v>0</v>
      </c>
      <c r="AU65" s="134">
        <v>0</v>
      </c>
      <c r="AV65" s="134">
        <v>0</v>
      </c>
      <c r="AW65" s="134">
        <v>0</v>
      </c>
      <c r="AX65" s="134">
        <v>0</v>
      </c>
      <c r="AY65" s="134">
        <f t="shared" si="15"/>
        <v>0</v>
      </c>
      <c r="AZ65" s="134">
        <v>0</v>
      </c>
      <c r="BA65" s="134">
        <v>0</v>
      </c>
      <c r="BB65" s="134">
        <v>0</v>
      </c>
      <c r="BC65" s="134">
        <v>0</v>
      </c>
      <c r="BD65" s="135">
        <v>0</v>
      </c>
      <c r="BE65" s="134">
        <v>0</v>
      </c>
      <c r="BF65" s="134">
        <v>0</v>
      </c>
      <c r="BG65" s="134">
        <f t="shared" si="16"/>
        <v>0</v>
      </c>
      <c r="BH65" s="134">
        <f t="shared" si="42"/>
        <v>226770</v>
      </c>
      <c r="BI65" s="134">
        <f t="shared" si="42"/>
        <v>226770</v>
      </c>
      <c r="BJ65" s="134">
        <f t="shared" si="42"/>
        <v>0</v>
      </c>
      <c r="BK65" s="134">
        <f t="shared" si="42"/>
        <v>226770</v>
      </c>
      <c r="BL65" s="134">
        <f t="shared" si="42"/>
        <v>0</v>
      </c>
      <c r="BM65" s="134">
        <f t="shared" si="42"/>
        <v>0</v>
      </c>
      <c r="BN65" s="134">
        <f t="shared" si="42"/>
        <v>0</v>
      </c>
      <c r="BO65" s="135">
        <v>0</v>
      </c>
      <c r="BP65" s="134">
        <f t="shared" si="42"/>
        <v>1070228</v>
      </c>
      <c r="BQ65" s="134">
        <f t="shared" si="42"/>
        <v>156541</v>
      </c>
      <c r="BR65" s="134">
        <f t="shared" si="42"/>
        <v>156541</v>
      </c>
      <c r="BS65" s="134">
        <f t="shared" si="42"/>
        <v>0</v>
      </c>
      <c r="BT65" s="134">
        <f t="shared" si="42"/>
        <v>0</v>
      </c>
      <c r="BU65" s="134">
        <f t="shared" si="43"/>
        <v>0</v>
      </c>
      <c r="BV65" s="134">
        <f t="shared" si="44"/>
        <v>515579</v>
      </c>
      <c r="BW65" s="134">
        <f t="shared" si="45"/>
        <v>0</v>
      </c>
      <c r="BX65" s="134">
        <f t="shared" si="39"/>
        <v>515579</v>
      </c>
      <c r="BY65" s="134">
        <f t="shared" si="40"/>
        <v>0</v>
      </c>
      <c r="BZ65" s="134">
        <f t="shared" si="41"/>
        <v>0</v>
      </c>
      <c r="CA65" s="134">
        <f t="shared" si="37"/>
        <v>398108</v>
      </c>
      <c r="CB65" s="134">
        <f t="shared" si="37"/>
        <v>0</v>
      </c>
      <c r="CC65" s="134">
        <f t="shared" si="37"/>
        <v>306241</v>
      </c>
      <c r="CD65" s="134">
        <f t="shared" si="37"/>
        <v>91867</v>
      </c>
      <c r="CE65" s="134">
        <f t="shared" si="37"/>
        <v>0</v>
      </c>
      <c r="CF65" s="135">
        <v>0</v>
      </c>
      <c r="CG65" s="134">
        <f t="shared" si="37"/>
        <v>0</v>
      </c>
      <c r="CH65" s="134">
        <f t="shared" si="37"/>
        <v>170283</v>
      </c>
      <c r="CI65" s="134">
        <f t="shared" si="37"/>
        <v>1467281</v>
      </c>
    </row>
    <row r="66" spans="1:87" s="129" customFormat="1" ht="12" customHeight="1">
      <c r="A66" s="125" t="s">
        <v>338</v>
      </c>
      <c r="B66" s="126" t="s">
        <v>455</v>
      </c>
      <c r="C66" s="125" t="s">
        <v>456</v>
      </c>
      <c r="D66" s="134">
        <f t="shared" si="3"/>
        <v>0</v>
      </c>
      <c r="E66" s="134">
        <f t="shared" si="4"/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5">
        <v>0</v>
      </c>
      <c r="L66" s="134">
        <f t="shared" si="5"/>
        <v>994199</v>
      </c>
      <c r="M66" s="134">
        <f t="shared" si="6"/>
        <v>29825</v>
      </c>
      <c r="N66" s="134">
        <v>29825</v>
      </c>
      <c r="O66" s="134">
        <v>0</v>
      </c>
      <c r="P66" s="134">
        <v>0</v>
      </c>
      <c r="Q66" s="134">
        <v>0</v>
      </c>
      <c r="R66" s="134">
        <f t="shared" si="7"/>
        <v>539269</v>
      </c>
      <c r="S66" s="134">
        <v>0</v>
      </c>
      <c r="T66" s="134">
        <v>539125</v>
      </c>
      <c r="U66" s="134">
        <v>144</v>
      </c>
      <c r="V66" s="134">
        <v>5629</v>
      </c>
      <c r="W66" s="134">
        <f t="shared" si="8"/>
        <v>415223</v>
      </c>
      <c r="X66" s="134">
        <v>0</v>
      </c>
      <c r="Y66" s="134">
        <v>347655</v>
      </c>
      <c r="Z66" s="134">
        <v>67568</v>
      </c>
      <c r="AA66" s="134">
        <v>0</v>
      </c>
      <c r="AB66" s="135">
        <v>0</v>
      </c>
      <c r="AC66" s="134">
        <v>4253</v>
      </c>
      <c r="AD66" s="134">
        <v>123243</v>
      </c>
      <c r="AE66" s="134">
        <f t="shared" si="9"/>
        <v>1117442</v>
      </c>
      <c r="AF66" s="134">
        <f t="shared" si="10"/>
        <v>0</v>
      </c>
      <c r="AG66" s="134">
        <f t="shared" si="11"/>
        <v>0</v>
      </c>
      <c r="AH66" s="134">
        <v>0</v>
      </c>
      <c r="AI66" s="134">
        <v>0</v>
      </c>
      <c r="AJ66" s="134">
        <v>0</v>
      </c>
      <c r="AK66" s="134">
        <v>0</v>
      </c>
      <c r="AL66" s="134">
        <v>0</v>
      </c>
      <c r="AM66" s="135">
        <v>0</v>
      </c>
      <c r="AN66" s="134">
        <f t="shared" si="12"/>
        <v>0</v>
      </c>
      <c r="AO66" s="134">
        <f t="shared" si="13"/>
        <v>0</v>
      </c>
      <c r="AP66" s="134">
        <v>0</v>
      </c>
      <c r="AQ66" s="134">
        <v>0</v>
      </c>
      <c r="AR66" s="134">
        <v>0</v>
      </c>
      <c r="AS66" s="134">
        <v>0</v>
      </c>
      <c r="AT66" s="134">
        <f t="shared" si="14"/>
        <v>0</v>
      </c>
      <c r="AU66" s="134">
        <v>0</v>
      </c>
      <c r="AV66" s="134">
        <v>0</v>
      </c>
      <c r="AW66" s="134">
        <v>0</v>
      </c>
      <c r="AX66" s="134">
        <v>0</v>
      </c>
      <c r="AY66" s="134">
        <f t="shared" si="15"/>
        <v>0</v>
      </c>
      <c r="AZ66" s="134">
        <v>0</v>
      </c>
      <c r="BA66" s="134">
        <v>0</v>
      </c>
      <c r="BB66" s="134">
        <v>0</v>
      </c>
      <c r="BC66" s="134">
        <v>0</v>
      </c>
      <c r="BD66" s="135">
        <v>0</v>
      </c>
      <c r="BE66" s="134">
        <v>0</v>
      </c>
      <c r="BF66" s="134">
        <v>0</v>
      </c>
      <c r="BG66" s="134">
        <f t="shared" si="16"/>
        <v>0</v>
      </c>
      <c r="BH66" s="134">
        <f t="shared" si="42"/>
        <v>0</v>
      </c>
      <c r="BI66" s="134">
        <f t="shared" si="42"/>
        <v>0</v>
      </c>
      <c r="BJ66" s="134">
        <f t="shared" si="42"/>
        <v>0</v>
      </c>
      <c r="BK66" s="134">
        <f t="shared" si="42"/>
        <v>0</v>
      </c>
      <c r="BL66" s="134">
        <f t="shared" si="42"/>
        <v>0</v>
      </c>
      <c r="BM66" s="134">
        <f t="shared" si="42"/>
        <v>0</v>
      </c>
      <c r="BN66" s="134">
        <f t="shared" si="42"/>
        <v>0</v>
      </c>
      <c r="BO66" s="135">
        <v>0</v>
      </c>
      <c r="BP66" s="134">
        <f t="shared" si="42"/>
        <v>994199</v>
      </c>
      <c r="BQ66" s="134">
        <f t="shared" si="42"/>
        <v>29825</v>
      </c>
      <c r="BR66" s="134">
        <f t="shared" si="42"/>
        <v>29825</v>
      </c>
      <c r="BS66" s="134">
        <f t="shared" si="42"/>
        <v>0</v>
      </c>
      <c r="BT66" s="134">
        <f t="shared" si="42"/>
        <v>0</v>
      </c>
      <c r="BU66" s="134">
        <f t="shared" si="43"/>
        <v>0</v>
      </c>
      <c r="BV66" s="134">
        <f t="shared" si="44"/>
        <v>539269</v>
      </c>
      <c r="BW66" s="134">
        <f t="shared" si="45"/>
        <v>0</v>
      </c>
      <c r="BX66" s="134">
        <f t="shared" si="39"/>
        <v>539125</v>
      </c>
      <c r="BY66" s="134">
        <f t="shared" si="40"/>
        <v>144</v>
      </c>
      <c r="BZ66" s="134">
        <f t="shared" si="41"/>
        <v>5629</v>
      </c>
      <c r="CA66" s="134">
        <f t="shared" si="37"/>
        <v>415223</v>
      </c>
      <c r="CB66" s="134">
        <f t="shared" si="37"/>
        <v>0</v>
      </c>
      <c r="CC66" s="134">
        <f t="shared" si="37"/>
        <v>347655</v>
      </c>
      <c r="CD66" s="134">
        <f t="shared" si="37"/>
        <v>67568</v>
      </c>
      <c r="CE66" s="134">
        <f t="shared" si="37"/>
        <v>0</v>
      </c>
      <c r="CF66" s="135">
        <v>0</v>
      </c>
      <c r="CG66" s="134">
        <f t="shared" si="37"/>
        <v>4253</v>
      </c>
      <c r="CH66" s="134">
        <f t="shared" si="37"/>
        <v>123243</v>
      </c>
      <c r="CI66" s="134">
        <f t="shared" si="37"/>
        <v>1117442</v>
      </c>
    </row>
    <row r="67" spans="1:87" s="129" customFormat="1" ht="12" customHeight="1">
      <c r="A67" s="125" t="s">
        <v>338</v>
      </c>
      <c r="B67" s="126" t="s">
        <v>457</v>
      </c>
      <c r="C67" s="125" t="s">
        <v>458</v>
      </c>
      <c r="D67" s="134">
        <f t="shared" si="3"/>
        <v>0</v>
      </c>
      <c r="E67" s="134">
        <f t="shared" si="4"/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5">
        <v>0</v>
      </c>
      <c r="L67" s="134">
        <f t="shared" si="5"/>
        <v>0</v>
      </c>
      <c r="M67" s="134">
        <f t="shared" si="6"/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f t="shared" si="7"/>
        <v>0</v>
      </c>
      <c r="S67" s="134">
        <v>0</v>
      </c>
      <c r="T67" s="134">
        <v>0</v>
      </c>
      <c r="U67" s="134">
        <v>0</v>
      </c>
      <c r="V67" s="134">
        <v>0</v>
      </c>
      <c r="W67" s="134">
        <f t="shared" si="8"/>
        <v>0</v>
      </c>
      <c r="X67" s="134">
        <v>0</v>
      </c>
      <c r="Y67" s="134">
        <v>0</v>
      </c>
      <c r="Z67" s="134">
        <v>0</v>
      </c>
      <c r="AA67" s="134">
        <v>0</v>
      </c>
      <c r="AB67" s="135">
        <v>0</v>
      </c>
      <c r="AC67" s="134">
        <v>0</v>
      </c>
      <c r="AD67" s="134">
        <v>0</v>
      </c>
      <c r="AE67" s="134">
        <f t="shared" si="9"/>
        <v>0</v>
      </c>
      <c r="AF67" s="134">
        <f t="shared" si="10"/>
        <v>0</v>
      </c>
      <c r="AG67" s="134">
        <f t="shared" si="11"/>
        <v>0</v>
      </c>
      <c r="AH67" s="134">
        <v>0</v>
      </c>
      <c r="AI67" s="134">
        <v>0</v>
      </c>
      <c r="AJ67" s="134">
        <v>0</v>
      </c>
      <c r="AK67" s="134">
        <v>0</v>
      </c>
      <c r="AL67" s="134">
        <v>0</v>
      </c>
      <c r="AM67" s="135">
        <v>0</v>
      </c>
      <c r="AN67" s="134">
        <f t="shared" si="12"/>
        <v>163876</v>
      </c>
      <c r="AO67" s="134">
        <f t="shared" si="13"/>
        <v>7406</v>
      </c>
      <c r="AP67" s="134">
        <v>7406</v>
      </c>
      <c r="AQ67" s="134">
        <v>0</v>
      </c>
      <c r="AR67" s="134">
        <v>0</v>
      </c>
      <c r="AS67" s="134">
        <v>0</v>
      </c>
      <c r="AT67" s="134">
        <f t="shared" si="14"/>
        <v>107907</v>
      </c>
      <c r="AU67" s="134">
        <v>0</v>
      </c>
      <c r="AV67" s="134">
        <v>107907</v>
      </c>
      <c r="AW67" s="134">
        <v>0</v>
      </c>
      <c r="AX67" s="134">
        <v>0</v>
      </c>
      <c r="AY67" s="134">
        <f t="shared" si="15"/>
        <v>48563</v>
      </c>
      <c r="AZ67" s="134">
        <v>0</v>
      </c>
      <c r="BA67" s="134">
        <v>48563</v>
      </c>
      <c r="BB67" s="134">
        <v>0</v>
      </c>
      <c r="BC67" s="134">
        <v>0</v>
      </c>
      <c r="BD67" s="135">
        <v>0</v>
      </c>
      <c r="BE67" s="134">
        <v>0</v>
      </c>
      <c r="BF67" s="134">
        <v>0</v>
      </c>
      <c r="BG67" s="134">
        <f t="shared" si="16"/>
        <v>163876</v>
      </c>
      <c r="BH67" s="134">
        <f t="shared" si="42"/>
        <v>0</v>
      </c>
      <c r="BI67" s="134">
        <f t="shared" si="42"/>
        <v>0</v>
      </c>
      <c r="BJ67" s="134">
        <f t="shared" si="42"/>
        <v>0</v>
      </c>
      <c r="BK67" s="134">
        <f t="shared" si="42"/>
        <v>0</v>
      </c>
      <c r="BL67" s="134">
        <f t="shared" si="42"/>
        <v>0</v>
      </c>
      <c r="BM67" s="134">
        <f t="shared" si="42"/>
        <v>0</v>
      </c>
      <c r="BN67" s="134">
        <f t="shared" si="42"/>
        <v>0</v>
      </c>
      <c r="BO67" s="135">
        <v>0</v>
      </c>
      <c r="BP67" s="134">
        <f t="shared" si="42"/>
        <v>163876</v>
      </c>
      <c r="BQ67" s="134">
        <f t="shared" si="42"/>
        <v>7406</v>
      </c>
      <c r="BR67" s="134">
        <f t="shared" si="42"/>
        <v>7406</v>
      </c>
      <c r="BS67" s="134">
        <f t="shared" si="42"/>
        <v>0</v>
      </c>
      <c r="BT67" s="134">
        <f t="shared" si="42"/>
        <v>0</v>
      </c>
      <c r="BU67" s="134">
        <f t="shared" si="43"/>
        <v>0</v>
      </c>
      <c r="BV67" s="134">
        <f t="shared" si="44"/>
        <v>107907</v>
      </c>
      <c r="BW67" s="134">
        <f t="shared" si="45"/>
        <v>0</v>
      </c>
      <c r="BX67" s="134">
        <f t="shared" si="39"/>
        <v>107907</v>
      </c>
      <c r="BY67" s="134">
        <f t="shared" si="40"/>
        <v>0</v>
      </c>
      <c r="BZ67" s="134">
        <f t="shared" si="41"/>
        <v>0</v>
      </c>
      <c r="CA67" s="134">
        <f t="shared" si="37"/>
        <v>48563</v>
      </c>
      <c r="CB67" s="134">
        <f t="shared" si="37"/>
        <v>0</v>
      </c>
      <c r="CC67" s="134">
        <f t="shared" si="37"/>
        <v>48563</v>
      </c>
      <c r="CD67" s="134">
        <f t="shared" si="37"/>
        <v>0</v>
      </c>
      <c r="CE67" s="134">
        <f t="shared" si="37"/>
        <v>0</v>
      </c>
      <c r="CF67" s="135">
        <v>0</v>
      </c>
      <c r="CG67" s="134">
        <f t="shared" si="37"/>
        <v>0</v>
      </c>
      <c r="CH67" s="134">
        <f t="shared" si="37"/>
        <v>0</v>
      </c>
      <c r="CI67" s="134">
        <f t="shared" si="37"/>
        <v>163876</v>
      </c>
    </row>
    <row r="68" spans="1:87" s="129" customFormat="1" ht="12" customHeight="1">
      <c r="A68" s="125" t="s">
        <v>338</v>
      </c>
      <c r="B68" s="126" t="s">
        <v>459</v>
      </c>
      <c r="C68" s="125" t="s">
        <v>460</v>
      </c>
      <c r="D68" s="134">
        <f t="shared" si="3"/>
        <v>0</v>
      </c>
      <c r="E68" s="134">
        <f t="shared" si="4"/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5">
        <v>0</v>
      </c>
      <c r="L68" s="134">
        <f t="shared" si="5"/>
        <v>0</v>
      </c>
      <c r="M68" s="134">
        <f t="shared" si="6"/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f t="shared" si="7"/>
        <v>0</v>
      </c>
      <c r="S68" s="134">
        <v>0</v>
      </c>
      <c r="T68" s="134">
        <v>0</v>
      </c>
      <c r="U68" s="134">
        <v>0</v>
      </c>
      <c r="V68" s="134">
        <v>0</v>
      </c>
      <c r="W68" s="134">
        <f t="shared" si="8"/>
        <v>0</v>
      </c>
      <c r="X68" s="134">
        <v>0</v>
      </c>
      <c r="Y68" s="134">
        <v>0</v>
      </c>
      <c r="Z68" s="134">
        <v>0</v>
      </c>
      <c r="AA68" s="134">
        <v>0</v>
      </c>
      <c r="AB68" s="135">
        <v>0</v>
      </c>
      <c r="AC68" s="134">
        <v>0</v>
      </c>
      <c r="AD68" s="134">
        <v>0</v>
      </c>
      <c r="AE68" s="134">
        <f t="shared" si="9"/>
        <v>0</v>
      </c>
      <c r="AF68" s="134">
        <f t="shared" si="10"/>
        <v>0</v>
      </c>
      <c r="AG68" s="134">
        <f t="shared" si="11"/>
        <v>0</v>
      </c>
      <c r="AH68" s="134">
        <v>0</v>
      </c>
      <c r="AI68" s="134">
        <v>0</v>
      </c>
      <c r="AJ68" s="134">
        <v>0</v>
      </c>
      <c r="AK68" s="134">
        <v>0</v>
      </c>
      <c r="AL68" s="134">
        <v>0</v>
      </c>
      <c r="AM68" s="135">
        <v>0</v>
      </c>
      <c r="AN68" s="134">
        <f t="shared" si="12"/>
        <v>360568</v>
      </c>
      <c r="AO68" s="134">
        <f t="shared" si="13"/>
        <v>11153</v>
      </c>
      <c r="AP68" s="134">
        <v>11153</v>
      </c>
      <c r="AQ68" s="134">
        <v>0</v>
      </c>
      <c r="AR68" s="134">
        <v>0</v>
      </c>
      <c r="AS68" s="134">
        <v>0</v>
      </c>
      <c r="AT68" s="134">
        <f t="shared" si="14"/>
        <v>139415</v>
      </c>
      <c r="AU68" s="134">
        <v>0</v>
      </c>
      <c r="AV68" s="134">
        <v>139415</v>
      </c>
      <c r="AW68" s="134">
        <v>0</v>
      </c>
      <c r="AX68" s="134">
        <v>0</v>
      </c>
      <c r="AY68" s="134">
        <f t="shared" si="15"/>
        <v>210000</v>
      </c>
      <c r="AZ68" s="134">
        <v>0</v>
      </c>
      <c r="BA68" s="134">
        <v>210000</v>
      </c>
      <c r="BB68" s="134">
        <v>0</v>
      </c>
      <c r="BC68" s="134">
        <v>0</v>
      </c>
      <c r="BD68" s="135">
        <v>0</v>
      </c>
      <c r="BE68" s="134">
        <v>0</v>
      </c>
      <c r="BF68" s="134">
        <v>40304</v>
      </c>
      <c r="BG68" s="134">
        <f t="shared" si="16"/>
        <v>400872</v>
      </c>
      <c r="BH68" s="134">
        <f t="shared" si="42"/>
        <v>0</v>
      </c>
      <c r="BI68" s="134">
        <f t="shared" si="42"/>
        <v>0</v>
      </c>
      <c r="BJ68" s="134">
        <f t="shared" si="42"/>
        <v>0</v>
      </c>
      <c r="BK68" s="134">
        <f t="shared" si="42"/>
        <v>0</v>
      </c>
      <c r="BL68" s="134">
        <f t="shared" si="42"/>
        <v>0</v>
      </c>
      <c r="BM68" s="134">
        <f t="shared" si="42"/>
        <v>0</v>
      </c>
      <c r="BN68" s="134">
        <f t="shared" si="42"/>
        <v>0</v>
      </c>
      <c r="BO68" s="135">
        <v>0</v>
      </c>
      <c r="BP68" s="134">
        <f t="shared" si="42"/>
        <v>360568</v>
      </c>
      <c r="BQ68" s="134">
        <f t="shared" si="42"/>
        <v>11153</v>
      </c>
      <c r="BR68" s="134">
        <f t="shared" si="42"/>
        <v>11153</v>
      </c>
      <c r="BS68" s="134">
        <f t="shared" si="42"/>
        <v>0</v>
      </c>
      <c r="BT68" s="134">
        <f t="shared" si="42"/>
        <v>0</v>
      </c>
      <c r="BU68" s="134">
        <f t="shared" si="43"/>
        <v>0</v>
      </c>
      <c r="BV68" s="134">
        <f t="shared" si="44"/>
        <v>139415</v>
      </c>
      <c r="BW68" s="134">
        <f t="shared" si="45"/>
        <v>0</v>
      </c>
      <c r="BX68" s="134">
        <f t="shared" si="39"/>
        <v>139415</v>
      </c>
      <c r="BY68" s="134">
        <f t="shared" si="40"/>
        <v>0</v>
      </c>
      <c r="BZ68" s="134">
        <f t="shared" si="41"/>
        <v>0</v>
      </c>
      <c r="CA68" s="134">
        <f t="shared" si="37"/>
        <v>210000</v>
      </c>
      <c r="CB68" s="134">
        <f t="shared" si="37"/>
        <v>0</v>
      </c>
      <c r="CC68" s="134">
        <f t="shared" si="37"/>
        <v>210000</v>
      </c>
      <c r="CD68" s="134">
        <f t="shared" si="37"/>
        <v>0</v>
      </c>
      <c r="CE68" s="134">
        <f t="shared" si="37"/>
        <v>0</v>
      </c>
      <c r="CF68" s="135">
        <v>0</v>
      </c>
      <c r="CG68" s="134">
        <f t="shared" si="37"/>
        <v>0</v>
      </c>
      <c r="CH68" s="134">
        <f t="shared" si="37"/>
        <v>40304</v>
      </c>
      <c r="CI68" s="134">
        <f t="shared" si="37"/>
        <v>400872</v>
      </c>
    </row>
    <row r="69" spans="1:87" s="129" customFormat="1" ht="12" customHeight="1">
      <c r="A69" s="125" t="s">
        <v>338</v>
      </c>
      <c r="B69" s="126" t="s">
        <v>461</v>
      </c>
      <c r="C69" s="125" t="s">
        <v>462</v>
      </c>
      <c r="D69" s="134">
        <f t="shared" si="3"/>
        <v>0</v>
      </c>
      <c r="E69" s="134">
        <f t="shared" si="4"/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5">
        <v>0</v>
      </c>
      <c r="L69" s="134">
        <f t="shared" si="5"/>
        <v>0</v>
      </c>
      <c r="M69" s="134">
        <f t="shared" si="6"/>
        <v>0</v>
      </c>
      <c r="N69" s="134">
        <v>0</v>
      </c>
      <c r="O69" s="134">
        <v>0</v>
      </c>
      <c r="P69" s="134">
        <v>0</v>
      </c>
      <c r="Q69" s="134">
        <v>0</v>
      </c>
      <c r="R69" s="134">
        <f t="shared" si="7"/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f t="shared" si="8"/>
        <v>0</v>
      </c>
      <c r="X69" s="134">
        <v>0</v>
      </c>
      <c r="Y69" s="134">
        <v>0</v>
      </c>
      <c r="Z69" s="134">
        <v>0</v>
      </c>
      <c r="AA69" s="134">
        <v>0</v>
      </c>
      <c r="AB69" s="135">
        <v>0</v>
      </c>
      <c r="AC69" s="134">
        <v>0</v>
      </c>
      <c r="AD69" s="134">
        <v>0</v>
      </c>
      <c r="AE69" s="134">
        <f t="shared" si="9"/>
        <v>0</v>
      </c>
      <c r="AF69" s="134">
        <f t="shared" si="10"/>
        <v>0</v>
      </c>
      <c r="AG69" s="134">
        <f t="shared" si="11"/>
        <v>0</v>
      </c>
      <c r="AH69" s="134">
        <v>0</v>
      </c>
      <c r="AI69" s="134">
        <v>0</v>
      </c>
      <c r="AJ69" s="134">
        <v>0</v>
      </c>
      <c r="AK69" s="134">
        <v>0</v>
      </c>
      <c r="AL69" s="134">
        <v>0</v>
      </c>
      <c r="AM69" s="135">
        <v>0</v>
      </c>
      <c r="AN69" s="134">
        <f t="shared" si="12"/>
        <v>154318</v>
      </c>
      <c r="AO69" s="134">
        <f t="shared" si="13"/>
        <v>37158</v>
      </c>
      <c r="AP69" s="134">
        <v>6932</v>
      </c>
      <c r="AQ69" s="134">
        <v>0</v>
      </c>
      <c r="AR69" s="134">
        <v>30226</v>
      </c>
      <c r="AS69" s="134">
        <v>0</v>
      </c>
      <c r="AT69" s="134">
        <f t="shared" si="14"/>
        <v>109556</v>
      </c>
      <c r="AU69" s="134">
        <v>0</v>
      </c>
      <c r="AV69" s="134">
        <v>108778</v>
      </c>
      <c r="AW69" s="134">
        <v>778</v>
      </c>
      <c r="AX69" s="134">
        <v>0</v>
      </c>
      <c r="AY69" s="134">
        <f t="shared" si="15"/>
        <v>7604</v>
      </c>
      <c r="AZ69" s="134">
        <v>0</v>
      </c>
      <c r="BA69" s="134">
        <v>0</v>
      </c>
      <c r="BB69" s="134">
        <v>7604</v>
      </c>
      <c r="BC69" s="134">
        <v>0</v>
      </c>
      <c r="BD69" s="135">
        <v>0</v>
      </c>
      <c r="BE69" s="134">
        <v>0</v>
      </c>
      <c r="BF69" s="134">
        <v>21397</v>
      </c>
      <c r="BG69" s="134">
        <f t="shared" si="16"/>
        <v>175715</v>
      </c>
      <c r="BH69" s="134">
        <f t="shared" si="42"/>
        <v>0</v>
      </c>
      <c r="BI69" s="134">
        <f t="shared" si="42"/>
        <v>0</v>
      </c>
      <c r="BJ69" s="134">
        <f t="shared" si="42"/>
        <v>0</v>
      </c>
      <c r="BK69" s="134">
        <f t="shared" si="42"/>
        <v>0</v>
      </c>
      <c r="BL69" s="134">
        <f t="shared" si="42"/>
        <v>0</v>
      </c>
      <c r="BM69" s="134">
        <f t="shared" si="42"/>
        <v>0</v>
      </c>
      <c r="BN69" s="134">
        <f t="shared" si="42"/>
        <v>0</v>
      </c>
      <c r="BO69" s="135">
        <v>0</v>
      </c>
      <c r="BP69" s="134">
        <f t="shared" si="42"/>
        <v>154318</v>
      </c>
      <c r="BQ69" s="134">
        <f t="shared" si="42"/>
        <v>37158</v>
      </c>
      <c r="BR69" s="134">
        <f t="shared" si="42"/>
        <v>6932</v>
      </c>
      <c r="BS69" s="134">
        <f t="shared" si="42"/>
        <v>0</v>
      </c>
      <c r="BT69" s="134">
        <f t="shared" si="42"/>
        <v>30226</v>
      </c>
      <c r="BU69" s="134">
        <f t="shared" si="43"/>
        <v>0</v>
      </c>
      <c r="BV69" s="134">
        <f t="shared" si="44"/>
        <v>109556</v>
      </c>
      <c r="BW69" s="134">
        <f t="shared" si="45"/>
        <v>0</v>
      </c>
      <c r="BX69" s="134">
        <f t="shared" si="39"/>
        <v>108778</v>
      </c>
      <c r="BY69" s="134">
        <f t="shared" si="40"/>
        <v>778</v>
      </c>
      <c r="BZ69" s="134">
        <f t="shared" si="41"/>
        <v>0</v>
      </c>
      <c r="CA69" s="134">
        <f t="shared" si="37"/>
        <v>7604</v>
      </c>
      <c r="CB69" s="134">
        <f t="shared" si="37"/>
        <v>0</v>
      </c>
      <c r="CC69" s="134">
        <f t="shared" si="37"/>
        <v>0</v>
      </c>
      <c r="CD69" s="134">
        <f t="shared" si="37"/>
        <v>7604</v>
      </c>
      <c r="CE69" s="134">
        <f t="shared" si="37"/>
        <v>0</v>
      </c>
      <c r="CF69" s="135">
        <v>0</v>
      </c>
      <c r="CG69" s="134">
        <f t="shared" si="37"/>
        <v>0</v>
      </c>
      <c r="CH69" s="134">
        <f t="shared" si="37"/>
        <v>21397</v>
      </c>
      <c r="CI69" s="134">
        <f t="shared" si="37"/>
        <v>175715</v>
      </c>
    </row>
    <row r="70" spans="1:87" s="129" customFormat="1" ht="12" customHeight="1">
      <c r="A70" s="125" t="s">
        <v>338</v>
      </c>
      <c r="B70" s="126" t="s">
        <v>463</v>
      </c>
      <c r="C70" s="125" t="s">
        <v>464</v>
      </c>
      <c r="D70" s="134">
        <f t="shared" si="3"/>
        <v>0</v>
      </c>
      <c r="E70" s="134">
        <f t="shared" si="4"/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5">
        <v>0</v>
      </c>
      <c r="L70" s="134">
        <f t="shared" si="5"/>
        <v>850230</v>
      </c>
      <c r="M70" s="134">
        <f t="shared" si="6"/>
        <v>244531</v>
      </c>
      <c r="N70" s="134">
        <v>97813</v>
      </c>
      <c r="O70" s="134">
        <v>0</v>
      </c>
      <c r="P70" s="134">
        <v>146718</v>
      </c>
      <c r="Q70" s="134">
        <v>0</v>
      </c>
      <c r="R70" s="134">
        <f t="shared" si="7"/>
        <v>467507</v>
      </c>
      <c r="S70" s="134">
        <v>0</v>
      </c>
      <c r="T70" s="134">
        <v>442333</v>
      </c>
      <c r="U70" s="134">
        <v>25174</v>
      </c>
      <c r="V70" s="134">
        <v>0</v>
      </c>
      <c r="W70" s="134">
        <f t="shared" si="8"/>
        <v>138192</v>
      </c>
      <c r="X70" s="134">
        <v>0</v>
      </c>
      <c r="Y70" s="134">
        <v>27972</v>
      </c>
      <c r="Z70" s="134">
        <v>110220</v>
      </c>
      <c r="AA70" s="134">
        <v>0</v>
      </c>
      <c r="AB70" s="135">
        <v>0</v>
      </c>
      <c r="AC70" s="134">
        <v>0</v>
      </c>
      <c r="AD70" s="134">
        <v>175372</v>
      </c>
      <c r="AE70" s="134">
        <f t="shared" si="9"/>
        <v>1025602</v>
      </c>
      <c r="AF70" s="134">
        <f t="shared" si="10"/>
        <v>0</v>
      </c>
      <c r="AG70" s="134">
        <f t="shared" si="11"/>
        <v>0</v>
      </c>
      <c r="AH70" s="134">
        <v>0</v>
      </c>
      <c r="AI70" s="134">
        <v>0</v>
      </c>
      <c r="AJ70" s="134">
        <v>0</v>
      </c>
      <c r="AK70" s="134">
        <v>0</v>
      </c>
      <c r="AL70" s="134">
        <v>0</v>
      </c>
      <c r="AM70" s="135">
        <v>0</v>
      </c>
      <c r="AN70" s="134">
        <f t="shared" si="12"/>
        <v>0</v>
      </c>
      <c r="AO70" s="134">
        <f t="shared" si="13"/>
        <v>0</v>
      </c>
      <c r="AP70" s="134">
        <v>0</v>
      </c>
      <c r="AQ70" s="134">
        <v>0</v>
      </c>
      <c r="AR70" s="134">
        <v>0</v>
      </c>
      <c r="AS70" s="134">
        <v>0</v>
      </c>
      <c r="AT70" s="134">
        <f t="shared" si="14"/>
        <v>0</v>
      </c>
      <c r="AU70" s="134">
        <v>0</v>
      </c>
      <c r="AV70" s="134">
        <v>0</v>
      </c>
      <c r="AW70" s="134">
        <v>0</v>
      </c>
      <c r="AX70" s="134">
        <v>0</v>
      </c>
      <c r="AY70" s="134">
        <f t="shared" si="15"/>
        <v>0</v>
      </c>
      <c r="AZ70" s="134">
        <v>0</v>
      </c>
      <c r="BA70" s="134">
        <v>0</v>
      </c>
      <c r="BB70" s="134">
        <v>0</v>
      </c>
      <c r="BC70" s="134">
        <v>0</v>
      </c>
      <c r="BD70" s="135">
        <v>0</v>
      </c>
      <c r="BE70" s="134">
        <v>0</v>
      </c>
      <c r="BF70" s="134">
        <v>0</v>
      </c>
      <c r="BG70" s="134">
        <f t="shared" si="16"/>
        <v>0</v>
      </c>
      <c r="BH70" s="134">
        <f t="shared" si="42"/>
        <v>0</v>
      </c>
      <c r="BI70" s="134">
        <f t="shared" si="42"/>
        <v>0</v>
      </c>
      <c r="BJ70" s="134">
        <f t="shared" si="42"/>
        <v>0</v>
      </c>
      <c r="BK70" s="134">
        <f t="shared" si="42"/>
        <v>0</v>
      </c>
      <c r="BL70" s="134">
        <f t="shared" si="42"/>
        <v>0</v>
      </c>
      <c r="BM70" s="134">
        <f t="shared" si="42"/>
        <v>0</v>
      </c>
      <c r="BN70" s="134">
        <f t="shared" si="42"/>
        <v>0</v>
      </c>
      <c r="BO70" s="135">
        <v>0</v>
      </c>
      <c r="BP70" s="134">
        <f t="shared" si="42"/>
        <v>850230</v>
      </c>
      <c r="BQ70" s="134">
        <f t="shared" si="42"/>
        <v>244531</v>
      </c>
      <c r="BR70" s="134">
        <f t="shared" si="42"/>
        <v>97813</v>
      </c>
      <c r="BS70" s="134">
        <f t="shared" si="42"/>
        <v>0</v>
      </c>
      <c r="BT70" s="134">
        <f t="shared" si="42"/>
        <v>146718</v>
      </c>
      <c r="BU70" s="134">
        <f t="shared" si="43"/>
        <v>0</v>
      </c>
      <c r="BV70" s="134">
        <f t="shared" si="44"/>
        <v>467507</v>
      </c>
      <c r="BW70" s="134">
        <f t="shared" si="45"/>
        <v>0</v>
      </c>
      <c r="BX70" s="134">
        <f t="shared" si="39"/>
        <v>442333</v>
      </c>
      <c r="BY70" s="134">
        <f t="shared" si="40"/>
        <v>25174</v>
      </c>
      <c r="BZ70" s="134">
        <f t="shared" si="41"/>
        <v>0</v>
      </c>
      <c r="CA70" s="134">
        <f t="shared" si="37"/>
        <v>138192</v>
      </c>
      <c r="CB70" s="134">
        <f t="shared" si="37"/>
        <v>0</v>
      </c>
      <c r="CC70" s="134">
        <f t="shared" si="37"/>
        <v>27972</v>
      </c>
      <c r="CD70" s="134">
        <f t="shared" si="37"/>
        <v>110220</v>
      </c>
      <c r="CE70" s="134">
        <f t="shared" si="37"/>
        <v>0</v>
      </c>
      <c r="CF70" s="135">
        <v>0</v>
      </c>
      <c r="CG70" s="134">
        <f t="shared" si="37"/>
        <v>0</v>
      </c>
      <c r="CH70" s="134">
        <f t="shared" si="37"/>
        <v>175372</v>
      </c>
      <c r="CI70" s="134">
        <f t="shared" si="37"/>
        <v>1025602</v>
      </c>
    </row>
    <row r="71" spans="1:87" s="129" customFormat="1" ht="12" customHeight="1">
      <c r="A71" s="125" t="s">
        <v>338</v>
      </c>
      <c r="B71" s="126" t="s">
        <v>465</v>
      </c>
      <c r="C71" s="125" t="s">
        <v>466</v>
      </c>
      <c r="D71" s="134">
        <f t="shared" si="3"/>
        <v>95890</v>
      </c>
      <c r="E71" s="134">
        <f t="shared" si="4"/>
        <v>95890</v>
      </c>
      <c r="F71" s="134">
        <v>0</v>
      </c>
      <c r="G71" s="134">
        <v>95890</v>
      </c>
      <c r="H71" s="134">
        <v>0</v>
      </c>
      <c r="I71" s="134">
        <v>0</v>
      </c>
      <c r="J71" s="134">
        <v>0</v>
      </c>
      <c r="K71" s="135">
        <v>0</v>
      </c>
      <c r="L71" s="134">
        <f t="shared" si="5"/>
        <v>1263736</v>
      </c>
      <c r="M71" s="134">
        <f t="shared" si="6"/>
        <v>196791</v>
      </c>
      <c r="N71" s="134">
        <v>196791</v>
      </c>
      <c r="O71" s="134">
        <v>0</v>
      </c>
      <c r="P71" s="134">
        <v>0</v>
      </c>
      <c r="Q71" s="134">
        <v>0</v>
      </c>
      <c r="R71" s="134">
        <f t="shared" si="7"/>
        <v>261195</v>
      </c>
      <c r="S71" s="134">
        <v>0</v>
      </c>
      <c r="T71" s="134">
        <v>254077</v>
      </c>
      <c r="U71" s="134">
        <v>7118</v>
      </c>
      <c r="V71" s="134">
        <v>0</v>
      </c>
      <c r="W71" s="134">
        <f t="shared" si="8"/>
        <v>805750</v>
      </c>
      <c r="X71" s="134">
        <v>0</v>
      </c>
      <c r="Y71" s="134">
        <v>529196</v>
      </c>
      <c r="Z71" s="134">
        <v>276554</v>
      </c>
      <c r="AA71" s="134">
        <v>0</v>
      </c>
      <c r="AB71" s="135">
        <v>0</v>
      </c>
      <c r="AC71" s="134">
        <v>0</v>
      </c>
      <c r="AD71" s="134">
        <v>364737</v>
      </c>
      <c r="AE71" s="134">
        <f t="shared" si="9"/>
        <v>1724363</v>
      </c>
      <c r="AF71" s="134">
        <f t="shared" si="10"/>
        <v>60559</v>
      </c>
      <c r="AG71" s="134">
        <f t="shared" si="11"/>
        <v>60559</v>
      </c>
      <c r="AH71" s="134">
        <v>0</v>
      </c>
      <c r="AI71" s="134">
        <v>60559</v>
      </c>
      <c r="AJ71" s="134">
        <v>0</v>
      </c>
      <c r="AK71" s="134">
        <v>0</v>
      </c>
      <c r="AL71" s="134">
        <v>0</v>
      </c>
      <c r="AM71" s="135">
        <v>0</v>
      </c>
      <c r="AN71" s="134">
        <f t="shared" si="12"/>
        <v>344468</v>
      </c>
      <c r="AO71" s="134">
        <f t="shared" si="13"/>
        <v>82418</v>
      </c>
      <c r="AP71" s="134">
        <v>82418</v>
      </c>
      <c r="AQ71" s="134">
        <v>0</v>
      </c>
      <c r="AR71" s="134">
        <v>0</v>
      </c>
      <c r="AS71" s="134">
        <v>0</v>
      </c>
      <c r="AT71" s="134">
        <f t="shared" si="14"/>
        <v>209186</v>
      </c>
      <c r="AU71" s="134">
        <v>0</v>
      </c>
      <c r="AV71" s="134">
        <v>209186</v>
      </c>
      <c r="AW71" s="134">
        <v>0</v>
      </c>
      <c r="AX71" s="134">
        <v>0</v>
      </c>
      <c r="AY71" s="134">
        <f t="shared" si="15"/>
        <v>52864</v>
      </c>
      <c r="AZ71" s="134">
        <v>0</v>
      </c>
      <c r="BA71" s="134">
        <v>37128</v>
      </c>
      <c r="BB71" s="134">
        <v>15736</v>
      </c>
      <c r="BC71" s="134">
        <v>0</v>
      </c>
      <c r="BD71" s="135">
        <v>0</v>
      </c>
      <c r="BE71" s="134">
        <v>0</v>
      </c>
      <c r="BF71" s="134">
        <v>12984</v>
      </c>
      <c r="BG71" s="134">
        <f t="shared" si="16"/>
        <v>418011</v>
      </c>
      <c r="BH71" s="134">
        <f t="shared" si="42"/>
        <v>156449</v>
      </c>
      <c r="BI71" s="134">
        <f t="shared" si="42"/>
        <v>156449</v>
      </c>
      <c r="BJ71" s="134">
        <f t="shared" si="42"/>
        <v>0</v>
      </c>
      <c r="BK71" s="134">
        <f t="shared" si="42"/>
        <v>156449</v>
      </c>
      <c r="BL71" s="134">
        <f t="shared" si="42"/>
        <v>0</v>
      </c>
      <c r="BM71" s="134">
        <f t="shared" si="42"/>
        <v>0</v>
      </c>
      <c r="BN71" s="134">
        <f t="shared" si="42"/>
        <v>0</v>
      </c>
      <c r="BO71" s="135">
        <v>0</v>
      </c>
      <c r="BP71" s="134">
        <f t="shared" si="42"/>
        <v>1608204</v>
      </c>
      <c r="BQ71" s="134">
        <f t="shared" si="42"/>
        <v>279209</v>
      </c>
      <c r="BR71" s="134">
        <f t="shared" si="42"/>
        <v>279209</v>
      </c>
      <c r="BS71" s="134">
        <f t="shared" si="42"/>
        <v>0</v>
      </c>
      <c r="BT71" s="134">
        <f t="shared" si="42"/>
        <v>0</v>
      </c>
      <c r="BU71" s="134">
        <f t="shared" si="43"/>
        <v>0</v>
      </c>
      <c r="BV71" s="134">
        <f t="shared" si="44"/>
        <v>470381</v>
      </c>
      <c r="BW71" s="134">
        <f t="shared" si="45"/>
        <v>0</v>
      </c>
      <c r="BX71" s="134">
        <f t="shared" si="39"/>
        <v>463263</v>
      </c>
      <c r="BY71" s="134">
        <f t="shared" si="40"/>
        <v>7118</v>
      </c>
      <c r="BZ71" s="134">
        <f t="shared" si="41"/>
        <v>0</v>
      </c>
      <c r="CA71" s="134">
        <f t="shared" si="37"/>
        <v>858614</v>
      </c>
      <c r="CB71" s="134">
        <f t="shared" si="37"/>
        <v>0</v>
      </c>
      <c r="CC71" s="134">
        <f t="shared" si="37"/>
        <v>566324</v>
      </c>
      <c r="CD71" s="134">
        <f t="shared" si="37"/>
        <v>292290</v>
      </c>
      <c r="CE71" s="134">
        <f t="shared" si="37"/>
        <v>0</v>
      </c>
      <c r="CF71" s="135">
        <v>0</v>
      </c>
      <c r="CG71" s="134">
        <f t="shared" si="37"/>
        <v>0</v>
      </c>
      <c r="CH71" s="134">
        <f t="shared" si="37"/>
        <v>377721</v>
      </c>
      <c r="CI71" s="134">
        <f t="shared" si="37"/>
        <v>2142374</v>
      </c>
    </row>
    <row r="72" spans="1:87" s="129" customFormat="1" ht="12" customHeight="1">
      <c r="A72" s="125" t="s">
        <v>338</v>
      </c>
      <c r="B72" s="126" t="s">
        <v>467</v>
      </c>
      <c r="C72" s="125" t="s">
        <v>468</v>
      </c>
      <c r="D72" s="134">
        <f aca="true" t="shared" si="46" ref="D72:D81">+SUM(E72,J72)</f>
        <v>7007467</v>
      </c>
      <c r="E72" s="134">
        <f aca="true" t="shared" si="47" ref="E72:E81">+SUM(F72:I72)</f>
        <v>6911848</v>
      </c>
      <c r="F72" s="134">
        <v>0</v>
      </c>
      <c r="G72" s="134">
        <v>6893562</v>
      </c>
      <c r="H72" s="134">
        <v>12201</v>
      </c>
      <c r="I72" s="134">
        <v>6085</v>
      </c>
      <c r="J72" s="134">
        <v>95619</v>
      </c>
      <c r="K72" s="135">
        <v>0</v>
      </c>
      <c r="L72" s="134">
        <f aca="true" t="shared" si="48" ref="L72:L81">+SUM(M72,R72,V72,W72,AC72)</f>
        <v>1067354</v>
      </c>
      <c r="M72" s="134">
        <f aca="true" t="shared" si="49" ref="M72:M81">+SUM(N72:Q72)</f>
        <v>376761</v>
      </c>
      <c r="N72" s="134">
        <v>370579</v>
      </c>
      <c r="O72" s="134">
        <v>0</v>
      </c>
      <c r="P72" s="134">
        <v>6182</v>
      </c>
      <c r="Q72" s="134">
        <v>0</v>
      </c>
      <c r="R72" s="134">
        <f aca="true" t="shared" si="50" ref="R72:R81">+SUM(S72:U72)</f>
        <v>174569</v>
      </c>
      <c r="S72" s="134">
        <v>0</v>
      </c>
      <c r="T72" s="134">
        <v>163493</v>
      </c>
      <c r="U72" s="134">
        <v>11076</v>
      </c>
      <c r="V72" s="134">
        <v>0</v>
      </c>
      <c r="W72" s="134">
        <f aca="true" t="shared" si="51" ref="W72:W81">+SUM(X72:AA72)</f>
        <v>516024</v>
      </c>
      <c r="X72" s="134">
        <v>0</v>
      </c>
      <c r="Y72" s="134">
        <v>354014</v>
      </c>
      <c r="Z72" s="134">
        <v>120508</v>
      </c>
      <c r="AA72" s="134">
        <v>41502</v>
      </c>
      <c r="AB72" s="135">
        <v>0</v>
      </c>
      <c r="AC72" s="134">
        <v>0</v>
      </c>
      <c r="AD72" s="134">
        <v>344906</v>
      </c>
      <c r="AE72" s="134">
        <f aca="true" t="shared" si="52" ref="AE72:AE81">+SUM(D72,L72,AD72)</f>
        <v>8419727</v>
      </c>
      <c r="AF72" s="134">
        <f aca="true" t="shared" si="53" ref="AF72:AF81">+SUM(AG72,AL72)</f>
        <v>0</v>
      </c>
      <c r="AG72" s="134">
        <f aca="true" t="shared" si="54" ref="AG72:AG81">+SUM(AH72:AK72)</f>
        <v>0</v>
      </c>
      <c r="AH72" s="134">
        <v>0</v>
      </c>
      <c r="AI72" s="134">
        <v>0</v>
      </c>
      <c r="AJ72" s="134">
        <v>0</v>
      </c>
      <c r="AK72" s="134">
        <v>0</v>
      </c>
      <c r="AL72" s="134">
        <v>0</v>
      </c>
      <c r="AM72" s="135">
        <v>0</v>
      </c>
      <c r="AN72" s="134">
        <f aca="true" t="shared" si="55" ref="AN72:AN81">+SUM(AO72,AT72,AX72,AY72,BE72)</f>
        <v>0</v>
      </c>
      <c r="AO72" s="134">
        <f aca="true" t="shared" si="56" ref="AO72:AO81">+SUM(AP72:AS72)</f>
        <v>0</v>
      </c>
      <c r="AP72" s="134">
        <v>0</v>
      </c>
      <c r="AQ72" s="134">
        <v>0</v>
      </c>
      <c r="AR72" s="134">
        <v>0</v>
      </c>
      <c r="AS72" s="134">
        <v>0</v>
      </c>
      <c r="AT72" s="134">
        <f aca="true" t="shared" si="57" ref="AT72:AT81">+SUM(AU72:AW72)</f>
        <v>0</v>
      </c>
      <c r="AU72" s="134">
        <v>0</v>
      </c>
      <c r="AV72" s="134">
        <v>0</v>
      </c>
      <c r="AW72" s="134">
        <v>0</v>
      </c>
      <c r="AX72" s="134">
        <v>0</v>
      </c>
      <c r="AY72" s="134">
        <f aca="true" t="shared" si="58" ref="AY72:AY81">+SUM(AZ72:BC72)</f>
        <v>0</v>
      </c>
      <c r="AZ72" s="134">
        <v>0</v>
      </c>
      <c r="BA72" s="134">
        <v>0</v>
      </c>
      <c r="BB72" s="134">
        <v>0</v>
      </c>
      <c r="BC72" s="134">
        <v>0</v>
      </c>
      <c r="BD72" s="135">
        <v>0</v>
      </c>
      <c r="BE72" s="134">
        <v>0</v>
      </c>
      <c r="BF72" s="134">
        <v>0</v>
      </c>
      <c r="BG72" s="134">
        <f aca="true" t="shared" si="59" ref="BG72:BG81">+SUM(BF72,AN72,AF72)</f>
        <v>0</v>
      </c>
      <c r="BH72" s="134">
        <f t="shared" si="42"/>
        <v>7007467</v>
      </c>
      <c r="BI72" s="134">
        <f t="shared" si="42"/>
        <v>6911848</v>
      </c>
      <c r="BJ72" s="134">
        <f t="shared" si="42"/>
        <v>0</v>
      </c>
      <c r="BK72" s="134">
        <f t="shared" si="42"/>
        <v>6893562</v>
      </c>
      <c r="BL72" s="134">
        <f t="shared" si="42"/>
        <v>12201</v>
      </c>
      <c r="BM72" s="134">
        <f t="shared" si="42"/>
        <v>6085</v>
      </c>
      <c r="BN72" s="134">
        <f t="shared" si="42"/>
        <v>95619</v>
      </c>
      <c r="BO72" s="135">
        <v>0</v>
      </c>
      <c r="BP72" s="134">
        <f t="shared" si="42"/>
        <v>1067354</v>
      </c>
      <c r="BQ72" s="134">
        <f t="shared" si="42"/>
        <v>376761</v>
      </c>
      <c r="BR72" s="134">
        <f t="shared" si="42"/>
        <v>370579</v>
      </c>
      <c r="BS72" s="134">
        <f t="shared" si="42"/>
        <v>0</v>
      </c>
      <c r="BT72" s="134">
        <f t="shared" si="42"/>
        <v>6182</v>
      </c>
      <c r="BU72" s="134">
        <f t="shared" si="43"/>
        <v>0</v>
      </c>
      <c r="BV72" s="134">
        <f t="shared" si="44"/>
        <v>174569</v>
      </c>
      <c r="BW72" s="134">
        <f t="shared" si="45"/>
        <v>0</v>
      </c>
      <c r="BX72" s="134">
        <f t="shared" si="39"/>
        <v>163493</v>
      </c>
      <c r="BY72" s="134">
        <f t="shared" si="40"/>
        <v>11076</v>
      </c>
      <c r="BZ72" s="134">
        <f t="shared" si="41"/>
        <v>0</v>
      </c>
      <c r="CA72" s="134">
        <f aca="true" t="shared" si="60" ref="CA72:CA81">SUM(W72,AY72)</f>
        <v>516024</v>
      </c>
      <c r="CB72" s="134">
        <f aca="true" t="shared" si="61" ref="CB72:CB81">SUM(X72,AZ72)</f>
        <v>0</v>
      </c>
      <c r="CC72" s="134">
        <f aca="true" t="shared" si="62" ref="CC72:CC81">SUM(Y72,BA72)</f>
        <v>354014</v>
      </c>
      <c r="CD72" s="134">
        <f aca="true" t="shared" si="63" ref="CD72:CD81">SUM(Z72,BB72)</f>
        <v>120508</v>
      </c>
      <c r="CE72" s="134">
        <f aca="true" t="shared" si="64" ref="CE72:CE81">SUM(AA72,BC72)</f>
        <v>41502</v>
      </c>
      <c r="CF72" s="135">
        <v>0</v>
      </c>
      <c r="CG72" s="134">
        <f aca="true" t="shared" si="65" ref="CG72:CG81">SUM(AC72,BE72)</f>
        <v>0</v>
      </c>
      <c r="CH72" s="134">
        <f aca="true" t="shared" si="66" ref="CH72:CH81">SUM(AD72,BF72)</f>
        <v>344906</v>
      </c>
      <c r="CI72" s="134">
        <f aca="true" t="shared" si="67" ref="CI72:CI81">SUM(AE72,BG72)</f>
        <v>8419727</v>
      </c>
    </row>
    <row r="73" spans="1:87" s="129" customFormat="1" ht="12" customHeight="1">
      <c r="A73" s="125" t="s">
        <v>338</v>
      </c>
      <c r="B73" s="126" t="s">
        <v>469</v>
      </c>
      <c r="C73" s="125" t="s">
        <v>470</v>
      </c>
      <c r="D73" s="134">
        <f t="shared" si="46"/>
        <v>0</v>
      </c>
      <c r="E73" s="134">
        <f t="shared" si="47"/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5">
        <v>0</v>
      </c>
      <c r="L73" s="134">
        <f t="shared" si="48"/>
        <v>734086</v>
      </c>
      <c r="M73" s="134">
        <f t="shared" si="49"/>
        <v>96647</v>
      </c>
      <c r="N73" s="134">
        <v>33772</v>
      </c>
      <c r="O73" s="134">
        <v>0</v>
      </c>
      <c r="P73" s="134">
        <v>55388</v>
      </c>
      <c r="Q73" s="134">
        <v>7487</v>
      </c>
      <c r="R73" s="134">
        <f t="shared" si="50"/>
        <v>232033</v>
      </c>
      <c r="S73" s="134">
        <v>0</v>
      </c>
      <c r="T73" s="134">
        <v>215230</v>
      </c>
      <c r="U73" s="134">
        <v>16803</v>
      </c>
      <c r="V73" s="134">
        <v>0</v>
      </c>
      <c r="W73" s="134">
        <f t="shared" si="51"/>
        <v>405406</v>
      </c>
      <c r="X73" s="134">
        <v>240224</v>
      </c>
      <c r="Y73" s="134">
        <v>151742</v>
      </c>
      <c r="Z73" s="134">
        <v>13440</v>
      </c>
      <c r="AA73" s="134">
        <v>0</v>
      </c>
      <c r="AB73" s="135">
        <v>0</v>
      </c>
      <c r="AC73" s="134">
        <v>0</v>
      </c>
      <c r="AD73" s="134">
        <v>0</v>
      </c>
      <c r="AE73" s="134">
        <f t="shared" si="52"/>
        <v>734086</v>
      </c>
      <c r="AF73" s="134">
        <f t="shared" si="53"/>
        <v>0</v>
      </c>
      <c r="AG73" s="134">
        <f t="shared" si="54"/>
        <v>0</v>
      </c>
      <c r="AH73" s="134">
        <v>0</v>
      </c>
      <c r="AI73" s="134">
        <v>0</v>
      </c>
      <c r="AJ73" s="134">
        <v>0</v>
      </c>
      <c r="AK73" s="134">
        <v>0</v>
      </c>
      <c r="AL73" s="134">
        <v>0</v>
      </c>
      <c r="AM73" s="135">
        <v>0</v>
      </c>
      <c r="AN73" s="134">
        <f t="shared" si="55"/>
        <v>163751</v>
      </c>
      <c r="AO73" s="134">
        <f t="shared" si="56"/>
        <v>7621</v>
      </c>
      <c r="AP73" s="134">
        <v>7621</v>
      </c>
      <c r="AQ73" s="134">
        <v>0</v>
      </c>
      <c r="AR73" s="134">
        <v>0</v>
      </c>
      <c r="AS73" s="134">
        <v>0</v>
      </c>
      <c r="AT73" s="134">
        <f t="shared" si="57"/>
        <v>122985</v>
      </c>
      <c r="AU73" s="134">
        <v>0</v>
      </c>
      <c r="AV73" s="134">
        <v>122985</v>
      </c>
      <c r="AW73" s="134">
        <v>0</v>
      </c>
      <c r="AX73" s="134">
        <v>0</v>
      </c>
      <c r="AY73" s="134">
        <f t="shared" si="58"/>
        <v>33145</v>
      </c>
      <c r="AZ73" s="134">
        <v>0</v>
      </c>
      <c r="BA73" s="134">
        <v>33145</v>
      </c>
      <c r="BB73" s="134">
        <v>0</v>
      </c>
      <c r="BC73" s="134">
        <v>0</v>
      </c>
      <c r="BD73" s="135">
        <v>0</v>
      </c>
      <c r="BE73" s="134">
        <v>0</v>
      </c>
      <c r="BF73" s="134">
        <v>0</v>
      </c>
      <c r="BG73" s="134">
        <f t="shared" si="59"/>
        <v>163751</v>
      </c>
      <c r="BH73" s="134">
        <f t="shared" si="42"/>
        <v>0</v>
      </c>
      <c r="BI73" s="134">
        <f t="shared" si="42"/>
        <v>0</v>
      </c>
      <c r="BJ73" s="134">
        <f t="shared" si="42"/>
        <v>0</v>
      </c>
      <c r="BK73" s="134">
        <f t="shared" si="42"/>
        <v>0</v>
      </c>
      <c r="BL73" s="134">
        <f t="shared" si="42"/>
        <v>0</v>
      </c>
      <c r="BM73" s="134">
        <f t="shared" si="42"/>
        <v>0</v>
      </c>
      <c r="BN73" s="134">
        <f t="shared" si="42"/>
        <v>0</v>
      </c>
      <c r="BO73" s="135">
        <v>0</v>
      </c>
      <c r="BP73" s="134">
        <f t="shared" si="42"/>
        <v>897837</v>
      </c>
      <c r="BQ73" s="134">
        <f t="shared" si="42"/>
        <v>104268</v>
      </c>
      <c r="BR73" s="134">
        <f t="shared" si="42"/>
        <v>41393</v>
      </c>
      <c r="BS73" s="134">
        <f t="shared" si="42"/>
        <v>0</v>
      </c>
      <c r="BT73" s="134">
        <f t="shared" si="42"/>
        <v>55388</v>
      </c>
      <c r="BU73" s="134">
        <f t="shared" si="43"/>
        <v>7487</v>
      </c>
      <c r="BV73" s="134">
        <f t="shared" si="44"/>
        <v>355018</v>
      </c>
      <c r="BW73" s="134">
        <f t="shared" si="45"/>
        <v>0</v>
      </c>
      <c r="BX73" s="134">
        <f t="shared" si="39"/>
        <v>338215</v>
      </c>
      <c r="BY73" s="134">
        <f t="shared" si="40"/>
        <v>16803</v>
      </c>
      <c r="BZ73" s="134">
        <f t="shared" si="41"/>
        <v>0</v>
      </c>
      <c r="CA73" s="134">
        <f t="shared" si="60"/>
        <v>438551</v>
      </c>
      <c r="CB73" s="134">
        <f t="shared" si="61"/>
        <v>240224</v>
      </c>
      <c r="CC73" s="134">
        <f t="shared" si="62"/>
        <v>184887</v>
      </c>
      <c r="CD73" s="134">
        <f t="shared" si="63"/>
        <v>13440</v>
      </c>
      <c r="CE73" s="134">
        <f t="shared" si="64"/>
        <v>0</v>
      </c>
      <c r="CF73" s="135">
        <v>0</v>
      </c>
      <c r="CG73" s="134">
        <f t="shared" si="65"/>
        <v>0</v>
      </c>
      <c r="CH73" s="134">
        <f t="shared" si="66"/>
        <v>0</v>
      </c>
      <c r="CI73" s="134">
        <f t="shared" si="67"/>
        <v>897837</v>
      </c>
    </row>
    <row r="74" spans="1:87" s="129" customFormat="1" ht="12" customHeight="1">
      <c r="A74" s="125" t="s">
        <v>338</v>
      </c>
      <c r="B74" s="126" t="s">
        <v>471</v>
      </c>
      <c r="C74" s="125" t="s">
        <v>472</v>
      </c>
      <c r="D74" s="134">
        <f t="shared" si="46"/>
        <v>0</v>
      </c>
      <c r="E74" s="134">
        <f t="shared" si="47"/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5">
        <v>0</v>
      </c>
      <c r="L74" s="134">
        <f t="shared" si="48"/>
        <v>0</v>
      </c>
      <c r="M74" s="134">
        <f t="shared" si="49"/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f t="shared" si="50"/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f t="shared" si="51"/>
        <v>0</v>
      </c>
      <c r="X74" s="134">
        <v>0</v>
      </c>
      <c r="Y74" s="134">
        <v>0</v>
      </c>
      <c r="Z74" s="134">
        <v>0</v>
      </c>
      <c r="AA74" s="134">
        <v>0</v>
      </c>
      <c r="AB74" s="135">
        <v>0</v>
      </c>
      <c r="AC74" s="134">
        <v>0</v>
      </c>
      <c r="AD74" s="134">
        <v>0</v>
      </c>
      <c r="AE74" s="134">
        <f t="shared" si="52"/>
        <v>0</v>
      </c>
      <c r="AF74" s="134">
        <f t="shared" si="53"/>
        <v>0</v>
      </c>
      <c r="AG74" s="134">
        <f t="shared" si="54"/>
        <v>0</v>
      </c>
      <c r="AH74" s="134">
        <v>0</v>
      </c>
      <c r="AI74" s="134">
        <v>0</v>
      </c>
      <c r="AJ74" s="134">
        <v>0</v>
      </c>
      <c r="AK74" s="134">
        <v>0</v>
      </c>
      <c r="AL74" s="134">
        <v>0</v>
      </c>
      <c r="AM74" s="135">
        <v>0</v>
      </c>
      <c r="AN74" s="134">
        <f t="shared" si="55"/>
        <v>236348</v>
      </c>
      <c r="AO74" s="134">
        <f t="shared" si="56"/>
        <v>75984</v>
      </c>
      <c r="AP74" s="134">
        <v>43995</v>
      </c>
      <c r="AQ74" s="134">
        <v>0</v>
      </c>
      <c r="AR74" s="134">
        <v>31989</v>
      </c>
      <c r="AS74" s="134">
        <v>0</v>
      </c>
      <c r="AT74" s="134">
        <f t="shared" si="57"/>
        <v>101434</v>
      </c>
      <c r="AU74" s="134">
        <v>0</v>
      </c>
      <c r="AV74" s="134">
        <v>101434</v>
      </c>
      <c r="AW74" s="134">
        <v>0</v>
      </c>
      <c r="AX74" s="134">
        <v>0</v>
      </c>
      <c r="AY74" s="134">
        <f t="shared" si="58"/>
        <v>58930</v>
      </c>
      <c r="AZ74" s="134">
        <v>0</v>
      </c>
      <c r="BA74" s="134">
        <v>52038</v>
      </c>
      <c r="BB74" s="134">
        <v>0</v>
      </c>
      <c r="BC74" s="134">
        <v>6892</v>
      </c>
      <c r="BD74" s="135">
        <v>0</v>
      </c>
      <c r="BE74" s="134">
        <v>0</v>
      </c>
      <c r="BF74" s="134">
        <v>44982</v>
      </c>
      <c r="BG74" s="134">
        <f t="shared" si="59"/>
        <v>281330</v>
      </c>
      <c r="BH74" s="134">
        <f t="shared" si="42"/>
        <v>0</v>
      </c>
      <c r="BI74" s="134">
        <f t="shared" si="42"/>
        <v>0</v>
      </c>
      <c r="BJ74" s="134">
        <f t="shared" si="42"/>
        <v>0</v>
      </c>
      <c r="BK74" s="134">
        <f t="shared" si="42"/>
        <v>0</v>
      </c>
      <c r="BL74" s="134">
        <f t="shared" si="42"/>
        <v>0</v>
      </c>
      <c r="BM74" s="134">
        <f t="shared" si="42"/>
        <v>0</v>
      </c>
      <c r="BN74" s="134">
        <f t="shared" si="42"/>
        <v>0</v>
      </c>
      <c r="BO74" s="135">
        <v>0</v>
      </c>
      <c r="BP74" s="134">
        <f t="shared" si="42"/>
        <v>236348</v>
      </c>
      <c r="BQ74" s="134">
        <f t="shared" si="42"/>
        <v>75984</v>
      </c>
      <c r="BR74" s="134">
        <f t="shared" si="42"/>
        <v>43995</v>
      </c>
      <c r="BS74" s="134">
        <f t="shared" si="42"/>
        <v>0</v>
      </c>
      <c r="BT74" s="134">
        <f t="shared" si="42"/>
        <v>31989</v>
      </c>
      <c r="BU74" s="134">
        <f t="shared" si="43"/>
        <v>0</v>
      </c>
      <c r="BV74" s="134">
        <f t="shared" si="44"/>
        <v>101434</v>
      </c>
      <c r="BW74" s="134">
        <f t="shared" si="45"/>
        <v>0</v>
      </c>
      <c r="BX74" s="134">
        <f t="shared" si="39"/>
        <v>101434</v>
      </c>
      <c r="BY74" s="134">
        <f t="shared" si="40"/>
        <v>0</v>
      </c>
      <c r="BZ74" s="134">
        <f t="shared" si="41"/>
        <v>0</v>
      </c>
      <c r="CA74" s="134">
        <f t="shared" si="60"/>
        <v>58930</v>
      </c>
      <c r="CB74" s="134">
        <f t="shared" si="61"/>
        <v>0</v>
      </c>
      <c r="CC74" s="134">
        <f t="shared" si="62"/>
        <v>52038</v>
      </c>
      <c r="CD74" s="134">
        <f t="shared" si="63"/>
        <v>0</v>
      </c>
      <c r="CE74" s="134">
        <f t="shared" si="64"/>
        <v>6892</v>
      </c>
      <c r="CF74" s="135">
        <v>0</v>
      </c>
      <c r="CG74" s="134">
        <f t="shared" si="65"/>
        <v>0</v>
      </c>
      <c r="CH74" s="134">
        <f t="shared" si="66"/>
        <v>44982</v>
      </c>
      <c r="CI74" s="134">
        <f t="shared" si="67"/>
        <v>281330</v>
      </c>
    </row>
    <row r="75" spans="1:87" s="129" customFormat="1" ht="12" customHeight="1">
      <c r="A75" s="125" t="s">
        <v>338</v>
      </c>
      <c r="B75" s="126" t="s">
        <v>473</v>
      </c>
      <c r="C75" s="125" t="s">
        <v>474</v>
      </c>
      <c r="D75" s="134">
        <f t="shared" si="46"/>
        <v>429653</v>
      </c>
      <c r="E75" s="134">
        <f t="shared" si="47"/>
        <v>423511</v>
      </c>
      <c r="F75" s="134">
        <v>0</v>
      </c>
      <c r="G75" s="134">
        <v>423511</v>
      </c>
      <c r="H75" s="134">
        <v>0</v>
      </c>
      <c r="I75" s="134">
        <v>0</v>
      </c>
      <c r="J75" s="134">
        <v>6142</v>
      </c>
      <c r="K75" s="135">
        <v>0</v>
      </c>
      <c r="L75" s="134">
        <f t="shared" si="48"/>
        <v>1533828</v>
      </c>
      <c r="M75" s="134">
        <f t="shared" si="49"/>
        <v>103628</v>
      </c>
      <c r="N75" s="134">
        <v>103628</v>
      </c>
      <c r="O75" s="134">
        <v>0</v>
      </c>
      <c r="P75" s="134">
        <v>0</v>
      </c>
      <c r="Q75" s="134">
        <v>0</v>
      </c>
      <c r="R75" s="134">
        <f t="shared" si="50"/>
        <v>500749</v>
      </c>
      <c r="S75" s="134">
        <v>0</v>
      </c>
      <c r="T75" s="134">
        <v>500749</v>
      </c>
      <c r="U75" s="134">
        <v>0</v>
      </c>
      <c r="V75" s="134">
        <v>0</v>
      </c>
      <c r="W75" s="134">
        <f t="shared" si="51"/>
        <v>929451</v>
      </c>
      <c r="X75" s="134">
        <v>0</v>
      </c>
      <c r="Y75" s="134">
        <v>836942</v>
      </c>
      <c r="Z75" s="134">
        <v>92509</v>
      </c>
      <c r="AA75" s="134">
        <v>0</v>
      </c>
      <c r="AB75" s="135">
        <v>0</v>
      </c>
      <c r="AC75" s="134">
        <v>0</v>
      </c>
      <c r="AD75" s="134">
        <v>12912</v>
      </c>
      <c r="AE75" s="134">
        <f t="shared" si="52"/>
        <v>1976393</v>
      </c>
      <c r="AF75" s="134">
        <f t="shared" si="53"/>
        <v>0</v>
      </c>
      <c r="AG75" s="134">
        <f t="shared" si="54"/>
        <v>0</v>
      </c>
      <c r="AH75" s="134">
        <v>0</v>
      </c>
      <c r="AI75" s="134">
        <v>0</v>
      </c>
      <c r="AJ75" s="134">
        <v>0</v>
      </c>
      <c r="AK75" s="134">
        <v>0</v>
      </c>
      <c r="AL75" s="134">
        <v>0</v>
      </c>
      <c r="AM75" s="135">
        <v>0</v>
      </c>
      <c r="AN75" s="134">
        <f t="shared" si="55"/>
        <v>0</v>
      </c>
      <c r="AO75" s="134">
        <f t="shared" si="56"/>
        <v>0</v>
      </c>
      <c r="AP75" s="134">
        <v>0</v>
      </c>
      <c r="AQ75" s="134">
        <v>0</v>
      </c>
      <c r="AR75" s="134">
        <v>0</v>
      </c>
      <c r="AS75" s="134">
        <v>0</v>
      </c>
      <c r="AT75" s="134">
        <f t="shared" si="57"/>
        <v>0</v>
      </c>
      <c r="AU75" s="134">
        <v>0</v>
      </c>
      <c r="AV75" s="134">
        <v>0</v>
      </c>
      <c r="AW75" s="134">
        <v>0</v>
      </c>
      <c r="AX75" s="134">
        <v>0</v>
      </c>
      <c r="AY75" s="134">
        <f t="shared" si="58"/>
        <v>0</v>
      </c>
      <c r="AZ75" s="134">
        <v>0</v>
      </c>
      <c r="BA75" s="134">
        <v>0</v>
      </c>
      <c r="BB75" s="134">
        <v>0</v>
      </c>
      <c r="BC75" s="134">
        <v>0</v>
      </c>
      <c r="BD75" s="135">
        <v>0</v>
      </c>
      <c r="BE75" s="134">
        <v>0</v>
      </c>
      <c r="BF75" s="134">
        <v>0</v>
      </c>
      <c r="BG75" s="134">
        <f t="shared" si="59"/>
        <v>0</v>
      </c>
      <c r="BH75" s="134">
        <f t="shared" si="42"/>
        <v>429653</v>
      </c>
      <c r="BI75" s="134">
        <f t="shared" si="42"/>
        <v>423511</v>
      </c>
      <c r="BJ75" s="134">
        <f t="shared" si="42"/>
        <v>0</v>
      </c>
      <c r="BK75" s="134">
        <f t="shared" si="42"/>
        <v>423511</v>
      </c>
      <c r="BL75" s="134">
        <f t="shared" si="42"/>
        <v>0</v>
      </c>
      <c r="BM75" s="134">
        <f t="shared" si="42"/>
        <v>0</v>
      </c>
      <c r="BN75" s="134">
        <f t="shared" si="42"/>
        <v>6142</v>
      </c>
      <c r="BO75" s="135">
        <v>0</v>
      </c>
      <c r="BP75" s="134">
        <f t="shared" si="42"/>
        <v>1533828</v>
      </c>
      <c r="BQ75" s="134">
        <f t="shared" si="42"/>
        <v>103628</v>
      </c>
      <c r="BR75" s="134">
        <f t="shared" si="42"/>
        <v>103628</v>
      </c>
      <c r="BS75" s="134">
        <f t="shared" si="42"/>
        <v>0</v>
      </c>
      <c r="BT75" s="134">
        <f t="shared" si="42"/>
        <v>0</v>
      </c>
      <c r="BU75" s="134">
        <f t="shared" si="43"/>
        <v>0</v>
      </c>
      <c r="BV75" s="134">
        <f t="shared" si="44"/>
        <v>500749</v>
      </c>
      <c r="BW75" s="134">
        <f t="shared" si="45"/>
        <v>0</v>
      </c>
      <c r="BX75" s="134">
        <f t="shared" si="39"/>
        <v>500749</v>
      </c>
      <c r="BY75" s="134">
        <f t="shared" si="40"/>
        <v>0</v>
      </c>
      <c r="BZ75" s="134">
        <f t="shared" si="41"/>
        <v>0</v>
      </c>
      <c r="CA75" s="134">
        <f t="shared" si="60"/>
        <v>929451</v>
      </c>
      <c r="CB75" s="134">
        <f t="shared" si="61"/>
        <v>0</v>
      </c>
      <c r="CC75" s="134">
        <f t="shared" si="62"/>
        <v>836942</v>
      </c>
      <c r="CD75" s="134">
        <f t="shared" si="63"/>
        <v>92509</v>
      </c>
      <c r="CE75" s="134">
        <f t="shared" si="64"/>
        <v>0</v>
      </c>
      <c r="CF75" s="135">
        <v>0</v>
      </c>
      <c r="CG75" s="134">
        <f t="shared" si="65"/>
        <v>0</v>
      </c>
      <c r="CH75" s="134">
        <f t="shared" si="66"/>
        <v>12912</v>
      </c>
      <c r="CI75" s="134">
        <f t="shared" si="67"/>
        <v>1976393</v>
      </c>
    </row>
    <row r="76" spans="1:87" s="129" customFormat="1" ht="12" customHeight="1">
      <c r="A76" s="125" t="s">
        <v>338</v>
      </c>
      <c r="B76" s="126" t="s">
        <v>475</v>
      </c>
      <c r="C76" s="125" t="s">
        <v>476</v>
      </c>
      <c r="D76" s="134">
        <f t="shared" si="46"/>
        <v>185030</v>
      </c>
      <c r="E76" s="134">
        <f t="shared" si="47"/>
        <v>185030</v>
      </c>
      <c r="F76" s="134">
        <v>0</v>
      </c>
      <c r="G76" s="134">
        <v>185030</v>
      </c>
      <c r="H76" s="134">
        <v>0</v>
      </c>
      <c r="I76" s="134">
        <v>0</v>
      </c>
      <c r="J76" s="134">
        <v>0</v>
      </c>
      <c r="K76" s="135">
        <v>0</v>
      </c>
      <c r="L76" s="134">
        <f t="shared" si="48"/>
        <v>929860</v>
      </c>
      <c r="M76" s="134">
        <f t="shared" si="49"/>
        <v>158306</v>
      </c>
      <c r="N76" s="134">
        <v>62209</v>
      </c>
      <c r="O76" s="134">
        <v>0</v>
      </c>
      <c r="P76" s="134">
        <v>96097</v>
      </c>
      <c r="Q76" s="134">
        <v>0</v>
      </c>
      <c r="R76" s="134">
        <f t="shared" si="50"/>
        <v>478342</v>
      </c>
      <c r="S76" s="134">
        <v>0</v>
      </c>
      <c r="T76" s="134">
        <v>478342</v>
      </c>
      <c r="U76" s="134">
        <v>0</v>
      </c>
      <c r="V76" s="134">
        <v>0</v>
      </c>
      <c r="W76" s="134">
        <f t="shared" si="51"/>
        <v>293212</v>
      </c>
      <c r="X76" s="134">
        <v>0</v>
      </c>
      <c r="Y76" s="134">
        <v>225381</v>
      </c>
      <c r="Z76" s="134">
        <v>63404</v>
      </c>
      <c r="AA76" s="134">
        <v>4427</v>
      </c>
      <c r="AB76" s="135">
        <v>0</v>
      </c>
      <c r="AC76" s="134">
        <v>0</v>
      </c>
      <c r="AD76" s="134">
        <v>30163</v>
      </c>
      <c r="AE76" s="134">
        <f t="shared" si="52"/>
        <v>1145053</v>
      </c>
      <c r="AF76" s="134">
        <f t="shared" si="53"/>
        <v>0</v>
      </c>
      <c r="AG76" s="134">
        <f t="shared" si="54"/>
        <v>0</v>
      </c>
      <c r="AH76" s="134">
        <v>0</v>
      </c>
      <c r="AI76" s="134">
        <v>0</v>
      </c>
      <c r="AJ76" s="134">
        <v>0</v>
      </c>
      <c r="AK76" s="134">
        <v>0</v>
      </c>
      <c r="AL76" s="134">
        <v>0</v>
      </c>
      <c r="AM76" s="135">
        <v>0</v>
      </c>
      <c r="AN76" s="134">
        <f t="shared" si="55"/>
        <v>0</v>
      </c>
      <c r="AO76" s="134">
        <f t="shared" si="56"/>
        <v>0</v>
      </c>
      <c r="AP76" s="134">
        <v>0</v>
      </c>
      <c r="AQ76" s="134">
        <v>0</v>
      </c>
      <c r="AR76" s="134">
        <v>0</v>
      </c>
      <c r="AS76" s="134">
        <v>0</v>
      </c>
      <c r="AT76" s="134">
        <f t="shared" si="57"/>
        <v>0</v>
      </c>
      <c r="AU76" s="134">
        <v>0</v>
      </c>
      <c r="AV76" s="134">
        <v>0</v>
      </c>
      <c r="AW76" s="134">
        <v>0</v>
      </c>
      <c r="AX76" s="134">
        <v>0</v>
      </c>
      <c r="AY76" s="134">
        <f t="shared" si="58"/>
        <v>0</v>
      </c>
      <c r="AZ76" s="134">
        <v>0</v>
      </c>
      <c r="BA76" s="134">
        <v>0</v>
      </c>
      <c r="BB76" s="134">
        <v>0</v>
      </c>
      <c r="BC76" s="134">
        <v>0</v>
      </c>
      <c r="BD76" s="135">
        <v>0</v>
      </c>
      <c r="BE76" s="134">
        <v>0</v>
      </c>
      <c r="BF76" s="134">
        <v>0</v>
      </c>
      <c r="BG76" s="134">
        <f t="shared" si="59"/>
        <v>0</v>
      </c>
      <c r="BH76" s="134">
        <f t="shared" si="42"/>
        <v>185030</v>
      </c>
      <c r="BI76" s="134">
        <f t="shared" si="42"/>
        <v>185030</v>
      </c>
      <c r="BJ76" s="134">
        <f t="shared" si="42"/>
        <v>0</v>
      </c>
      <c r="BK76" s="134">
        <f t="shared" si="42"/>
        <v>185030</v>
      </c>
      <c r="BL76" s="134">
        <f t="shared" si="42"/>
        <v>0</v>
      </c>
      <c r="BM76" s="134">
        <f t="shared" si="42"/>
        <v>0</v>
      </c>
      <c r="BN76" s="134">
        <f t="shared" si="42"/>
        <v>0</v>
      </c>
      <c r="BO76" s="135">
        <v>0</v>
      </c>
      <c r="BP76" s="134">
        <f t="shared" si="42"/>
        <v>929860</v>
      </c>
      <c r="BQ76" s="134">
        <f t="shared" si="42"/>
        <v>158306</v>
      </c>
      <c r="BR76" s="134">
        <f t="shared" si="42"/>
        <v>62209</v>
      </c>
      <c r="BS76" s="134">
        <f t="shared" si="42"/>
        <v>0</v>
      </c>
      <c r="BT76" s="134">
        <f t="shared" si="42"/>
        <v>96097</v>
      </c>
      <c r="BU76" s="134">
        <f t="shared" si="43"/>
        <v>0</v>
      </c>
      <c r="BV76" s="134">
        <f t="shared" si="44"/>
        <v>478342</v>
      </c>
      <c r="BW76" s="134">
        <f t="shared" si="45"/>
        <v>0</v>
      </c>
      <c r="BX76" s="134">
        <f t="shared" si="39"/>
        <v>478342</v>
      </c>
      <c r="BY76" s="134">
        <f t="shared" si="40"/>
        <v>0</v>
      </c>
      <c r="BZ76" s="134">
        <f t="shared" si="41"/>
        <v>0</v>
      </c>
      <c r="CA76" s="134">
        <f t="shared" si="60"/>
        <v>293212</v>
      </c>
      <c r="CB76" s="134">
        <f t="shared" si="61"/>
        <v>0</v>
      </c>
      <c r="CC76" s="134">
        <f t="shared" si="62"/>
        <v>225381</v>
      </c>
      <c r="CD76" s="134">
        <f t="shared" si="63"/>
        <v>63404</v>
      </c>
      <c r="CE76" s="134">
        <f t="shared" si="64"/>
        <v>4427</v>
      </c>
      <c r="CF76" s="135">
        <v>0</v>
      </c>
      <c r="CG76" s="134">
        <f t="shared" si="65"/>
        <v>0</v>
      </c>
      <c r="CH76" s="134">
        <f t="shared" si="66"/>
        <v>30163</v>
      </c>
      <c r="CI76" s="134">
        <f t="shared" si="67"/>
        <v>1145053</v>
      </c>
    </row>
    <row r="77" spans="1:87" s="129" customFormat="1" ht="12" customHeight="1">
      <c r="A77" s="125" t="s">
        <v>338</v>
      </c>
      <c r="B77" s="126" t="s">
        <v>477</v>
      </c>
      <c r="C77" s="125" t="s">
        <v>478</v>
      </c>
      <c r="D77" s="134">
        <f t="shared" si="46"/>
        <v>0</v>
      </c>
      <c r="E77" s="134">
        <f t="shared" si="47"/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5">
        <v>0</v>
      </c>
      <c r="L77" s="134">
        <f t="shared" si="48"/>
        <v>194084</v>
      </c>
      <c r="M77" s="134">
        <f t="shared" si="49"/>
        <v>51257</v>
      </c>
      <c r="N77" s="134">
        <v>14207</v>
      </c>
      <c r="O77" s="134">
        <v>0</v>
      </c>
      <c r="P77" s="134">
        <v>37050</v>
      </c>
      <c r="Q77" s="134">
        <v>0</v>
      </c>
      <c r="R77" s="134">
        <f t="shared" si="50"/>
        <v>62579</v>
      </c>
      <c r="S77" s="134">
        <v>0</v>
      </c>
      <c r="T77" s="134">
        <v>62579</v>
      </c>
      <c r="U77" s="134">
        <v>0</v>
      </c>
      <c r="V77" s="134">
        <v>9519</v>
      </c>
      <c r="W77" s="134">
        <f t="shared" si="51"/>
        <v>70729</v>
      </c>
      <c r="X77" s="134">
        <v>33037</v>
      </c>
      <c r="Y77" s="134">
        <v>1183</v>
      </c>
      <c r="Z77" s="134">
        <v>16189</v>
      </c>
      <c r="AA77" s="134">
        <v>20320</v>
      </c>
      <c r="AB77" s="135">
        <v>0</v>
      </c>
      <c r="AC77" s="134">
        <v>0</v>
      </c>
      <c r="AD77" s="134">
        <v>5876</v>
      </c>
      <c r="AE77" s="134">
        <f t="shared" si="52"/>
        <v>199960</v>
      </c>
      <c r="AF77" s="134">
        <f t="shared" si="53"/>
        <v>0</v>
      </c>
      <c r="AG77" s="134">
        <f t="shared" si="54"/>
        <v>0</v>
      </c>
      <c r="AH77" s="134">
        <v>0</v>
      </c>
      <c r="AI77" s="134">
        <v>0</v>
      </c>
      <c r="AJ77" s="134">
        <v>0</v>
      </c>
      <c r="AK77" s="134">
        <v>0</v>
      </c>
      <c r="AL77" s="134">
        <v>0</v>
      </c>
      <c r="AM77" s="135">
        <v>0</v>
      </c>
      <c r="AN77" s="134">
        <f t="shared" si="55"/>
        <v>65714</v>
      </c>
      <c r="AO77" s="134">
        <f t="shared" si="56"/>
        <v>18559</v>
      </c>
      <c r="AP77" s="134">
        <v>4878</v>
      </c>
      <c r="AQ77" s="134">
        <v>0</v>
      </c>
      <c r="AR77" s="134">
        <v>13681</v>
      </c>
      <c r="AS77" s="134">
        <v>0</v>
      </c>
      <c r="AT77" s="134">
        <f t="shared" si="57"/>
        <v>43417</v>
      </c>
      <c r="AU77" s="134">
        <v>0</v>
      </c>
      <c r="AV77" s="134">
        <v>43417</v>
      </c>
      <c r="AW77" s="134">
        <v>0</v>
      </c>
      <c r="AX77" s="134">
        <v>0</v>
      </c>
      <c r="AY77" s="134">
        <f t="shared" si="58"/>
        <v>3738</v>
      </c>
      <c r="AZ77" s="134">
        <v>0</v>
      </c>
      <c r="BA77" s="134">
        <v>0</v>
      </c>
      <c r="BB77" s="134">
        <v>0</v>
      </c>
      <c r="BC77" s="134">
        <v>3738</v>
      </c>
      <c r="BD77" s="135">
        <v>0</v>
      </c>
      <c r="BE77" s="134">
        <v>0</v>
      </c>
      <c r="BF77" s="134">
        <v>2938</v>
      </c>
      <c r="BG77" s="134">
        <f t="shared" si="59"/>
        <v>68652</v>
      </c>
      <c r="BH77" s="134">
        <f t="shared" si="42"/>
        <v>0</v>
      </c>
      <c r="BI77" s="134">
        <f t="shared" si="42"/>
        <v>0</v>
      </c>
      <c r="BJ77" s="134">
        <f t="shared" si="42"/>
        <v>0</v>
      </c>
      <c r="BK77" s="134">
        <f t="shared" si="42"/>
        <v>0</v>
      </c>
      <c r="BL77" s="134">
        <f t="shared" si="42"/>
        <v>0</v>
      </c>
      <c r="BM77" s="134">
        <f t="shared" si="42"/>
        <v>0</v>
      </c>
      <c r="BN77" s="134">
        <f t="shared" si="42"/>
        <v>0</v>
      </c>
      <c r="BO77" s="135">
        <v>0</v>
      </c>
      <c r="BP77" s="134">
        <f t="shared" si="42"/>
        <v>259798</v>
      </c>
      <c r="BQ77" s="134">
        <f t="shared" si="42"/>
        <v>69816</v>
      </c>
      <c r="BR77" s="134">
        <f t="shared" si="42"/>
        <v>19085</v>
      </c>
      <c r="BS77" s="134">
        <f t="shared" si="42"/>
        <v>0</v>
      </c>
      <c r="BT77" s="134">
        <f t="shared" si="42"/>
        <v>50731</v>
      </c>
      <c r="BU77" s="134">
        <f t="shared" si="43"/>
        <v>0</v>
      </c>
      <c r="BV77" s="134">
        <f t="shared" si="44"/>
        <v>105996</v>
      </c>
      <c r="BW77" s="134">
        <f t="shared" si="45"/>
        <v>0</v>
      </c>
      <c r="BX77" s="134">
        <f t="shared" si="39"/>
        <v>105996</v>
      </c>
      <c r="BY77" s="134">
        <f t="shared" si="40"/>
        <v>0</v>
      </c>
      <c r="BZ77" s="134">
        <f t="shared" si="41"/>
        <v>9519</v>
      </c>
      <c r="CA77" s="134">
        <f t="shared" si="60"/>
        <v>74467</v>
      </c>
      <c r="CB77" s="134">
        <f t="shared" si="61"/>
        <v>33037</v>
      </c>
      <c r="CC77" s="134">
        <f t="shared" si="62"/>
        <v>1183</v>
      </c>
      <c r="CD77" s="134">
        <f t="shared" si="63"/>
        <v>16189</v>
      </c>
      <c r="CE77" s="134">
        <f t="shared" si="64"/>
        <v>24058</v>
      </c>
      <c r="CF77" s="135">
        <v>0</v>
      </c>
      <c r="CG77" s="134">
        <f t="shared" si="65"/>
        <v>0</v>
      </c>
      <c r="CH77" s="134">
        <f t="shared" si="66"/>
        <v>8814</v>
      </c>
      <c r="CI77" s="134">
        <f t="shared" si="67"/>
        <v>268612</v>
      </c>
    </row>
    <row r="78" spans="1:87" s="129" customFormat="1" ht="12" customHeight="1">
      <c r="A78" s="125" t="s">
        <v>338</v>
      </c>
      <c r="B78" s="126" t="s">
        <v>479</v>
      </c>
      <c r="C78" s="125" t="s">
        <v>480</v>
      </c>
      <c r="D78" s="134">
        <f t="shared" si="46"/>
        <v>0</v>
      </c>
      <c r="E78" s="134">
        <f t="shared" si="47"/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5">
        <v>0</v>
      </c>
      <c r="L78" s="134">
        <f t="shared" si="48"/>
        <v>149174</v>
      </c>
      <c r="M78" s="134">
        <f t="shared" si="49"/>
        <v>49888</v>
      </c>
      <c r="N78" s="134">
        <v>41573</v>
      </c>
      <c r="O78" s="134">
        <v>0</v>
      </c>
      <c r="P78" s="134">
        <v>0</v>
      </c>
      <c r="Q78" s="134">
        <v>8315</v>
      </c>
      <c r="R78" s="134">
        <f t="shared" si="50"/>
        <v>22225</v>
      </c>
      <c r="S78" s="134">
        <v>0</v>
      </c>
      <c r="T78" s="134">
        <v>0</v>
      </c>
      <c r="U78" s="134">
        <v>22225</v>
      </c>
      <c r="V78" s="134">
        <v>0</v>
      </c>
      <c r="W78" s="134">
        <f t="shared" si="51"/>
        <v>77061</v>
      </c>
      <c r="X78" s="134">
        <v>0</v>
      </c>
      <c r="Y78" s="134">
        <v>1501</v>
      </c>
      <c r="Z78" s="134">
        <v>48762</v>
      </c>
      <c r="AA78" s="134">
        <v>26798</v>
      </c>
      <c r="AB78" s="135">
        <v>0</v>
      </c>
      <c r="AC78" s="134">
        <v>0</v>
      </c>
      <c r="AD78" s="134">
        <v>383713</v>
      </c>
      <c r="AE78" s="134">
        <f t="shared" si="52"/>
        <v>532887</v>
      </c>
      <c r="AF78" s="134">
        <f t="shared" si="53"/>
        <v>0</v>
      </c>
      <c r="AG78" s="134">
        <f t="shared" si="54"/>
        <v>0</v>
      </c>
      <c r="AH78" s="134">
        <v>0</v>
      </c>
      <c r="AI78" s="134">
        <v>0</v>
      </c>
      <c r="AJ78" s="134">
        <v>0</v>
      </c>
      <c r="AK78" s="134">
        <v>0</v>
      </c>
      <c r="AL78" s="134">
        <v>0</v>
      </c>
      <c r="AM78" s="135">
        <v>0</v>
      </c>
      <c r="AN78" s="134">
        <f t="shared" si="55"/>
        <v>306170</v>
      </c>
      <c r="AO78" s="134">
        <f t="shared" si="56"/>
        <v>16630</v>
      </c>
      <c r="AP78" s="134">
        <v>16630</v>
      </c>
      <c r="AQ78" s="134">
        <v>0</v>
      </c>
      <c r="AR78" s="134">
        <v>0</v>
      </c>
      <c r="AS78" s="134">
        <v>0</v>
      </c>
      <c r="AT78" s="134">
        <f t="shared" si="57"/>
        <v>217405</v>
      </c>
      <c r="AU78" s="134">
        <v>0</v>
      </c>
      <c r="AV78" s="134">
        <v>217405</v>
      </c>
      <c r="AW78" s="134">
        <v>0</v>
      </c>
      <c r="AX78" s="134">
        <v>0</v>
      </c>
      <c r="AY78" s="134">
        <f t="shared" si="58"/>
        <v>72135</v>
      </c>
      <c r="AZ78" s="134">
        <v>0</v>
      </c>
      <c r="BA78" s="134">
        <v>59154</v>
      </c>
      <c r="BB78" s="134">
        <v>3868</v>
      </c>
      <c r="BC78" s="134">
        <v>9113</v>
      </c>
      <c r="BD78" s="135">
        <v>0</v>
      </c>
      <c r="BE78" s="134">
        <v>0</v>
      </c>
      <c r="BF78" s="134">
        <v>320326</v>
      </c>
      <c r="BG78" s="134">
        <f t="shared" si="59"/>
        <v>626496</v>
      </c>
      <c r="BH78" s="134">
        <f t="shared" si="42"/>
        <v>0</v>
      </c>
      <c r="BI78" s="134">
        <f t="shared" si="42"/>
        <v>0</v>
      </c>
      <c r="BJ78" s="134">
        <f t="shared" si="42"/>
        <v>0</v>
      </c>
      <c r="BK78" s="134">
        <f t="shared" si="42"/>
        <v>0</v>
      </c>
      <c r="BL78" s="134">
        <f t="shared" si="42"/>
        <v>0</v>
      </c>
      <c r="BM78" s="134">
        <f t="shared" si="42"/>
        <v>0</v>
      </c>
      <c r="BN78" s="134">
        <f t="shared" si="42"/>
        <v>0</v>
      </c>
      <c r="BO78" s="135">
        <v>0</v>
      </c>
      <c r="BP78" s="134">
        <f t="shared" si="42"/>
        <v>455344</v>
      </c>
      <c r="BQ78" s="134">
        <f t="shared" si="42"/>
        <v>66518</v>
      </c>
      <c r="BR78" s="134">
        <f t="shared" si="42"/>
        <v>58203</v>
      </c>
      <c r="BS78" s="134">
        <f t="shared" si="42"/>
        <v>0</v>
      </c>
      <c r="BT78" s="134">
        <f t="shared" si="42"/>
        <v>0</v>
      </c>
      <c r="BU78" s="134">
        <f t="shared" si="43"/>
        <v>8315</v>
      </c>
      <c r="BV78" s="134">
        <f t="shared" si="44"/>
        <v>239630</v>
      </c>
      <c r="BW78" s="134">
        <f t="shared" si="45"/>
        <v>0</v>
      </c>
      <c r="BX78" s="134">
        <f t="shared" si="39"/>
        <v>217405</v>
      </c>
      <c r="BY78" s="134">
        <f t="shared" si="40"/>
        <v>22225</v>
      </c>
      <c r="BZ78" s="134">
        <f t="shared" si="41"/>
        <v>0</v>
      </c>
      <c r="CA78" s="134">
        <f t="shared" si="60"/>
        <v>149196</v>
      </c>
      <c r="CB78" s="134">
        <f t="shared" si="61"/>
        <v>0</v>
      </c>
      <c r="CC78" s="134">
        <f t="shared" si="62"/>
        <v>60655</v>
      </c>
      <c r="CD78" s="134">
        <f t="shared" si="63"/>
        <v>52630</v>
      </c>
      <c r="CE78" s="134">
        <f t="shared" si="64"/>
        <v>35911</v>
      </c>
      <c r="CF78" s="135">
        <v>0</v>
      </c>
      <c r="CG78" s="134">
        <f t="shared" si="65"/>
        <v>0</v>
      </c>
      <c r="CH78" s="134">
        <f t="shared" si="66"/>
        <v>704039</v>
      </c>
      <c r="CI78" s="134">
        <f t="shared" si="67"/>
        <v>1159383</v>
      </c>
    </row>
    <row r="79" spans="1:87" s="129" customFormat="1" ht="12" customHeight="1">
      <c r="A79" s="125" t="s">
        <v>338</v>
      </c>
      <c r="B79" s="126" t="s">
        <v>481</v>
      </c>
      <c r="C79" s="125" t="s">
        <v>482</v>
      </c>
      <c r="D79" s="134">
        <f t="shared" si="46"/>
        <v>102333</v>
      </c>
      <c r="E79" s="134">
        <f t="shared" si="47"/>
        <v>96568</v>
      </c>
      <c r="F79" s="134">
        <v>0</v>
      </c>
      <c r="G79" s="134">
        <v>96568</v>
      </c>
      <c r="H79" s="134">
        <v>0</v>
      </c>
      <c r="I79" s="134">
        <v>0</v>
      </c>
      <c r="J79" s="134">
        <v>5765</v>
      </c>
      <c r="K79" s="135">
        <v>0</v>
      </c>
      <c r="L79" s="134">
        <f t="shared" si="48"/>
        <v>1210717</v>
      </c>
      <c r="M79" s="134">
        <f t="shared" si="49"/>
        <v>184706</v>
      </c>
      <c r="N79" s="134">
        <v>184706</v>
      </c>
      <c r="O79" s="134">
        <v>0</v>
      </c>
      <c r="P79" s="134">
        <v>0</v>
      </c>
      <c r="Q79" s="134">
        <v>0</v>
      </c>
      <c r="R79" s="134">
        <f t="shared" si="50"/>
        <v>728150</v>
      </c>
      <c r="S79" s="134">
        <v>0</v>
      </c>
      <c r="T79" s="134">
        <v>726118</v>
      </c>
      <c r="U79" s="134">
        <v>2032</v>
      </c>
      <c r="V79" s="134">
        <v>0</v>
      </c>
      <c r="W79" s="134">
        <f t="shared" si="51"/>
        <v>297861</v>
      </c>
      <c r="X79" s="134">
        <v>0</v>
      </c>
      <c r="Y79" s="134">
        <v>155276</v>
      </c>
      <c r="Z79" s="134">
        <v>142585</v>
      </c>
      <c r="AA79" s="134">
        <v>0</v>
      </c>
      <c r="AB79" s="135">
        <v>0</v>
      </c>
      <c r="AC79" s="134">
        <v>0</v>
      </c>
      <c r="AD79" s="134">
        <v>254030</v>
      </c>
      <c r="AE79" s="134">
        <f t="shared" si="52"/>
        <v>1567080</v>
      </c>
      <c r="AF79" s="134">
        <f t="shared" si="53"/>
        <v>0</v>
      </c>
      <c r="AG79" s="134">
        <f t="shared" si="54"/>
        <v>0</v>
      </c>
      <c r="AH79" s="134">
        <v>0</v>
      </c>
      <c r="AI79" s="134">
        <v>0</v>
      </c>
      <c r="AJ79" s="134">
        <v>0</v>
      </c>
      <c r="AK79" s="134">
        <v>0</v>
      </c>
      <c r="AL79" s="134">
        <v>0</v>
      </c>
      <c r="AM79" s="135">
        <v>0</v>
      </c>
      <c r="AN79" s="134">
        <f t="shared" si="55"/>
        <v>0</v>
      </c>
      <c r="AO79" s="134">
        <f t="shared" si="56"/>
        <v>0</v>
      </c>
      <c r="AP79" s="134">
        <v>0</v>
      </c>
      <c r="AQ79" s="134">
        <v>0</v>
      </c>
      <c r="AR79" s="134">
        <v>0</v>
      </c>
      <c r="AS79" s="134">
        <v>0</v>
      </c>
      <c r="AT79" s="134">
        <f t="shared" si="57"/>
        <v>0</v>
      </c>
      <c r="AU79" s="134">
        <v>0</v>
      </c>
      <c r="AV79" s="134">
        <v>0</v>
      </c>
      <c r="AW79" s="134">
        <v>0</v>
      </c>
      <c r="AX79" s="134">
        <v>0</v>
      </c>
      <c r="AY79" s="134">
        <f t="shared" si="58"/>
        <v>0</v>
      </c>
      <c r="AZ79" s="134">
        <v>0</v>
      </c>
      <c r="BA79" s="134">
        <v>0</v>
      </c>
      <c r="BB79" s="134">
        <v>0</v>
      </c>
      <c r="BC79" s="134">
        <v>0</v>
      </c>
      <c r="BD79" s="135">
        <v>0</v>
      </c>
      <c r="BE79" s="134">
        <v>0</v>
      </c>
      <c r="BF79" s="134">
        <v>0</v>
      </c>
      <c r="BG79" s="134">
        <f t="shared" si="59"/>
        <v>0</v>
      </c>
      <c r="BH79" s="134">
        <f aca="true" t="shared" si="68" ref="BH79:BN81">SUM(D79,AF79)</f>
        <v>102333</v>
      </c>
      <c r="BI79" s="134">
        <f t="shared" si="68"/>
        <v>96568</v>
      </c>
      <c r="BJ79" s="134">
        <f t="shared" si="68"/>
        <v>0</v>
      </c>
      <c r="BK79" s="134">
        <f t="shared" si="68"/>
        <v>96568</v>
      </c>
      <c r="BL79" s="134">
        <f t="shared" si="68"/>
        <v>0</v>
      </c>
      <c r="BM79" s="134">
        <f t="shared" si="68"/>
        <v>0</v>
      </c>
      <c r="BN79" s="134">
        <f t="shared" si="68"/>
        <v>5765</v>
      </c>
      <c r="BO79" s="135">
        <v>0</v>
      </c>
      <c r="BP79" s="134">
        <f aca="true" t="shared" si="69" ref="BP79:BT81">SUM(L79,AN79)</f>
        <v>1210717</v>
      </c>
      <c r="BQ79" s="134">
        <f t="shared" si="69"/>
        <v>184706</v>
      </c>
      <c r="BR79" s="134">
        <f t="shared" si="69"/>
        <v>184706</v>
      </c>
      <c r="BS79" s="134">
        <f t="shared" si="69"/>
        <v>0</v>
      </c>
      <c r="BT79" s="134">
        <f t="shared" si="69"/>
        <v>0</v>
      </c>
      <c r="BU79" s="134">
        <f t="shared" si="43"/>
        <v>0</v>
      </c>
      <c r="BV79" s="134">
        <f t="shared" si="44"/>
        <v>728150</v>
      </c>
      <c r="BW79" s="134">
        <f t="shared" si="45"/>
        <v>0</v>
      </c>
      <c r="BX79" s="134">
        <f t="shared" si="39"/>
        <v>726118</v>
      </c>
      <c r="BY79" s="134">
        <f t="shared" si="40"/>
        <v>2032</v>
      </c>
      <c r="BZ79" s="134">
        <f t="shared" si="41"/>
        <v>0</v>
      </c>
      <c r="CA79" s="134">
        <f t="shared" si="60"/>
        <v>297861</v>
      </c>
      <c r="CB79" s="134">
        <f t="shared" si="61"/>
        <v>0</v>
      </c>
      <c r="CC79" s="134">
        <f t="shared" si="62"/>
        <v>155276</v>
      </c>
      <c r="CD79" s="134">
        <f t="shared" si="63"/>
        <v>142585</v>
      </c>
      <c r="CE79" s="134">
        <f t="shared" si="64"/>
        <v>0</v>
      </c>
      <c r="CF79" s="135">
        <v>0</v>
      </c>
      <c r="CG79" s="134">
        <f t="shared" si="65"/>
        <v>0</v>
      </c>
      <c r="CH79" s="134">
        <f t="shared" si="66"/>
        <v>254030</v>
      </c>
      <c r="CI79" s="134">
        <f t="shared" si="67"/>
        <v>1567080</v>
      </c>
    </row>
    <row r="80" spans="1:87" s="129" customFormat="1" ht="12" customHeight="1">
      <c r="A80" s="125" t="s">
        <v>338</v>
      </c>
      <c r="B80" s="126" t="s">
        <v>483</v>
      </c>
      <c r="C80" s="125" t="s">
        <v>484</v>
      </c>
      <c r="D80" s="134">
        <f t="shared" si="46"/>
        <v>0</v>
      </c>
      <c r="E80" s="134">
        <f t="shared" si="47"/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5">
        <v>0</v>
      </c>
      <c r="L80" s="134">
        <f t="shared" si="48"/>
        <v>0</v>
      </c>
      <c r="M80" s="134">
        <f t="shared" si="49"/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f t="shared" si="50"/>
        <v>0</v>
      </c>
      <c r="S80" s="134">
        <v>0</v>
      </c>
      <c r="T80" s="134">
        <v>0</v>
      </c>
      <c r="U80" s="134">
        <v>0</v>
      </c>
      <c r="V80" s="134">
        <v>0</v>
      </c>
      <c r="W80" s="134">
        <f t="shared" si="51"/>
        <v>0</v>
      </c>
      <c r="X80" s="134">
        <v>0</v>
      </c>
      <c r="Y80" s="134">
        <v>0</v>
      </c>
      <c r="Z80" s="134">
        <v>0</v>
      </c>
      <c r="AA80" s="134">
        <v>0</v>
      </c>
      <c r="AB80" s="135">
        <v>0</v>
      </c>
      <c r="AC80" s="134">
        <v>0</v>
      </c>
      <c r="AD80" s="134">
        <v>0</v>
      </c>
      <c r="AE80" s="134">
        <f t="shared" si="52"/>
        <v>0</v>
      </c>
      <c r="AF80" s="134">
        <f t="shared" si="53"/>
        <v>66822</v>
      </c>
      <c r="AG80" s="134">
        <f t="shared" si="54"/>
        <v>66822</v>
      </c>
      <c r="AH80" s="134">
        <v>0</v>
      </c>
      <c r="AI80" s="134">
        <v>66822</v>
      </c>
      <c r="AJ80" s="134">
        <v>0</v>
      </c>
      <c r="AK80" s="134">
        <v>0</v>
      </c>
      <c r="AL80" s="134">
        <v>0</v>
      </c>
      <c r="AM80" s="135">
        <v>0</v>
      </c>
      <c r="AN80" s="134">
        <f t="shared" si="55"/>
        <v>200176</v>
      </c>
      <c r="AO80" s="134">
        <f t="shared" si="56"/>
        <v>69683</v>
      </c>
      <c r="AP80" s="134">
        <v>69683</v>
      </c>
      <c r="AQ80" s="134">
        <v>0</v>
      </c>
      <c r="AR80" s="134">
        <v>0</v>
      </c>
      <c r="AS80" s="134">
        <v>0</v>
      </c>
      <c r="AT80" s="134">
        <f t="shared" si="57"/>
        <v>79141</v>
      </c>
      <c r="AU80" s="134">
        <v>0</v>
      </c>
      <c r="AV80" s="134">
        <v>79141</v>
      </c>
      <c r="AW80" s="134">
        <v>0</v>
      </c>
      <c r="AX80" s="134">
        <v>0</v>
      </c>
      <c r="AY80" s="134">
        <f t="shared" si="58"/>
        <v>51352</v>
      </c>
      <c r="AZ80" s="134">
        <v>0</v>
      </c>
      <c r="BA80" s="134">
        <v>51352</v>
      </c>
      <c r="BB80" s="134">
        <v>0</v>
      </c>
      <c r="BC80" s="134">
        <v>0</v>
      </c>
      <c r="BD80" s="135">
        <v>0</v>
      </c>
      <c r="BE80" s="134">
        <v>0</v>
      </c>
      <c r="BF80" s="134">
        <v>0</v>
      </c>
      <c r="BG80" s="134">
        <f t="shared" si="59"/>
        <v>266998</v>
      </c>
      <c r="BH80" s="134">
        <f t="shared" si="68"/>
        <v>66822</v>
      </c>
      <c r="BI80" s="134">
        <f t="shared" si="68"/>
        <v>66822</v>
      </c>
      <c r="BJ80" s="134">
        <f t="shared" si="68"/>
        <v>0</v>
      </c>
      <c r="BK80" s="134">
        <f t="shared" si="68"/>
        <v>66822</v>
      </c>
      <c r="BL80" s="134">
        <f t="shared" si="68"/>
        <v>0</v>
      </c>
      <c r="BM80" s="134">
        <f t="shared" si="68"/>
        <v>0</v>
      </c>
      <c r="BN80" s="134">
        <f t="shared" si="68"/>
        <v>0</v>
      </c>
      <c r="BO80" s="135">
        <v>0</v>
      </c>
      <c r="BP80" s="134">
        <f t="shared" si="69"/>
        <v>200176</v>
      </c>
      <c r="BQ80" s="134">
        <f t="shared" si="69"/>
        <v>69683</v>
      </c>
      <c r="BR80" s="134">
        <f t="shared" si="69"/>
        <v>69683</v>
      </c>
      <c r="BS80" s="134">
        <f t="shared" si="69"/>
        <v>0</v>
      </c>
      <c r="BT80" s="134">
        <f t="shared" si="69"/>
        <v>0</v>
      </c>
      <c r="BU80" s="134">
        <f t="shared" si="43"/>
        <v>0</v>
      </c>
      <c r="BV80" s="134">
        <f t="shared" si="44"/>
        <v>79141</v>
      </c>
      <c r="BW80" s="134">
        <f t="shared" si="45"/>
        <v>0</v>
      </c>
      <c r="BX80" s="134">
        <f t="shared" si="39"/>
        <v>79141</v>
      </c>
      <c r="BY80" s="134">
        <f t="shared" si="40"/>
        <v>0</v>
      </c>
      <c r="BZ80" s="134">
        <f t="shared" si="41"/>
        <v>0</v>
      </c>
      <c r="CA80" s="134">
        <f t="shared" si="60"/>
        <v>51352</v>
      </c>
      <c r="CB80" s="134">
        <f t="shared" si="61"/>
        <v>0</v>
      </c>
      <c r="CC80" s="134">
        <f t="shared" si="62"/>
        <v>51352</v>
      </c>
      <c r="CD80" s="134">
        <f t="shared" si="63"/>
        <v>0</v>
      </c>
      <c r="CE80" s="134">
        <f t="shared" si="64"/>
        <v>0</v>
      </c>
      <c r="CF80" s="135">
        <v>0</v>
      </c>
      <c r="CG80" s="134">
        <f t="shared" si="65"/>
        <v>0</v>
      </c>
      <c r="CH80" s="134">
        <f t="shared" si="66"/>
        <v>0</v>
      </c>
      <c r="CI80" s="134">
        <f t="shared" si="67"/>
        <v>266998</v>
      </c>
    </row>
    <row r="81" spans="1:87" s="129" customFormat="1" ht="12" customHeight="1">
      <c r="A81" s="125" t="s">
        <v>338</v>
      </c>
      <c r="B81" s="126" t="s">
        <v>485</v>
      </c>
      <c r="C81" s="125" t="s">
        <v>486</v>
      </c>
      <c r="D81" s="134">
        <f t="shared" si="46"/>
        <v>0</v>
      </c>
      <c r="E81" s="134">
        <f t="shared" si="47"/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5">
        <v>0</v>
      </c>
      <c r="L81" s="134">
        <f t="shared" si="48"/>
        <v>0</v>
      </c>
      <c r="M81" s="134">
        <f t="shared" si="49"/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f t="shared" si="50"/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f t="shared" si="51"/>
        <v>0</v>
      </c>
      <c r="X81" s="134">
        <v>0</v>
      </c>
      <c r="Y81" s="134">
        <v>0</v>
      </c>
      <c r="Z81" s="134">
        <v>0</v>
      </c>
      <c r="AA81" s="134">
        <v>0</v>
      </c>
      <c r="AB81" s="135">
        <v>0</v>
      </c>
      <c r="AC81" s="134">
        <v>0</v>
      </c>
      <c r="AD81" s="134">
        <v>0</v>
      </c>
      <c r="AE81" s="134">
        <f t="shared" si="52"/>
        <v>0</v>
      </c>
      <c r="AF81" s="134">
        <f t="shared" si="53"/>
        <v>0</v>
      </c>
      <c r="AG81" s="134">
        <f t="shared" si="54"/>
        <v>0</v>
      </c>
      <c r="AH81" s="134">
        <v>0</v>
      </c>
      <c r="AI81" s="134">
        <v>0</v>
      </c>
      <c r="AJ81" s="134">
        <v>0</v>
      </c>
      <c r="AK81" s="134">
        <v>0</v>
      </c>
      <c r="AL81" s="134">
        <v>0</v>
      </c>
      <c r="AM81" s="135">
        <v>0</v>
      </c>
      <c r="AN81" s="134">
        <f t="shared" si="55"/>
        <v>218041</v>
      </c>
      <c r="AO81" s="134">
        <f t="shared" si="56"/>
        <v>43319</v>
      </c>
      <c r="AP81" s="134">
        <v>43319</v>
      </c>
      <c r="AQ81" s="134">
        <v>0</v>
      </c>
      <c r="AR81" s="134">
        <v>0</v>
      </c>
      <c r="AS81" s="134">
        <v>0</v>
      </c>
      <c r="AT81" s="134">
        <f t="shared" si="57"/>
        <v>99954</v>
      </c>
      <c r="AU81" s="134">
        <v>0</v>
      </c>
      <c r="AV81" s="134">
        <v>99954</v>
      </c>
      <c r="AW81" s="134">
        <v>0</v>
      </c>
      <c r="AX81" s="134">
        <v>0</v>
      </c>
      <c r="AY81" s="134">
        <f t="shared" si="58"/>
        <v>74768</v>
      </c>
      <c r="AZ81" s="134">
        <v>2487</v>
      </c>
      <c r="BA81" s="134">
        <v>58304</v>
      </c>
      <c r="BB81" s="134">
        <v>337</v>
      </c>
      <c r="BC81" s="134">
        <v>13640</v>
      </c>
      <c r="BD81" s="135">
        <v>0</v>
      </c>
      <c r="BE81" s="134">
        <v>0</v>
      </c>
      <c r="BF81" s="134">
        <v>0</v>
      </c>
      <c r="BG81" s="134">
        <f t="shared" si="59"/>
        <v>218041</v>
      </c>
      <c r="BH81" s="134">
        <f t="shared" si="68"/>
        <v>0</v>
      </c>
      <c r="BI81" s="134">
        <f t="shared" si="68"/>
        <v>0</v>
      </c>
      <c r="BJ81" s="134">
        <f t="shared" si="68"/>
        <v>0</v>
      </c>
      <c r="BK81" s="134">
        <f t="shared" si="68"/>
        <v>0</v>
      </c>
      <c r="BL81" s="134">
        <f t="shared" si="68"/>
        <v>0</v>
      </c>
      <c r="BM81" s="134">
        <f t="shared" si="68"/>
        <v>0</v>
      </c>
      <c r="BN81" s="134">
        <f t="shared" si="68"/>
        <v>0</v>
      </c>
      <c r="BO81" s="135">
        <v>0</v>
      </c>
      <c r="BP81" s="134">
        <f t="shared" si="69"/>
        <v>218041</v>
      </c>
      <c r="BQ81" s="134">
        <f t="shared" si="69"/>
        <v>43319</v>
      </c>
      <c r="BR81" s="134">
        <f t="shared" si="69"/>
        <v>43319</v>
      </c>
      <c r="BS81" s="134">
        <f t="shared" si="69"/>
        <v>0</v>
      </c>
      <c r="BT81" s="134">
        <f t="shared" si="69"/>
        <v>0</v>
      </c>
      <c r="BU81" s="134">
        <f t="shared" si="43"/>
        <v>0</v>
      </c>
      <c r="BV81" s="134">
        <f t="shared" si="44"/>
        <v>99954</v>
      </c>
      <c r="BW81" s="134">
        <f t="shared" si="45"/>
        <v>0</v>
      </c>
      <c r="BX81" s="134">
        <f t="shared" si="39"/>
        <v>99954</v>
      </c>
      <c r="BY81" s="134">
        <f t="shared" si="40"/>
        <v>0</v>
      </c>
      <c r="BZ81" s="134">
        <f t="shared" si="41"/>
        <v>0</v>
      </c>
      <c r="CA81" s="134">
        <f t="shared" si="60"/>
        <v>74768</v>
      </c>
      <c r="CB81" s="134">
        <f t="shared" si="61"/>
        <v>2487</v>
      </c>
      <c r="CC81" s="134">
        <f t="shared" si="62"/>
        <v>58304</v>
      </c>
      <c r="CD81" s="134">
        <f t="shared" si="63"/>
        <v>337</v>
      </c>
      <c r="CE81" s="134">
        <f t="shared" si="64"/>
        <v>13640</v>
      </c>
      <c r="CF81" s="135">
        <v>0</v>
      </c>
      <c r="CG81" s="134">
        <f t="shared" si="65"/>
        <v>0</v>
      </c>
      <c r="CH81" s="134">
        <f t="shared" si="66"/>
        <v>0</v>
      </c>
      <c r="CI81" s="134">
        <f t="shared" si="67"/>
        <v>218041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487</v>
      </c>
      <c r="B7" s="122">
        <v>23000</v>
      </c>
      <c r="C7" s="121" t="s">
        <v>333</v>
      </c>
      <c r="D7" s="123">
        <f aca="true" t="shared" si="0" ref="D7:I7">SUM(D8:D61)</f>
        <v>1675696</v>
      </c>
      <c r="E7" s="123">
        <f t="shared" si="0"/>
        <v>9252370</v>
      </c>
      <c r="F7" s="123">
        <f t="shared" si="0"/>
        <v>10928066</v>
      </c>
      <c r="G7" s="123">
        <f t="shared" si="0"/>
        <v>0</v>
      </c>
      <c r="H7" s="123">
        <f t="shared" si="0"/>
        <v>3418474</v>
      </c>
      <c r="I7" s="123">
        <f t="shared" si="0"/>
        <v>3418474</v>
      </c>
      <c r="J7" s="147">
        <f>COUNTIF(J8:J61,"&lt;&gt;")</f>
        <v>43</v>
      </c>
      <c r="K7" s="147">
        <f>COUNTIF(K8:K61,"&lt;&gt;")</f>
        <v>43</v>
      </c>
      <c r="L7" s="123">
        <f aca="true" t="shared" si="1" ref="L7:Q7">SUM(L8:L61)</f>
        <v>1675696</v>
      </c>
      <c r="M7" s="123">
        <f t="shared" si="1"/>
        <v>8889315</v>
      </c>
      <c r="N7" s="123">
        <f t="shared" si="1"/>
        <v>10565011</v>
      </c>
      <c r="O7" s="123">
        <f t="shared" si="1"/>
        <v>0</v>
      </c>
      <c r="P7" s="123">
        <f t="shared" si="1"/>
        <v>2400976</v>
      </c>
      <c r="Q7" s="123">
        <f t="shared" si="1"/>
        <v>2400976</v>
      </c>
      <c r="R7" s="147">
        <f>COUNTIF(R8:R61,"&lt;&gt;")</f>
        <v>12</v>
      </c>
      <c r="S7" s="147">
        <f>COUNTIF(S8:S61,"&lt;&gt;")</f>
        <v>12</v>
      </c>
      <c r="T7" s="123">
        <f aca="true" t="shared" si="2" ref="T7:Y7">SUM(T8:T61)</f>
        <v>0</v>
      </c>
      <c r="U7" s="123">
        <f t="shared" si="2"/>
        <v>363055</v>
      </c>
      <c r="V7" s="123">
        <f t="shared" si="2"/>
        <v>363055</v>
      </c>
      <c r="W7" s="123">
        <f t="shared" si="2"/>
        <v>0</v>
      </c>
      <c r="X7" s="123">
        <f t="shared" si="2"/>
        <v>1017498</v>
      </c>
      <c r="Y7" s="123">
        <f t="shared" si="2"/>
        <v>1017498</v>
      </c>
      <c r="Z7" s="147">
        <f>COUNTIF(Z8:Z61,"&lt;&gt;")</f>
        <v>0</v>
      </c>
      <c r="AA7" s="147">
        <f>COUNTIF(AA8:AA61,"&lt;&gt;")</f>
        <v>0</v>
      </c>
      <c r="AB7" s="123">
        <f aca="true" t="shared" si="3" ref="AB7:AG7">SUM(AB8:AB61)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COUNTIF(AH8:AH61,"&lt;&gt;")</f>
        <v>0</v>
      </c>
      <c r="AI7" s="147">
        <f>COUNTIF(AI8:AI61,"&lt;&gt;")</f>
        <v>0</v>
      </c>
      <c r="AJ7" s="123">
        <f aca="true" t="shared" si="4" ref="AJ7:AO7">SUM(AJ8:AJ61)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COUNTIF(AP8:AP61,"&lt;&gt;")</f>
        <v>0</v>
      </c>
      <c r="AQ7" s="147">
        <f>COUNTIF(AQ8:AQ61,"&lt;&gt;")</f>
        <v>0</v>
      </c>
      <c r="AR7" s="123">
        <f aca="true" t="shared" si="5" ref="AR7:AW7">SUM(AR8:AR61)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COUNTIF(AX8:AX61,"&lt;&gt;")</f>
        <v>0</v>
      </c>
      <c r="AY7" s="147">
        <f>COUNTIF(AY8:AY61,"&lt;&gt;")</f>
        <v>0</v>
      </c>
      <c r="AZ7" s="123">
        <f aca="true" t="shared" si="6" ref="AZ7:BE7">SUM(AZ8:AZ61)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487</v>
      </c>
      <c r="B8" s="126" t="s">
        <v>626</v>
      </c>
      <c r="C8" s="125" t="s">
        <v>488</v>
      </c>
      <c r="D8" s="127">
        <f aca="true" t="shared" si="7" ref="D8:D61">SUM(L8,T8,AB8,AJ8,AR8,AZ8)</f>
        <v>0</v>
      </c>
      <c r="E8" s="127">
        <f aca="true" t="shared" si="8" ref="E8:E61">SUM(M8,U8,AC8,AK8,AS8,BA8)</f>
        <v>0</v>
      </c>
      <c r="F8" s="127">
        <f aca="true" t="shared" si="9" ref="F8:F61">SUM(D8:E8)</f>
        <v>0</v>
      </c>
      <c r="G8" s="127">
        <f aca="true" t="shared" si="10" ref="G8:G61">SUM(O8,W8,AE8,AM8,AU8,BC8)</f>
        <v>0</v>
      </c>
      <c r="H8" s="127">
        <f aca="true" t="shared" si="11" ref="H8:H61">SUM(P8,X8,AF8,AN8,AV8,BD8)</f>
        <v>0</v>
      </c>
      <c r="I8" s="127">
        <f aca="true" t="shared" si="12" ref="I8:I61">SUM(G8:H8)</f>
        <v>0</v>
      </c>
      <c r="J8" s="130"/>
      <c r="K8" s="131"/>
      <c r="L8" s="127">
        <v>0</v>
      </c>
      <c r="M8" s="127">
        <v>0</v>
      </c>
      <c r="N8" s="127">
        <f aca="true" t="shared" si="13" ref="N8:N61">SUM(L8,+M8)</f>
        <v>0</v>
      </c>
      <c r="O8" s="127">
        <v>0</v>
      </c>
      <c r="P8" s="127">
        <v>0</v>
      </c>
      <c r="Q8" s="127">
        <f aca="true" t="shared" si="14" ref="Q8:Q61">SUM(O8,+P8)</f>
        <v>0</v>
      </c>
      <c r="R8" s="130"/>
      <c r="S8" s="131"/>
      <c r="T8" s="127">
        <v>0</v>
      </c>
      <c r="U8" s="127">
        <v>0</v>
      </c>
      <c r="V8" s="127">
        <f aca="true" t="shared" si="15" ref="V8:V61">+SUM(T8,U8)</f>
        <v>0</v>
      </c>
      <c r="W8" s="127">
        <v>0</v>
      </c>
      <c r="X8" s="127">
        <v>0</v>
      </c>
      <c r="Y8" s="127">
        <f aca="true" t="shared" si="16" ref="Y8:Y61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61">+SUM(AB8,AC8)</f>
        <v>0</v>
      </c>
      <c r="AE8" s="127">
        <v>0</v>
      </c>
      <c r="AF8" s="127">
        <v>0</v>
      </c>
      <c r="AG8" s="127">
        <f aca="true" t="shared" si="18" ref="AG8:AG61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61">SUM(AJ8,+AK8)</f>
        <v>0</v>
      </c>
      <c r="AM8" s="127">
        <v>0</v>
      </c>
      <c r="AN8" s="127">
        <v>0</v>
      </c>
      <c r="AO8" s="127">
        <f aca="true" t="shared" si="20" ref="AO8:AO61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61">SUM(AR8,+AS8)</f>
        <v>0</v>
      </c>
      <c r="AU8" s="127">
        <v>0</v>
      </c>
      <c r="AV8" s="127">
        <v>0</v>
      </c>
      <c r="AW8" s="127">
        <f aca="true" t="shared" si="22" ref="AW8:AW61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61">SUM(AZ8,BA8)</f>
        <v>0</v>
      </c>
      <c r="BC8" s="127">
        <v>0</v>
      </c>
      <c r="BD8" s="127">
        <v>0</v>
      </c>
      <c r="BE8" s="127">
        <f aca="true" t="shared" si="24" ref="BE8:BE61">SUM(BC8,+BD8)</f>
        <v>0</v>
      </c>
    </row>
    <row r="9" spans="1:57" s="129" customFormat="1" ht="12" customHeight="1">
      <c r="A9" s="125" t="s">
        <v>487</v>
      </c>
      <c r="B9" s="126" t="s">
        <v>627</v>
      </c>
      <c r="C9" s="125" t="s">
        <v>489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487</v>
      </c>
      <c r="B10" s="126" t="s">
        <v>628</v>
      </c>
      <c r="C10" s="125" t="s">
        <v>490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487</v>
      </c>
      <c r="B11" s="126" t="s">
        <v>629</v>
      </c>
      <c r="C11" s="125" t="s">
        <v>491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487</v>
      </c>
      <c r="B12" s="126" t="s">
        <v>492</v>
      </c>
      <c r="C12" s="125" t="s">
        <v>493</v>
      </c>
      <c r="D12" s="134">
        <f t="shared" si="7"/>
        <v>0</v>
      </c>
      <c r="E12" s="134">
        <f t="shared" si="8"/>
        <v>274943</v>
      </c>
      <c r="F12" s="134">
        <f t="shared" si="9"/>
        <v>274943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 t="s">
        <v>494</v>
      </c>
      <c r="K12" s="125" t="s">
        <v>495</v>
      </c>
      <c r="L12" s="134">
        <v>0</v>
      </c>
      <c r="M12" s="134">
        <v>274943</v>
      </c>
      <c r="N12" s="134">
        <f t="shared" si="13"/>
        <v>274943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487</v>
      </c>
      <c r="B13" s="126" t="s">
        <v>496</v>
      </c>
      <c r="C13" s="125" t="s">
        <v>497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114883</v>
      </c>
      <c r="I13" s="134">
        <f t="shared" si="12"/>
        <v>114883</v>
      </c>
      <c r="J13" s="126" t="s">
        <v>498</v>
      </c>
      <c r="K13" s="125" t="s">
        <v>499</v>
      </c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114883</v>
      </c>
      <c r="Q13" s="134">
        <f t="shared" si="14"/>
        <v>114883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487</v>
      </c>
      <c r="B14" s="126" t="s">
        <v>630</v>
      </c>
      <c r="C14" s="125" t="s">
        <v>500</v>
      </c>
      <c r="D14" s="134">
        <f t="shared" si="7"/>
        <v>0</v>
      </c>
      <c r="E14" s="134">
        <f t="shared" si="8"/>
        <v>0</v>
      </c>
      <c r="F14" s="134">
        <f t="shared" si="9"/>
        <v>0</v>
      </c>
      <c r="G14" s="134">
        <f t="shared" si="10"/>
        <v>0</v>
      </c>
      <c r="H14" s="134">
        <f t="shared" si="11"/>
        <v>0</v>
      </c>
      <c r="I14" s="134">
        <f t="shared" si="12"/>
        <v>0</v>
      </c>
      <c r="J14" s="126"/>
      <c r="K14" s="125"/>
      <c r="L14" s="134">
        <v>0</v>
      </c>
      <c r="M14" s="134">
        <v>0</v>
      </c>
      <c r="N14" s="134">
        <f t="shared" si="13"/>
        <v>0</v>
      </c>
      <c r="O14" s="134">
        <v>0</v>
      </c>
      <c r="P14" s="134">
        <v>0</v>
      </c>
      <c r="Q14" s="134">
        <f t="shared" si="14"/>
        <v>0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487</v>
      </c>
      <c r="B15" s="126" t="s">
        <v>631</v>
      </c>
      <c r="C15" s="125" t="s">
        <v>501</v>
      </c>
      <c r="D15" s="134">
        <f t="shared" si="7"/>
        <v>0</v>
      </c>
      <c r="E15" s="134">
        <f t="shared" si="8"/>
        <v>0</v>
      </c>
      <c r="F15" s="134">
        <f t="shared" si="9"/>
        <v>0</v>
      </c>
      <c r="G15" s="134">
        <f t="shared" si="10"/>
        <v>0</v>
      </c>
      <c r="H15" s="134">
        <f t="shared" si="11"/>
        <v>0</v>
      </c>
      <c r="I15" s="134">
        <f t="shared" si="12"/>
        <v>0</v>
      </c>
      <c r="J15" s="126"/>
      <c r="K15" s="125"/>
      <c r="L15" s="134">
        <v>0</v>
      </c>
      <c r="M15" s="134">
        <v>0</v>
      </c>
      <c r="N15" s="134">
        <f t="shared" si="13"/>
        <v>0</v>
      </c>
      <c r="O15" s="134">
        <v>0</v>
      </c>
      <c r="P15" s="134">
        <v>0</v>
      </c>
      <c r="Q15" s="134">
        <f t="shared" si="14"/>
        <v>0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487</v>
      </c>
      <c r="B16" s="126" t="s">
        <v>502</v>
      </c>
      <c r="C16" s="125" t="s">
        <v>503</v>
      </c>
      <c r="D16" s="134">
        <f t="shared" si="7"/>
        <v>0</v>
      </c>
      <c r="E16" s="134">
        <f t="shared" si="8"/>
        <v>254044</v>
      </c>
      <c r="F16" s="134">
        <f t="shared" si="9"/>
        <v>254044</v>
      </c>
      <c r="G16" s="134">
        <f t="shared" si="10"/>
        <v>0</v>
      </c>
      <c r="H16" s="134">
        <f t="shared" si="11"/>
        <v>87719</v>
      </c>
      <c r="I16" s="134">
        <f t="shared" si="12"/>
        <v>87719</v>
      </c>
      <c r="J16" s="126" t="s">
        <v>504</v>
      </c>
      <c r="K16" s="125" t="s">
        <v>505</v>
      </c>
      <c r="L16" s="134">
        <v>0</v>
      </c>
      <c r="M16" s="134">
        <v>254044</v>
      </c>
      <c r="N16" s="134">
        <f t="shared" si="13"/>
        <v>254044</v>
      </c>
      <c r="O16" s="134">
        <v>0</v>
      </c>
      <c r="P16" s="134">
        <v>87719</v>
      </c>
      <c r="Q16" s="134">
        <f t="shared" si="14"/>
        <v>87719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487</v>
      </c>
      <c r="B17" s="126" t="s">
        <v>506</v>
      </c>
      <c r="C17" s="125" t="s">
        <v>507</v>
      </c>
      <c r="D17" s="134">
        <f t="shared" si="7"/>
        <v>138259</v>
      </c>
      <c r="E17" s="134">
        <f t="shared" si="8"/>
        <v>483933</v>
      </c>
      <c r="F17" s="134">
        <f t="shared" si="9"/>
        <v>622192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 t="s">
        <v>508</v>
      </c>
      <c r="K17" s="125" t="s">
        <v>509</v>
      </c>
      <c r="L17" s="134">
        <v>138259</v>
      </c>
      <c r="M17" s="134">
        <v>483933</v>
      </c>
      <c r="N17" s="134">
        <f t="shared" si="13"/>
        <v>622192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487</v>
      </c>
      <c r="B18" s="126" t="s">
        <v>510</v>
      </c>
      <c r="C18" s="125" t="s">
        <v>511</v>
      </c>
      <c r="D18" s="134">
        <f t="shared" si="7"/>
        <v>192553</v>
      </c>
      <c r="E18" s="134">
        <f t="shared" si="8"/>
        <v>418164</v>
      </c>
      <c r="F18" s="134">
        <f t="shared" si="9"/>
        <v>610717</v>
      </c>
      <c r="G18" s="134">
        <f t="shared" si="10"/>
        <v>0</v>
      </c>
      <c r="H18" s="134">
        <f t="shared" si="11"/>
        <v>0</v>
      </c>
      <c r="I18" s="134">
        <f t="shared" si="12"/>
        <v>0</v>
      </c>
      <c r="J18" s="126" t="s">
        <v>512</v>
      </c>
      <c r="K18" s="125" t="s">
        <v>513</v>
      </c>
      <c r="L18" s="134">
        <v>192553</v>
      </c>
      <c r="M18" s="134">
        <v>418164</v>
      </c>
      <c r="N18" s="134">
        <f t="shared" si="13"/>
        <v>610717</v>
      </c>
      <c r="O18" s="134">
        <v>0</v>
      </c>
      <c r="P18" s="134">
        <v>0</v>
      </c>
      <c r="Q18" s="134">
        <f t="shared" si="14"/>
        <v>0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487</v>
      </c>
      <c r="B19" s="126" t="s">
        <v>514</v>
      </c>
      <c r="C19" s="125" t="s">
        <v>515</v>
      </c>
      <c r="D19" s="134">
        <f t="shared" si="7"/>
        <v>0</v>
      </c>
      <c r="E19" s="134">
        <f t="shared" si="8"/>
        <v>0</v>
      </c>
      <c r="F19" s="134">
        <f t="shared" si="9"/>
        <v>0</v>
      </c>
      <c r="G19" s="134">
        <f t="shared" si="10"/>
        <v>0</v>
      </c>
      <c r="H19" s="134">
        <f t="shared" si="11"/>
        <v>278397</v>
      </c>
      <c r="I19" s="134">
        <f t="shared" si="12"/>
        <v>278397</v>
      </c>
      <c r="J19" s="126" t="s">
        <v>516</v>
      </c>
      <c r="K19" s="125" t="s">
        <v>517</v>
      </c>
      <c r="L19" s="134">
        <v>0</v>
      </c>
      <c r="M19" s="134">
        <v>0</v>
      </c>
      <c r="N19" s="134">
        <f t="shared" si="13"/>
        <v>0</v>
      </c>
      <c r="O19" s="134">
        <v>0</v>
      </c>
      <c r="P19" s="134">
        <v>278397</v>
      </c>
      <c r="Q19" s="134">
        <f t="shared" si="14"/>
        <v>278397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487</v>
      </c>
      <c r="B20" s="126" t="s">
        <v>632</v>
      </c>
      <c r="C20" s="125" t="s">
        <v>518</v>
      </c>
      <c r="D20" s="134">
        <f t="shared" si="7"/>
        <v>0</v>
      </c>
      <c r="E20" s="134">
        <f t="shared" si="8"/>
        <v>0</v>
      </c>
      <c r="F20" s="134">
        <f t="shared" si="9"/>
        <v>0</v>
      </c>
      <c r="G20" s="134">
        <f t="shared" si="10"/>
        <v>0</v>
      </c>
      <c r="H20" s="134">
        <f t="shared" si="11"/>
        <v>0</v>
      </c>
      <c r="I20" s="134">
        <f t="shared" si="12"/>
        <v>0</v>
      </c>
      <c r="J20" s="126"/>
      <c r="K20" s="125"/>
      <c r="L20" s="134">
        <v>0</v>
      </c>
      <c r="M20" s="134">
        <v>0</v>
      </c>
      <c r="N20" s="134">
        <f t="shared" si="13"/>
        <v>0</v>
      </c>
      <c r="O20" s="134">
        <v>0</v>
      </c>
      <c r="P20" s="134">
        <v>0</v>
      </c>
      <c r="Q20" s="134">
        <f t="shared" si="14"/>
        <v>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487</v>
      </c>
      <c r="B21" s="126" t="s">
        <v>633</v>
      </c>
      <c r="C21" s="125" t="s">
        <v>519</v>
      </c>
      <c r="D21" s="134">
        <f t="shared" si="7"/>
        <v>0</v>
      </c>
      <c r="E21" s="134">
        <f t="shared" si="8"/>
        <v>0</v>
      </c>
      <c r="F21" s="134">
        <f t="shared" si="9"/>
        <v>0</v>
      </c>
      <c r="G21" s="134">
        <f t="shared" si="10"/>
        <v>0</v>
      </c>
      <c r="H21" s="134">
        <f t="shared" si="11"/>
        <v>0</v>
      </c>
      <c r="I21" s="134">
        <f t="shared" si="12"/>
        <v>0</v>
      </c>
      <c r="J21" s="126"/>
      <c r="K21" s="125"/>
      <c r="L21" s="134">
        <v>0</v>
      </c>
      <c r="M21" s="134">
        <v>0</v>
      </c>
      <c r="N21" s="134">
        <f t="shared" si="13"/>
        <v>0</v>
      </c>
      <c r="O21" s="134">
        <v>0</v>
      </c>
      <c r="P21" s="134">
        <v>0</v>
      </c>
      <c r="Q21" s="134">
        <f t="shared" si="14"/>
        <v>0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487</v>
      </c>
      <c r="B22" s="126" t="s">
        <v>520</v>
      </c>
      <c r="C22" s="125" t="s">
        <v>521</v>
      </c>
      <c r="D22" s="134">
        <f t="shared" si="7"/>
        <v>0</v>
      </c>
      <c r="E22" s="134">
        <f t="shared" si="8"/>
        <v>0</v>
      </c>
      <c r="F22" s="134">
        <f t="shared" si="9"/>
        <v>0</v>
      </c>
      <c r="G22" s="134">
        <f t="shared" si="10"/>
        <v>0</v>
      </c>
      <c r="H22" s="134">
        <f t="shared" si="11"/>
        <v>102803</v>
      </c>
      <c r="I22" s="134">
        <f t="shared" si="12"/>
        <v>102803</v>
      </c>
      <c r="J22" s="126" t="s">
        <v>522</v>
      </c>
      <c r="K22" s="125" t="s">
        <v>523</v>
      </c>
      <c r="L22" s="134">
        <v>0</v>
      </c>
      <c r="M22" s="134">
        <v>0</v>
      </c>
      <c r="N22" s="134">
        <f t="shared" si="13"/>
        <v>0</v>
      </c>
      <c r="O22" s="134">
        <v>0</v>
      </c>
      <c r="P22" s="134">
        <v>102803</v>
      </c>
      <c r="Q22" s="134">
        <f t="shared" si="14"/>
        <v>102803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487</v>
      </c>
      <c r="B23" s="126" t="s">
        <v>524</v>
      </c>
      <c r="C23" s="125" t="s">
        <v>525</v>
      </c>
      <c r="D23" s="134">
        <f t="shared" si="7"/>
        <v>0</v>
      </c>
      <c r="E23" s="134">
        <f t="shared" si="8"/>
        <v>0</v>
      </c>
      <c r="F23" s="134">
        <f t="shared" si="9"/>
        <v>0</v>
      </c>
      <c r="G23" s="134">
        <f t="shared" si="10"/>
        <v>0</v>
      </c>
      <c r="H23" s="134">
        <f t="shared" si="11"/>
        <v>79936</v>
      </c>
      <c r="I23" s="134">
        <f t="shared" si="12"/>
        <v>79936</v>
      </c>
      <c r="J23" s="126" t="s">
        <v>526</v>
      </c>
      <c r="K23" s="125" t="s">
        <v>527</v>
      </c>
      <c r="L23" s="134">
        <v>0</v>
      </c>
      <c r="M23" s="134">
        <v>0</v>
      </c>
      <c r="N23" s="134">
        <f t="shared" si="13"/>
        <v>0</v>
      </c>
      <c r="O23" s="134">
        <v>0</v>
      </c>
      <c r="P23" s="134">
        <v>79936</v>
      </c>
      <c r="Q23" s="134">
        <f t="shared" si="14"/>
        <v>79936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487</v>
      </c>
      <c r="B24" s="126" t="s">
        <v>528</v>
      </c>
      <c r="C24" s="125" t="s">
        <v>529</v>
      </c>
      <c r="D24" s="134">
        <f t="shared" si="7"/>
        <v>0</v>
      </c>
      <c r="E24" s="134">
        <f t="shared" si="8"/>
        <v>527677</v>
      </c>
      <c r="F24" s="134">
        <f t="shared" si="9"/>
        <v>527677</v>
      </c>
      <c r="G24" s="134">
        <f t="shared" si="10"/>
        <v>0</v>
      </c>
      <c r="H24" s="134">
        <f t="shared" si="11"/>
        <v>88064</v>
      </c>
      <c r="I24" s="134">
        <f t="shared" si="12"/>
        <v>88064</v>
      </c>
      <c r="J24" s="126" t="s">
        <v>530</v>
      </c>
      <c r="K24" s="125" t="s">
        <v>531</v>
      </c>
      <c r="L24" s="134">
        <v>0</v>
      </c>
      <c r="M24" s="134">
        <v>527677</v>
      </c>
      <c r="N24" s="134">
        <f t="shared" si="13"/>
        <v>527677</v>
      </c>
      <c r="O24" s="134">
        <v>0</v>
      </c>
      <c r="P24" s="134">
        <v>0</v>
      </c>
      <c r="Q24" s="134">
        <f t="shared" si="14"/>
        <v>0</v>
      </c>
      <c r="R24" s="126" t="s">
        <v>498</v>
      </c>
      <c r="S24" s="125" t="s">
        <v>499</v>
      </c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88064</v>
      </c>
      <c r="Y24" s="134">
        <f t="shared" si="16"/>
        <v>88064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487</v>
      </c>
      <c r="B25" s="126" t="s">
        <v>532</v>
      </c>
      <c r="C25" s="125" t="s">
        <v>533</v>
      </c>
      <c r="D25" s="134">
        <f t="shared" si="7"/>
        <v>0</v>
      </c>
      <c r="E25" s="134">
        <f t="shared" si="8"/>
        <v>565545</v>
      </c>
      <c r="F25" s="134">
        <f t="shared" si="9"/>
        <v>565545</v>
      </c>
      <c r="G25" s="134">
        <f t="shared" si="10"/>
        <v>0</v>
      </c>
      <c r="H25" s="134">
        <f t="shared" si="11"/>
        <v>168214</v>
      </c>
      <c r="I25" s="134">
        <f t="shared" si="12"/>
        <v>168214</v>
      </c>
      <c r="J25" s="126" t="s">
        <v>534</v>
      </c>
      <c r="K25" s="125" t="s">
        <v>535</v>
      </c>
      <c r="L25" s="134">
        <v>0</v>
      </c>
      <c r="M25" s="134">
        <v>565545</v>
      </c>
      <c r="N25" s="134">
        <f t="shared" si="13"/>
        <v>565545</v>
      </c>
      <c r="O25" s="134">
        <v>0</v>
      </c>
      <c r="P25" s="134"/>
      <c r="Q25" s="134">
        <f t="shared" si="14"/>
        <v>0</v>
      </c>
      <c r="R25" s="126" t="s">
        <v>526</v>
      </c>
      <c r="S25" s="125" t="s">
        <v>527</v>
      </c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168214</v>
      </c>
      <c r="Y25" s="134">
        <f t="shared" si="16"/>
        <v>168214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487</v>
      </c>
      <c r="B26" s="126" t="s">
        <v>536</v>
      </c>
      <c r="C26" s="125" t="s">
        <v>537</v>
      </c>
      <c r="D26" s="134">
        <f t="shared" si="7"/>
        <v>817943</v>
      </c>
      <c r="E26" s="134">
        <f t="shared" si="8"/>
        <v>750203</v>
      </c>
      <c r="F26" s="134">
        <f t="shared" si="9"/>
        <v>1568146</v>
      </c>
      <c r="G26" s="134">
        <f t="shared" si="10"/>
        <v>0</v>
      </c>
      <c r="H26" s="134">
        <f t="shared" si="11"/>
        <v>0</v>
      </c>
      <c r="I26" s="134">
        <f t="shared" si="12"/>
        <v>0</v>
      </c>
      <c r="J26" s="126" t="s">
        <v>538</v>
      </c>
      <c r="K26" s="125" t="s">
        <v>539</v>
      </c>
      <c r="L26" s="134">
        <v>817943</v>
      </c>
      <c r="M26" s="134">
        <v>750203</v>
      </c>
      <c r="N26" s="134">
        <f t="shared" si="13"/>
        <v>1568146</v>
      </c>
      <c r="O26" s="134">
        <v>0</v>
      </c>
      <c r="P26" s="134">
        <v>0</v>
      </c>
      <c r="Q26" s="134">
        <f t="shared" si="14"/>
        <v>0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487</v>
      </c>
      <c r="B27" s="126" t="s">
        <v>634</v>
      </c>
      <c r="C27" s="125" t="s">
        <v>540</v>
      </c>
      <c r="D27" s="134">
        <f t="shared" si="7"/>
        <v>0</v>
      </c>
      <c r="E27" s="134">
        <f t="shared" si="8"/>
        <v>0</v>
      </c>
      <c r="F27" s="134">
        <f t="shared" si="9"/>
        <v>0</v>
      </c>
      <c r="G27" s="134">
        <f t="shared" si="10"/>
        <v>0</v>
      </c>
      <c r="H27" s="134">
        <f t="shared" si="11"/>
        <v>0</v>
      </c>
      <c r="I27" s="134">
        <f t="shared" si="12"/>
        <v>0</v>
      </c>
      <c r="J27" s="126"/>
      <c r="K27" s="125"/>
      <c r="L27" s="134">
        <v>0</v>
      </c>
      <c r="M27" s="134">
        <v>0</v>
      </c>
      <c r="N27" s="134">
        <f t="shared" si="13"/>
        <v>0</v>
      </c>
      <c r="O27" s="134">
        <v>0</v>
      </c>
      <c r="P27" s="134">
        <v>0</v>
      </c>
      <c r="Q27" s="134">
        <f t="shared" si="14"/>
        <v>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487</v>
      </c>
      <c r="B28" s="126" t="s">
        <v>635</v>
      </c>
      <c r="C28" s="125" t="s">
        <v>541</v>
      </c>
      <c r="D28" s="134">
        <f t="shared" si="7"/>
        <v>0</v>
      </c>
      <c r="E28" s="134">
        <f t="shared" si="8"/>
        <v>0</v>
      </c>
      <c r="F28" s="134">
        <f t="shared" si="9"/>
        <v>0</v>
      </c>
      <c r="G28" s="134">
        <f t="shared" si="10"/>
        <v>0</v>
      </c>
      <c r="H28" s="134">
        <f t="shared" si="11"/>
        <v>0</v>
      </c>
      <c r="I28" s="134">
        <f t="shared" si="12"/>
        <v>0</v>
      </c>
      <c r="J28" s="126"/>
      <c r="K28" s="125"/>
      <c r="L28" s="134">
        <v>0</v>
      </c>
      <c r="M28" s="134">
        <v>0</v>
      </c>
      <c r="N28" s="134">
        <f t="shared" si="13"/>
        <v>0</v>
      </c>
      <c r="O28" s="134">
        <v>0</v>
      </c>
      <c r="P28" s="134">
        <v>0</v>
      </c>
      <c r="Q28" s="134">
        <f t="shared" si="14"/>
        <v>0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487</v>
      </c>
      <c r="B29" s="126" t="s">
        <v>542</v>
      </c>
      <c r="C29" s="125" t="s">
        <v>543</v>
      </c>
      <c r="D29" s="134">
        <f t="shared" si="7"/>
        <v>0</v>
      </c>
      <c r="E29" s="134">
        <f t="shared" si="8"/>
        <v>0</v>
      </c>
      <c r="F29" s="134">
        <f t="shared" si="9"/>
        <v>0</v>
      </c>
      <c r="G29" s="134">
        <f t="shared" si="10"/>
        <v>0</v>
      </c>
      <c r="H29" s="134">
        <f t="shared" si="11"/>
        <v>120816</v>
      </c>
      <c r="I29" s="134">
        <f t="shared" si="12"/>
        <v>120816</v>
      </c>
      <c r="J29" s="126" t="s">
        <v>544</v>
      </c>
      <c r="K29" s="125" t="s">
        <v>545</v>
      </c>
      <c r="L29" s="134">
        <v>0</v>
      </c>
      <c r="M29" s="134">
        <v>0</v>
      </c>
      <c r="N29" s="134">
        <f t="shared" si="13"/>
        <v>0</v>
      </c>
      <c r="O29" s="134">
        <v>0</v>
      </c>
      <c r="P29" s="134">
        <v>120816</v>
      </c>
      <c r="Q29" s="134">
        <f t="shared" si="14"/>
        <v>120816</v>
      </c>
      <c r="R29" s="126"/>
      <c r="S29" s="125"/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487</v>
      </c>
      <c r="B30" s="126" t="s">
        <v>546</v>
      </c>
      <c r="C30" s="125" t="s">
        <v>547</v>
      </c>
      <c r="D30" s="134">
        <f t="shared" si="7"/>
        <v>17506</v>
      </c>
      <c r="E30" s="134">
        <f t="shared" si="8"/>
        <v>446031</v>
      </c>
      <c r="F30" s="134">
        <f t="shared" si="9"/>
        <v>463537</v>
      </c>
      <c r="G30" s="134">
        <f t="shared" si="10"/>
        <v>0</v>
      </c>
      <c r="H30" s="134">
        <f t="shared" si="11"/>
        <v>112276</v>
      </c>
      <c r="I30" s="134">
        <f t="shared" si="12"/>
        <v>112276</v>
      </c>
      <c r="J30" s="126" t="s">
        <v>548</v>
      </c>
      <c r="K30" s="125" t="s">
        <v>549</v>
      </c>
      <c r="L30" s="134">
        <v>17506</v>
      </c>
      <c r="M30" s="134">
        <v>446031</v>
      </c>
      <c r="N30" s="134">
        <f t="shared" si="13"/>
        <v>463537</v>
      </c>
      <c r="O30" s="134">
        <v>0</v>
      </c>
      <c r="P30" s="134">
        <v>112276</v>
      </c>
      <c r="Q30" s="134">
        <f t="shared" si="14"/>
        <v>112276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487</v>
      </c>
      <c r="B31" s="126" t="s">
        <v>550</v>
      </c>
      <c r="C31" s="125" t="s">
        <v>551</v>
      </c>
      <c r="D31" s="134">
        <f t="shared" si="7"/>
        <v>0</v>
      </c>
      <c r="E31" s="134">
        <f t="shared" si="8"/>
        <v>0</v>
      </c>
      <c r="F31" s="134">
        <f t="shared" si="9"/>
        <v>0</v>
      </c>
      <c r="G31" s="134">
        <f t="shared" si="10"/>
        <v>0</v>
      </c>
      <c r="H31" s="134">
        <f t="shared" si="11"/>
        <v>24256</v>
      </c>
      <c r="I31" s="134">
        <f t="shared" si="12"/>
        <v>24256</v>
      </c>
      <c r="J31" s="126" t="s">
        <v>544</v>
      </c>
      <c r="K31" s="125" t="s">
        <v>545</v>
      </c>
      <c r="L31" s="134">
        <v>0</v>
      </c>
      <c r="M31" s="134">
        <v>0</v>
      </c>
      <c r="N31" s="134">
        <f t="shared" si="13"/>
        <v>0</v>
      </c>
      <c r="O31" s="134">
        <v>0</v>
      </c>
      <c r="P31" s="134">
        <v>24256</v>
      </c>
      <c r="Q31" s="134">
        <f t="shared" si="14"/>
        <v>24256</v>
      </c>
      <c r="R31" s="126"/>
      <c r="S31" s="125"/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0</v>
      </c>
      <c r="Y31" s="134">
        <f t="shared" si="16"/>
        <v>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487</v>
      </c>
      <c r="B32" s="126" t="s">
        <v>552</v>
      </c>
      <c r="C32" s="125" t="s">
        <v>553</v>
      </c>
      <c r="D32" s="134">
        <f t="shared" si="7"/>
        <v>106201</v>
      </c>
      <c r="E32" s="134">
        <f t="shared" si="8"/>
        <v>238920</v>
      </c>
      <c r="F32" s="134">
        <f t="shared" si="9"/>
        <v>345121</v>
      </c>
      <c r="G32" s="134">
        <f t="shared" si="10"/>
        <v>0</v>
      </c>
      <c r="H32" s="134">
        <f t="shared" si="11"/>
        <v>103014</v>
      </c>
      <c r="I32" s="134">
        <f t="shared" si="12"/>
        <v>103014</v>
      </c>
      <c r="J32" s="126" t="s">
        <v>512</v>
      </c>
      <c r="K32" s="125" t="s">
        <v>513</v>
      </c>
      <c r="L32" s="134">
        <v>106201</v>
      </c>
      <c r="M32" s="134">
        <v>238920</v>
      </c>
      <c r="N32" s="134">
        <f t="shared" si="13"/>
        <v>345121</v>
      </c>
      <c r="O32" s="134">
        <v>0</v>
      </c>
      <c r="P32" s="134">
        <v>0</v>
      </c>
      <c r="Q32" s="134">
        <f t="shared" si="14"/>
        <v>0</v>
      </c>
      <c r="R32" s="126" t="s">
        <v>516</v>
      </c>
      <c r="S32" s="125" t="s">
        <v>517</v>
      </c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103014</v>
      </c>
      <c r="Y32" s="134">
        <f t="shared" si="16"/>
        <v>103014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487</v>
      </c>
      <c r="B33" s="126" t="s">
        <v>554</v>
      </c>
      <c r="C33" s="125" t="s">
        <v>555</v>
      </c>
      <c r="D33" s="134">
        <f t="shared" si="7"/>
        <v>0</v>
      </c>
      <c r="E33" s="134">
        <f t="shared" si="8"/>
        <v>161923</v>
      </c>
      <c r="F33" s="134">
        <f t="shared" si="9"/>
        <v>161923</v>
      </c>
      <c r="G33" s="134">
        <f t="shared" si="10"/>
        <v>0</v>
      </c>
      <c r="H33" s="134">
        <f t="shared" si="11"/>
        <v>183619</v>
      </c>
      <c r="I33" s="134">
        <f t="shared" si="12"/>
        <v>183619</v>
      </c>
      <c r="J33" s="126" t="s">
        <v>494</v>
      </c>
      <c r="K33" s="125" t="s">
        <v>495</v>
      </c>
      <c r="L33" s="134">
        <v>0</v>
      </c>
      <c r="M33" s="134">
        <v>161923</v>
      </c>
      <c r="N33" s="134">
        <f t="shared" si="13"/>
        <v>161923</v>
      </c>
      <c r="O33" s="134">
        <v>0</v>
      </c>
      <c r="P33" s="134">
        <v>0</v>
      </c>
      <c r="Q33" s="134">
        <f t="shared" si="14"/>
        <v>0</v>
      </c>
      <c r="R33" s="126" t="s">
        <v>556</v>
      </c>
      <c r="S33" s="125" t="s">
        <v>557</v>
      </c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183619</v>
      </c>
      <c r="Y33" s="134">
        <f t="shared" si="16"/>
        <v>183619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487</v>
      </c>
      <c r="B34" s="126" t="s">
        <v>558</v>
      </c>
      <c r="C34" s="125" t="s">
        <v>559</v>
      </c>
      <c r="D34" s="134">
        <f t="shared" si="7"/>
        <v>0</v>
      </c>
      <c r="E34" s="134">
        <f t="shared" si="8"/>
        <v>400261</v>
      </c>
      <c r="F34" s="134">
        <f t="shared" si="9"/>
        <v>400261</v>
      </c>
      <c r="G34" s="134">
        <f t="shared" si="10"/>
        <v>0</v>
      </c>
      <c r="H34" s="134">
        <f t="shared" si="11"/>
        <v>0</v>
      </c>
      <c r="I34" s="134">
        <f t="shared" si="12"/>
        <v>0</v>
      </c>
      <c r="J34" s="126" t="s">
        <v>508</v>
      </c>
      <c r="K34" s="125" t="s">
        <v>509</v>
      </c>
      <c r="L34" s="134">
        <v>0</v>
      </c>
      <c r="M34" s="134">
        <v>400261</v>
      </c>
      <c r="N34" s="134">
        <f t="shared" si="13"/>
        <v>400261</v>
      </c>
      <c r="O34" s="134">
        <v>0</v>
      </c>
      <c r="P34" s="134">
        <v>0</v>
      </c>
      <c r="Q34" s="134">
        <f t="shared" si="14"/>
        <v>0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487</v>
      </c>
      <c r="B35" s="126" t="s">
        <v>560</v>
      </c>
      <c r="C35" s="125" t="s">
        <v>561</v>
      </c>
      <c r="D35" s="134">
        <f t="shared" si="7"/>
        <v>334781</v>
      </c>
      <c r="E35" s="134">
        <f t="shared" si="8"/>
        <v>290426</v>
      </c>
      <c r="F35" s="134">
        <f t="shared" si="9"/>
        <v>625207</v>
      </c>
      <c r="G35" s="134">
        <f t="shared" si="10"/>
        <v>0</v>
      </c>
      <c r="H35" s="134">
        <f t="shared" si="11"/>
        <v>47741</v>
      </c>
      <c r="I35" s="134">
        <f t="shared" si="12"/>
        <v>47741</v>
      </c>
      <c r="J35" s="126" t="s">
        <v>538</v>
      </c>
      <c r="K35" s="125" t="s">
        <v>539</v>
      </c>
      <c r="L35" s="134">
        <v>334781</v>
      </c>
      <c r="M35" s="134">
        <v>290426</v>
      </c>
      <c r="N35" s="134">
        <f t="shared" si="13"/>
        <v>625207</v>
      </c>
      <c r="O35" s="134">
        <v>0</v>
      </c>
      <c r="P35" s="134">
        <v>0</v>
      </c>
      <c r="Q35" s="134">
        <f t="shared" si="14"/>
        <v>0</v>
      </c>
      <c r="R35" s="126" t="s">
        <v>526</v>
      </c>
      <c r="S35" s="125" t="s">
        <v>527</v>
      </c>
      <c r="T35" s="134">
        <v>0</v>
      </c>
      <c r="U35" s="134">
        <v>0</v>
      </c>
      <c r="V35" s="134">
        <f t="shared" si="15"/>
        <v>0</v>
      </c>
      <c r="W35" s="134">
        <v>0</v>
      </c>
      <c r="X35" s="134">
        <v>47741</v>
      </c>
      <c r="Y35" s="134">
        <f t="shared" si="16"/>
        <v>47741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487</v>
      </c>
      <c r="B36" s="126" t="s">
        <v>562</v>
      </c>
      <c r="C36" s="125" t="s">
        <v>563</v>
      </c>
      <c r="D36" s="134">
        <f t="shared" si="7"/>
        <v>13697</v>
      </c>
      <c r="E36" s="134">
        <f t="shared" si="8"/>
        <v>320266</v>
      </c>
      <c r="F36" s="134">
        <f t="shared" si="9"/>
        <v>333963</v>
      </c>
      <c r="G36" s="134">
        <f t="shared" si="10"/>
        <v>0</v>
      </c>
      <c r="H36" s="134">
        <f t="shared" si="11"/>
        <v>53041</v>
      </c>
      <c r="I36" s="134">
        <f t="shared" si="12"/>
        <v>53041</v>
      </c>
      <c r="J36" s="126" t="s">
        <v>548</v>
      </c>
      <c r="K36" s="125" t="s">
        <v>549</v>
      </c>
      <c r="L36" s="134">
        <v>13697</v>
      </c>
      <c r="M36" s="134">
        <v>320266</v>
      </c>
      <c r="N36" s="134">
        <f t="shared" si="13"/>
        <v>333963</v>
      </c>
      <c r="O36" s="134">
        <v>0</v>
      </c>
      <c r="P36" s="134">
        <v>53041</v>
      </c>
      <c r="Q36" s="134">
        <f t="shared" si="14"/>
        <v>53041</v>
      </c>
      <c r="R36" s="126"/>
      <c r="S36" s="125"/>
      <c r="T36" s="134">
        <v>0</v>
      </c>
      <c r="U36" s="134">
        <v>0</v>
      </c>
      <c r="V36" s="134">
        <f t="shared" si="15"/>
        <v>0</v>
      </c>
      <c r="W36" s="134">
        <v>0</v>
      </c>
      <c r="X36" s="134">
        <v>0</v>
      </c>
      <c r="Y36" s="134">
        <f t="shared" si="16"/>
        <v>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487</v>
      </c>
      <c r="B37" s="126" t="s">
        <v>564</v>
      </c>
      <c r="C37" s="125" t="s">
        <v>565</v>
      </c>
      <c r="D37" s="134">
        <f t="shared" si="7"/>
        <v>17024</v>
      </c>
      <c r="E37" s="134">
        <f t="shared" si="8"/>
        <v>426663</v>
      </c>
      <c r="F37" s="134">
        <f t="shared" si="9"/>
        <v>443687</v>
      </c>
      <c r="G37" s="134">
        <f t="shared" si="10"/>
        <v>0</v>
      </c>
      <c r="H37" s="134">
        <f t="shared" si="11"/>
        <v>149910</v>
      </c>
      <c r="I37" s="134">
        <f t="shared" si="12"/>
        <v>149910</v>
      </c>
      <c r="J37" s="126" t="s">
        <v>566</v>
      </c>
      <c r="K37" s="125" t="s">
        <v>567</v>
      </c>
      <c r="L37" s="134">
        <v>17024</v>
      </c>
      <c r="M37" s="134">
        <v>426663</v>
      </c>
      <c r="N37" s="134">
        <f t="shared" si="13"/>
        <v>443687</v>
      </c>
      <c r="O37" s="134">
        <v>0</v>
      </c>
      <c r="P37" s="134">
        <v>0</v>
      </c>
      <c r="Q37" s="134">
        <f t="shared" si="14"/>
        <v>0</v>
      </c>
      <c r="R37" s="126" t="s">
        <v>568</v>
      </c>
      <c r="S37" s="125" t="s">
        <v>569</v>
      </c>
      <c r="T37" s="134">
        <v>0</v>
      </c>
      <c r="U37" s="134">
        <v>0</v>
      </c>
      <c r="V37" s="134">
        <f t="shared" si="15"/>
        <v>0</v>
      </c>
      <c r="W37" s="134">
        <v>0</v>
      </c>
      <c r="X37" s="134">
        <v>149910</v>
      </c>
      <c r="Y37" s="134">
        <f t="shared" si="16"/>
        <v>149910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487</v>
      </c>
      <c r="B38" s="126" t="s">
        <v>636</v>
      </c>
      <c r="C38" s="125" t="s">
        <v>570</v>
      </c>
      <c r="D38" s="134">
        <f t="shared" si="7"/>
        <v>0</v>
      </c>
      <c r="E38" s="134">
        <f t="shared" si="8"/>
        <v>0</v>
      </c>
      <c r="F38" s="134">
        <f t="shared" si="9"/>
        <v>0</v>
      </c>
      <c r="G38" s="134">
        <f t="shared" si="10"/>
        <v>0</v>
      </c>
      <c r="H38" s="134">
        <f t="shared" si="11"/>
        <v>0</v>
      </c>
      <c r="I38" s="134">
        <f t="shared" si="12"/>
        <v>0</v>
      </c>
      <c r="J38" s="126"/>
      <c r="K38" s="125"/>
      <c r="L38" s="134">
        <v>0</v>
      </c>
      <c r="M38" s="134">
        <v>0</v>
      </c>
      <c r="N38" s="134">
        <f t="shared" si="13"/>
        <v>0</v>
      </c>
      <c r="O38" s="134">
        <v>0</v>
      </c>
      <c r="P38" s="134">
        <v>0</v>
      </c>
      <c r="Q38" s="134">
        <f t="shared" si="14"/>
        <v>0</v>
      </c>
      <c r="R38" s="126"/>
      <c r="S38" s="125"/>
      <c r="T38" s="134">
        <v>0</v>
      </c>
      <c r="U38" s="134">
        <v>0</v>
      </c>
      <c r="V38" s="134">
        <f t="shared" si="15"/>
        <v>0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487</v>
      </c>
      <c r="B39" s="126" t="s">
        <v>571</v>
      </c>
      <c r="C39" s="125" t="s">
        <v>572</v>
      </c>
      <c r="D39" s="134">
        <f t="shared" si="7"/>
        <v>0</v>
      </c>
      <c r="E39" s="134">
        <f t="shared" si="8"/>
        <v>257083</v>
      </c>
      <c r="F39" s="134">
        <f t="shared" si="9"/>
        <v>257083</v>
      </c>
      <c r="G39" s="134">
        <f t="shared" si="10"/>
        <v>0</v>
      </c>
      <c r="H39" s="134">
        <f t="shared" si="11"/>
        <v>84815</v>
      </c>
      <c r="I39" s="134">
        <f t="shared" si="12"/>
        <v>84815</v>
      </c>
      <c r="J39" s="126" t="s">
        <v>504</v>
      </c>
      <c r="K39" s="125" t="s">
        <v>505</v>
      </c>
      <c r="L39" s="134">
        <v>0</v>
      </c>
      <c r="M39" s="134">
        <v>257083</v>
      </c>
      <c r="N39" s="134">
        <f t="shared" si="13"/>
        <v>257083</v>
      </c>
      <c r="O39" s="134">
        <v>0</v>
      </c>
      <c r="P39" s="134">
        <v>84815</v>
      </c>
      <c r="Q39" s="134">
        <f t="shared" si="14"/>
        <v>84815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487</v>
      </c>
      <c r="B40" s="126" t="s">
        <v>573</v>
      </c>
      <c r="C40" s="125" t="s">
        <v>574</v>
      </c>
      <c r="D40" s="134">
        <f t="shared" si="7"/>
        <v>0</v>
      </c>
      <c r="E40" s="134">
        <f t="shared" si="8"/>
        <v>0</v>
      </c>
      <c r="F40" s="134">
        <f t="shared" si="9"/>
        <v>0</v>
      </c>
      <c r="G40" s="134">
        <f t="shared" si="10"/>
        <v>0</v>
      </c>
      <c r="H40" s="134">
        <f t="shared" si="11"/>
        <v>129403</v>
      </c>
      <c r="I40" s="134">
        <f t="shared" si="12"/>
        <v>129403</v>
      </c>
      <c r="J40" s="126" t="s">
        <v>575</v>
      </c>
      <c r="K40" s="125" t="s">
        <v>576</v>
      </c>
      <c r="L40" s="134">
        <v>0</v>
      </c>
      <c r="M40" s="134">
        <v>0</v>
      </c>
      <c r="N40" s="134">
        <f t="shared" si="13"/>
        <v>0</v>
      </c>
      <c r="O40" s="134">
        <v>0</v>
      </c>
      <c r="P40" s="134">
        <v>129403</v>
      </c>
      <c r="Q40" s="134">
        <f t="shared" si="14"/>
        <v>129403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487</v>
      </c>
      <c r="B41" s="126" t="s">
        <v>577</v>
      </c>
      <c r="C41" s="125" t="s">
        <v>578</v>
      </c>
      <c r="D41" s="134">
        <f t="shared" si="7"/>
        <v>0</v>
      </c>
      <c r="E41" s="134">
        <f t="shared" si="8"/>
        <v>181680</v>
      </c>
      <c r="F41" s="134">
        <f t="shared" si="9"/>
        <v>181680</v>
      </c>
      <c r="G41" s="134">
        <f t="shared" si="10"/>
        <v>0</v>
      </c>
      <c r="H41" s="134">
        <f t="shared" si="11"/>
        <v>394790</v>
      </c>
      <c r="I41" s="134">
        <f t="shared" si="12"/>
        <v>394790</v>
      </c>
      <c r="J41" s="126" t="s">
        <v>579</v>
      </c>
      <c r="K41" s="125" t="s">
        <v>580</v>
      </c>
      <c r="L41" s="134">
        <v>0</v>
      </c>
      <c r="M41" s="134">
        <v>181680</v>
      </c>
      <c r="N41" s="134">
        <f t="shared" si="13"/>
        <v>181680</v>
      </c>
      <c r="O41" s="134">
        <v>0</v>
      </c>
      <c r="P41" s="134">
        <v>394790</v>
      </c>
      <c r="Q41" s="134">
        <f t="shared" si="14"/>
        <v>394790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487</v>
      </c>
      <c r="B42" s="126" t="s">
        <v>581</v>
      </c>
      <c r="C42" s="125" t="s">
        <v>582</v>
      </c>
      <c r="D42" s="134">
        <f t="shared" si="7"/>
        <v>0</v>
      </c>
      <c r="E42" s="134">
        <f t="shared" si="8"/>
        <v>175809</v>
      </c>
      <c r="F42" s="134">
        <f t="shared" si="9"/>
        <v>175809</v>
      </c>
      <c r="G42" s="134">
        <f t="shared" si="10"/>
        <v>0</v>
      </c>
      <c r="H42" s="134">
        <f t="shared" si="11"/>
        <v>66118</v>
      </c>
      <c r="I42" s="134">
        <f t="shared" si="12"/>
        <v>66118</v>
      </c>
      <c r="J42" s="126" t="s">
        <v>504</v>
      </c>
      <c r="K42" s="125" t="s">
        <v>505</v>
      </c>
      <c r="L42" s="134">
        <v>0</v>
      </c>
      <c r="M42" s="134">
        <v>175809</v>
      </c>
      <c r="N42" s="134">
        <f t="shared" si="13"/>
        <v>175809</v>
      </c>
      <c r="O42" s="134">
        <v>0</v>
      </c>
      <c r="P42" s="134">
        <v>66118</v>
      </c>
      <c r="Q42" s="134">
        <f t="shared" si="14"/>
        <v>66118</v>
      </c>
      <c r="R42" s="126"/>
      <c r="S42" s="125"/>
      <c r="T42" s="134">
        <v>0</v>
      </c>
      <c r="U42" s="134">
        <v>0</v>
      </c>
      <c r="V42" s="134">
        <f t="shared" si="15"/>
        <v>0</v>
      </c>
      <c r="W42" s="134">
        <v>0</v>
      </c>
      <c r="X42" s="134">
        <v>0</v>
      </c>
      <c r="Y42" s="134">
        <f t="shared" si="16"/>
        <v>0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  <row r="43" spans="1:57" s="129" customFormat="1" ht="12" customHeight="1">
      <c r="A43" s="125" t="s">
        <v>487</v>
      </c>
      <c r="B43" s="126" t="s">
        <v>583</v>
      </c>
      <c r="C43" s="125" t="s">
        <v>584</v>
      </c>
      <c r="D43" s="134">
        <f t="shared" si="7"/>
        <v>12586</v>
      </c>
      <c r="E43" s="134">
        <f t="shared" si="8"/>
        <v>313083</v>
      </c>
      <c r="F43" s="134">
        <f t="shared" si="9"/>
        <v>325669</v>
      </c>
      <c r="G43" s="134">
        <f t="shared" si="10"/>
        <v>0</v>
      </c>
      <c r="H43" s="134">
        <f t="shared" si="11"/>
        <v>0</v>
      </c>
      <c r="I43" s="134">
        <f t="shared" si="12"/>
        <v>0</v>
      </c>
      <c r="J43" s="126" t="s">
        <v>566</v>
      </c>
      <c r="K43" s="125" t="s">
        <v>567</v>
      </c>
      <c r="L43" s="134">
        <v>12586</v>
      </c>
      <c r="M43" s="134">
        <v>313083</v>
      </c>
      <c r="N43" s="134">
        <f t="shared" si="13"/>
        <v>325669</v>
      </c>
      <c r="O43" s="134">
        <v>0</v>
      </c>
      <c r="P43" s="134">
        <v>0</v>
      </c>
      <c r="Q43" s="134">
        <f t="shared" si="14"/>
        <v>0</v>
      </c>
      <c r="R43" s="126"/>
      <c r="S43" s="125"/>
      <c r="T43" s="134">
        <v>0</v>
      </c>
      <c r="U43" s="134">
        <v>0</v>
      </c>
      <c r="V43" s="134">
        <f t="shared" si="15"/>
        <v>0</v>
      </c>
      <c r="W43" s="134">
        <v>0</v>
      </c>
      <c r="X43" s="134">
        <v>0</v>
      </c>
      <c r="Y43" s="134">
        <f t="shared" si="16"/>
        <v>0</v>
      </c>
      <c r="Z43" s="126"/>
      <c r="AA43" s="125"/>
      <c r="AB43" s="134">
        <v>0</v>
      </c>
      <c r="AC43" s="134">
        <v>0</v>
      </c>
      <c r="AD43" s="134">
        <f t="shared" si="17"/>
        <v>0</v>
      </c>
      <c r="AE43" s="134">
        <v>0</v>
      </c>
      <c r="AF43" s="134">
        <v>0</v>
      </c>
      <c r="AG43" s="134">
        <f t="shared" si="18"/>
        <v>0</v>
      </c>
      <c r="AH43" s="126"/>
      <c r="AI43" s="125"/>
      <c r="AJ43" s="134">
        <v>0</v>
      </c>
      <c r="AK43" s="134">
        <v>0</v>
      </c>
      <c r="AL43" s="134">
        <f t="shared" si="19"/>
        <v>0</v>
      </c>
      <c r="AM43" s="134">
        <v>0</v>
      </c>
      <c r="AN43" s="134">
        <v>0</v>
      </c>
      <c r="AO43" s="134">
        <f t="shared" si="20"/>
        <v>0</v>
      </c>
      <c r="AP43" s="126"/>
      <c r="AQ43" s="125"/>
      <c r="AR43" s="134">
        <v>0</v>
      </c>
      <c r="AS43" s="134">
        <v>0</v>
      </c>
      <c r="AT43" s="134">
        <f t="shared" si="21"/>
        <v>0</v>
      </c>
      <c r="AU43" s="134">
        <v>0</v>
      </c>
      <c r="AV43" s="134">
        <v>0</v>
      </c>
      <c r="AW43" s="134">
        <f t="shared" si="22"/>
        <v>0</v>
      </c>
      <c r="AX43" s="126"/>
      <c r="AY43" s="125"/>
      <c r="AZ43" s="134">
        <v>0</v>
      </c>
      <c r="BA43" s="134">
        <v>0</v>
      </c>
      <c r="BB43" s="134">
        <f t="shared" si="23"/>
        <v>0</v>
      </c>
      <c r="BC43" s="134">
        <v>0</v>
      </c>
      <c r="BD43" s="134">
        <v>0</v>
      </c>
      <c r="BE43" s="134">
        <f t="shared" si="24"/>
        <v>0</v>
      </c>
    </row>
    <row r="44" spans="1:57" s="129" customFormat="1" ht="12" customHeight="1">
      <c r="A44" s="125" t="s">
        <v>487</v>
      </c>
      <c r="B44" s="126" t="s">
        <v>585</v>
      </c>
      <c r="C44" s="125" t="s">
        <v>586</v>
      </c>
      <c r="D44" s="134">
        <f t="shared" si="7"/>
        <v>0</v>
      </c>
      <c r="E44" s="134">
        <f t="shared" si="8"/>
        <v>151024</v>
      </c>
      <c r="F44" s="134">
        <f t="shared" si="9"/>
        <v>151024</v>
      </c>
      <c r="G44" s="134">
        <f t="shared" si="10"/>
        <v>0</v>
      </c>
      <c r="H44" s="134">
        <f t="shared" si="11"/>
        <v>134856</v>
      </c>
      <c r="I44" s="134">
        <f t="shared" si="12"/>
        <v>134856</v>
      </c>
      <c r="J44" s="126" t="s">
        <v>575</v>
      </c>
      <c r="K44" s="125" t="s">
        <v>576</v>
      </c>
      <c r="L44" s="134">
        <v>0</v>
      </c>
      <c r="M44" s="134">
        <v>0</v>
      </c>
      <c r="N44" s="134">
        <f t="shared" si="13"/>
        <v>0</v>
      </c>
      <c r="O44" s="134">
        <v>0</v>
      </c>
      <c r="P44" s="134">
        <v>68099</v>
      </c>
      <c r="Q44" s="134">
        <f t="shared" si="14"/>
        <v>68099</v>
      </c>
      <c r="R44" s="126" t="s">
        <v>504</v>
      </c>
      <c r="S44" s="125" t="s">
        <v>505</v>
      </c>
      <c r="T44" s="134">
        <v>0</v>
      </c>
      <c r="U44" s="134">
        <v>151024</v>
      </c>
      <c r="V44" s="134">
        <f t="shared" si="15"/>
        <v>151024</v>
      </c>
      <c r="W44" s="134">
        <v>0</v>
      </c>
      <c r="X44" s="134">
        <v>66757</v>
      </c>
      <c r="Y44" s="134">
        <f t="shared" si="16"/>
        <v>66757</v>
      </c>
      <c r="Z44" s="126"/>
      <c r="AA44" s="125"/>
      <c r="AB44" s="134">
        <v>0</v>
      </c>
      <c r="AC44" s="134">
        <v>0</v>
      </c>
      <c r="AD44" s="134">
        <f t="shared" si="17"/>
        <v>0</v>
      </c>
      <c r="AE44" s="134">
        <v>0</v>
      </c>
      <c r="AF44" s="134">
        <v>0</v>
      </c>
      <c r="AG44" s="134">
        <f t="shared" si="18"/>
        <v>0</v>
      </c>
      <c r="AH44" s="126"/>
      <c r="AI44" s="125"/>
      <c r="AJ44" s="134">
        <v>0</v>
      </c>
      <c r="AK44" s="134">
        <v>0</v>
      </c>
      <c r="AL44" s="134">
        <f t="shared" si="19"/>
        <v>0</v>
      </c>
      <c r="AM44" s="134">
        <v>0</v>
      </c>
      <c r="AN44" s="134">
        <v>0</v>
      </c>
      <c r="AO44" s="134">
        <f t="shared" si="20"/>
        <v>0</v>
      </c>
      <c r="AP44" s="126"/>
      <c r="AQ44" s="125"/>
      <c r="AR44" s="134">
        <v>0</v>
      </c>
      <c r="AS44" s="134">
        <v>0</v>
      </c>
      <c r="AT44" s="134">
        <f t="shared" si="21"/>
        <v>0</v>
      </c>
      <c r="AU44" s="134">
        <v>0</v>
      </c>
      <c r="AV44" s="134">
        <v>0</v>
      </c>
      <c r="AW44" s="134">
        <f t="shared" si="22"/>
        <v>0</v>
      </c>
      <c r="AX44" s="126"/>
      <c r="AY44" s="125"/>
      <c r="AZ44" s="134">
        <v>0</v>
      </c>
      <c r="BA44" s="134">
        <v>0</v>
      </c>
      <c r="BB44" s="134">
        <f t="shared" si="23"/>
        <v>0</v>
      </c>
      <c r="BC44" s="134">
        <v>0</v>
      </c>
      <c r="BD44" s="134">
        <v>0</v>
      </c>
      <c r="BE44" s="134">
        <f t="shared" si="24"/>
        <v>0</v>
      </c>
    </row>
    <row r="45" spans="1:57" s="129" customFormat="1" ht="12" customHeight="1">
      <c r="A45" s="125" t="s">
        <v>487</v>
      </c>
      <c r="B45" s="126" t="s">
        <v>587</v>
      </c>
      <c r="C45" s="125" t="s">
        <v>588</v>
      </c>
      <c r="D45" s="134">
        <f t="shared" si="7"/>
        <v>0</v>
      </c>
      <c r="E45" s="134">
        <f t="shared" si="8"/>
        <v>102788</v>
      </c>
      <c r="F45" s="134">
        <f t="shared" si="9"/>
        <v>102788</v>
      </c>
      <c r="G45" s="134">
        <f t="shared" si="10"/>
        <v>0</v>
      </c>
      <c r="H45" s="134">
        <f t="shared" si="11"/>
        <v>53857</v>
      </c>
      <c r="I45" s="134">
        <f t="shared" si="12"/>
        <v>53857</v>
      </c>
      <c r="J45" s="126" t="s">
        <v>494</v>
      </c>
      <c r="K45" s="125" t="s">
        <v>495</v>
      </c>
      <c r="L45" s="134">
        <v>0</v>
      </c>
      <c r="M45" s="134">
        <v>102788</v>
      </c>
      <c r="N45" s="134">
        <f t="shared" si="13"/>
        <v>102788</v>
      </c>
      <c r="O45" s="134">
        <v>0</v>
      </c>
      <c r="P45" s="134">
        <v>0</v>
      </c>
      <c r="Q45" s="134">
        <f t="shared" si="14"/>
        <v>0</v>
      </c>
      <c r="R45" s="126" t="s">
        <v>556</v>
      </c>
      <c r="S45" s="125" t="s">
        <v>557</v>
      </c>
      <c r="T45" s="134">
        <v>0</v>
      </c>
      <c r="U45" s="134">
        <v>0</v>
      </c>
      <c r="V45" s="134">
        <f t="shared" si="15"/>
        <v>0</v>
      </c>
      <c r="W45" s="134">
        <v>0</v>
      </c>
      <c r="X45" s="134">
        <v>53857</v>
      </c>
      <c r="Y45" s="134">
        <f t="shared" si="16"/>
        <v>53857</v>
      </c>
      <c r="Z45" s="126"/>
      <c r="AA45" s="125"/>
      <c r="AB45" s="134">
        <v>0</v>
      </c>
      <c r="AC45" s="134">
        <v>0</v>
      </c>
      <c r="AD45" s="134">
        <f t="shared" si="17"/>
        <v>0</v>
      </c>
      <c r="AE45" s="134">
        <v>0</v>
      </c>
      <c r="AF45" s="134">
        <v>0</v>
      </c>
      <c r="AG45" s="134">
        <f t="shared" si="18"/>
        <v>0</v>
      </c>
      <c r="AH45" s="126"/>
      <c r="AI45" s="125"/>
      <c r="AJ45" s="134">
        <v>0</v>
      </c>
      <c r="AK45" s="134">
        <v>0</v>
      </c>
      <c r="AL45" s="134">
        <f t="shared" si="19"/>
        <v>0</v>
      </c>
      <c r="AM45" s="134">
        <v>0</v>
      </c>
      <c r="AN45" s="134">
        <v>0</v>
      </c>
      <c r="AO45" s="134">
        <f t="shared" si="20"/>
        <v>0</v>
      </c>
      <c r="AP45" s="126"/>
      <c r="AQ45" s="125"/>
      <c r="AR45" s="134">
        <v>0</v>
      </c>
      <c r="AS45" s="134">
        <v>0</v>
      </c>
      <c r="AT45" s="134">
        <f t="shared" si="21"/>
        <v>0</v>
      </c>
      <c r="AU45" s="134">
        <v>0</v>
      </c>
      <c r="AV45" s="134">
        <v>0</v>
      </c>
      <c r="AW45" s="134">
        <f t="shared" si="22"/>
        <v>0</v>
      </c>
      <c r="AX45" s="126"/>
      <c r="AY45" s="125"/>
      <c r="AZ45" s="134">
        <v>0</v>
      </c>
      <c r="BA45" s="134">
        <v>0</v>
      </c>
      <c r="BB45" s="134">
        <f t="shared" si="23"/>
        <v>0</v>
      </c>
      <c r="BC45" s="134">
        <v>0</v>
      </c>
      <c r="BD45" s="134">
        <v>0</v>
      </c>
      <c r="BE45" s="134">
        <f t="shared" si="24"/>
        <v>0</v>
      </c>
    </row>
    <row r="46" spans="1:57" s="129" customFormat="1" ht="12" customHeight="1">
      <c r="A46" s="125" t="s">
        <v>487</v>
      </c>
      <c r="B46" s="126" t="s">
        <v>589</v>
      </c>
      <c r="C46" s="125" t="s">
        <v>590</v>
      </c>
      <c r="D46" s="134">
        <f t="shared" si="7"/>
        <v>9729</v>
      </c>
      <c r="E46" s="134">
        <f t="shared" si="8"/>
        <v>215504</v>
      </c>
      <c r="F46" s="134">
        <f t="shared" si="9"/>
        <v>225233</v>
      </c>
      <c r="G46" s="134">
        <f t="shared" si="10"/>
        <v>0</v>
      </c>
      <c r="H46" s="134">
        <f t="shared" si="11"/>
        <v>77003</v>
      </c>
      <c r="I46" s="134">
        <f t="shared" si="12"/>
        <v>77003</v>
      </c>
      <c r="J46" s="126" t="s">
        <v>566</v>
      </c>
      <c r="K46" s="125" t="s">
        <v>567</v>
      </c>
      <c r="L46" s="134">
        <v>9729</v>
      </c>
      <c r="M46" s="134">
        <v>215504</v>
      </c>
      <c r="N46" s="134">
        <f t="shared" si="13"/>
        <v>225233</v>
      </c>
      <c r="O46" s="134">
        <v>0</v>
      </c>
      <c r="P46" s="134">
        <v>0</v>
      </c>
      <c r="Q46" s="134">
        <f t="shared" si="14"/>
        <v>0</v>
      </c>
      <c r="R46" s="126" t="s">
        <v>568</v>
      </c>
      <c r="S46" s="125" t="s">
        <v>569</v>
      </c>
      <c r="T46" s="134">
        <v>0</v>
      </c>
      <c r="U46" s="134">
        <v>0</v>
      </c>
      <c r="V46" s="134">
        <f t="shared" si="15"/>
        <v>0</v>
      </c>
      <c r="W46" s="134">
        <v>0</v>
      </c>
      <c r="X46" s="134">
        <v>77003</v>
      </c>
      <c r="Y46" s="134">
        <f t="shared" si="16"/>
        <v>77003</v>
      </c>
      <c r="Z46" s="126"/>
      <c r="AA46" s="125"/>
      <c r="AB46" s="134">
        <v>0</v>
      </c>
      <c r="AC46" s="134">
        <v>0</v>
      </c>
      <c r="AD46" s="134">
        <f t="shared" si="17"/>
        <v>0</v>
      </c>
      <c r="AE46" s="134">
        <v>0</v>
      </c>
      <c r="AF46" s="134">
        <v>0</v>
      </c>
      <c r="AG46" s="134">
        <f t="shared" si="18"/>
        <v>0</v>
      </c>
      <c r="AH46" s="126"/>
      <c r="AI46" s="125"/>
      <c r="AJ46" s="134">
        <v>0</v>
      </c>
      <c r="AK46" s="134">
        <v>0</v>
      </c>
      <c r="AL46" s="134">
        <f t="shared" si="19"/>
        <v>0</v>
      </c>
      <c r="AM46" s="134">
        <v>0</v>
      </c>
      <c r="AN46" s="134">
        <v>0</v>
      </c>
      <c r="AO46" s="134">
        <f t="shared" si="20"/>
        <v>0</v>
      </c>
      <c r="AP46" s="126"/>
      <c r="AQ46" s="125"/>
      <c r="AR46" s="134">
        <v>0</v>
      </c>
      <c r="AS46" s="134">
        <v>0</v>
      </c>
      <c r="AT46" s="134">
        <f t="shared" si="21"/>
        <v>0</v>
      </c>
      <c r="AU46" s="134">
        <v>0</v>
      </c>
      <c r="AV46" s="134">
        <v>0</v>
      </c>
      <c r="AW46" s="134">
        <f t="shared" si="22"/>
        <v>0</v>
      </c>
      <c r="AX46" s="126"/>
      <c r="AY46" s="125"/>
      <c r="AZ46" s="134">
        <v>0</v>
      </c>
      <c r="BA46" s="134">
        <v>0</v>
      </c>
      <c r="BB46" s="134">
        <f t="shared" si="23"/>
        <v>0</v>
      </c>
      <c r="BC46" s="134">
        <v>0</v>
      </c>
      <c r="BD46" s="134">
        <v>0</v>
      </c>
      <c r="BE46" s="134">
        <f t="shared" si="24"/>
        <v>0</v>
      </c>
    </row>
    <row r="47" spans="1:57" s="129" customFormat="1" ht="12" customHeight="1">
      <c r="A47" s="125" t="s">
        <v>487</v>
      </c>
      <c r="B47" s="126" t="s">
        <v>591</v>
      </c>
      <c r="C47" s="125" t="s">
        <v>592</v>
      </c>
      <c r="D47" s="134">
        <f t="shared" si="7"/>
        <v>0</v>
      </c>
      <c r="E47" s="134">
        <f t="shared" si="8"/>
        <v>48405</v>
      </c>
      <c r="F47" s="134">
        <f t="shared" si="9"/>
        <v>48405</v>
      </c>
      <c r="G47" s="134">
        <f t="shared" si="10"/>
        <v>0</v>
      </c>
      <c r="H47" s="134">
        <f t="shared" si="11"/>
        <v>104725</v>
      </c>
      <c r="I47" s="134">
        <f t="shared" si="12"/>
        <v>104725</v>
      </c>
      <c r="J47" s="126" t="s">
        <v>579</v>
      </c>
      <c r="K47" s="125" t="s">
        <v>580</v>
      </c>
      <c r="L47" s="134">
        <v>0</v>
      </c>
      <c r="M47" s="134">
        <v>48405</v>
      </c>
      <c r="N47" s="134">
        <f t="shared" si="13"/>
        <v>48405</v>
      </c>
      <c r="O47" s="134">
        <v>0</v>
      </c>
      <c r="P47" s="134">
        <v>104725</v>
      </c>
      <c r="Q47" s="134">
        <f t="shared" si="14"/>
        <v>104725</v>
      </c>
      <c r="R47" s="126"/>
      <c r="S47" s="125"/>
      <c r="T47" s="134">
        <v>0</v>
      </c>
      <c r="U47" s="134">
        <v>0</v>
      </c>
      <c r="V47" s="134">
        <f t="shared" si="15"/>
        <v>0</v>
      </c>
      <c r="W47" s="134">
        <v>0</v>
      </c>
      <c r="X47" s="134">
        <v>0</v>
      </c>
      <c r="Y47" s="134">
        <f t="shared" si="16"/>
        <v>0</v>
      </c>
      <c r="Z47" s="126"/>
      <c r="AA47" s="125"/>
      <c r="AB47" s="134">
        <v>0</v>
      </c>
      <c r="AC47" s="134">
        <v>0</v>
      </c>
      <c r="AD47" s="134">
        <f t="shared" si="17"/>
        <v>0</v>
      </c>
      <c r="AE47" s="134">
        <v>0</v>
      </c>
      <c r="AF47" s="134">
        <v>0</v>
      </c>
      <c r="AG47" s="134">
        <f t="shared" si="18"/>
        <v>0</v>
      </c>
      <c r="AH47" s="126"/>
      <c r="AI47" s="125"/>
      <c r="AJ47" s="134">
        <v>0</v>
      </c>
      <c r="AK47" s="134">
        <v>0</v>
      </c>
      <c r="AL47" s="134">
        <f t="shared" si="19"/>
        <v>0</v>
      </c>
      <c r="AM47" s="134">
        <v>0</v>
      </c>
      <c r="AN47" s="134">
        <v>0</v>
      </c>
      <c r="AO47" s="134">
        <f t="shared" si="20"/>
        <v>0</v>
      </c>
      <c r="AP47" s="126"/>
      <c r="AQ47" s="125"/>
      <c r="AR47" s="134">
        <v>0</v>
      </c>
      <c r="AS47" s="134">
        <v>0</v>
      </c>
      <c r="AT47" s="134">
        <f t="shared" si="21"/>
        <v>0</v>
      </c>
      <c r="AU47" s="134">
        <v>0</v>
      </c>
      <c r="AV47" s="134">
        <v>0</v>
      </c>
      <c r="AW47" s="134">
        <f t="shared" si="22"/>
        <v>0</v>
      </c>
      <c r="AX47" s="126"/>
      <c r="AY47" s="125"/>
      <c r="AZ47" s="134">
        <v>0</v>
      </c>
      <c r="BA47" s="134">
        <v>0</v>
      </c>
      <c r="BB47" s="134">
        <f t="shared" si="23"/>
        <v>0</v>
      </c>
      <c r="BC47" s="134">
        <v>0</v>
      </c>
      <c r="BD47" s="134">
        <v>0</v>
      </c>
      <c r="BE47" s="134">
        <f t="shared" si="24"/>
        <v>0</v>
      </c>
    </row>
    <row r="48" spans="1:57" s="129" customFormat="1" ht="12" customHeight="1">
      <c r="A48" s="125" t="s">
        <v>487</v>
      </c>
      <c r="B48" s="126" t="s">
        <v>593</v>
      </c>
      <c r="C48" s="125" t="s">
        <v>594</v>
      </c>
      <c r="D48" s="134">
        <f t="shared" si="7"/>
        <v>0</v>
      </c>
      <c r="E48" s="134">
        <f t="shared" si="8"/>
        <v>138113</v>
      </c>
      <c r="F48" s="134">
        <f t="shared" si="9"/>
        <v>138113</v>
      </c>
      <c r="G48" s="134">
        <f t="shared" si="10"/>
        <v>0</v>
      </c>
      <c r="H48" s="134">
        <f t="shared" si="11"/>
        <v>23670</v>
      </c>
      <c r="I48" s="134">
        <f t="shared" si="12"/>
        <v>23670</v>
      </c>
      <c r="J48" s="126" t="s">
        <v>534</v>
      </c>
      <c r="K48" s="125" t="s">
        <v>595</v>
      </c>
      <c r="L48" s="134">
        <v>0</v>
      </c>
      <c r="M48" s="134">
        <v>138113</v>
      </c>
      <c r="N48" s="134">
        <f t="shared" si="13"/>
        <v>138113</v>
      </c>
      <c r="O48" s="134">
        <v>0</v>
      </c>
      <c r="P48" s="134">
        <v>0</v>
      </c>
      <c r="Q48" s="134">
        <f t="shared" si="14"/>
        <v>0</v>
      </c>
      <c r="R48" s="126" t="s">
        <v>526</v>
      </c>
      <c r="S48" s="125" t="s">
        <v>527</v>
      </c>
      <c r="T48" s="134">
        <v>0</v>
      </c>
      <c r="U48" s="134">
        <v>0</v>
      </c>
      <c r="V48" s="134">
        <f t="shared" si="15"/>
        <v>0</v>
      </c>
      <c r="W48" s="134">
        <v>0</v>
      </c>
      <c r="X48" s="134">
        <v>23670</v>
      </c>
      <c r="Y48" s="134">
        <f t="shared" si="16"/>
        <v>23670</v>
      </c>
      <c r="Z48" s="126"/>
      <c r="AA48" s="125"/>
      <c r="AB48" s="134">
        <v>0</v>
      </c>
      <c r="AC48" s="134">
        <v>0</v>
      </c>
      <c r="AD48" s="134">
        <f t="shared" si="17"/>
        <v>0</v>
      </c>
      <c r="AE48" s="134">
        <v>0</v>
      </c>
      <c r="AF48" s="134">
        <v>0</v>
      </c>
      <c r="AG48" s="134">
        <f t="shared" si="18"/>
        <v>0</v>
      </c>
      <c r="AH48" s="126"/>
      <c r="AI48" s="125"/>
      <c r="AJ48" s="134">
        <v>0</v>
      </c>
      <c r="AK48" s="134">
        <v>0</v>
      </c>
      <c r="AL48" s="134">
        <f t="shared" si="19"/>
        <v>0</v>
      </c>
      <c r="AM48" s="134">
        <v>0</v>
      </c>
      <c r="AN48" s="134">
        <v>0</v>
      </c>
      <c r="AO48" s="134">
        <f t="shared" si="20"/>
        <v>0</v>
      </c>
      <c r="AP48" s="126"/>
      <c r="AQ48" s="125"/>
      <c r="AR48" s="134">
        <v>0</v>
      </c>
      <c r="AS48" s="134">
        <v>0</v>
      </c>
      <c r="AT48" s="134">
        <f t="shared" si="21"/>
        <v>0</v>
      </c>
      <c r="AU48" s="134">
        <v>0</v>
      </c>
      <c r="AV48" s="134">
        <v>0</v>
      </c>
      <c r="AW48" s="134">
        <f t="shared" si="22"/>
        <v>0</v>
      </c>
      <c r="AX48" s="126"/>
      <c r="AY48" s="125"/>
      <c r="AZ48" s="134">
        <v>0</v>
      </c>
      <c r="BA48" s="134">
        <v>0</v>
      </c>
      <c r="BB48" s="134">
        <f t="shared" si="23"/>
        <v>0</v>
      </c>
      <c r="BC48" s="134">
        <v>0</v>
      </c>
      <c r="BD48" s="134">
        <v>0</v>
      </c>
      <c r="BE48" s="134">
        <f t="shared" si="24"/>
        <v>0</v>
      </c>
    </row>
    <row r="49" spans="1:57" s="129" customFormat="1" ht="12" customHeight="1">
      <c r="A49" s="125" t="s">
        <v>487</v>
      </c>
      <c r="B49" s="126" t="s">
        <v>596</v>
      </c>
      <c r="C49" s="125" t="s">
        <v>597</v>
      </c>
      <c r="D49" s="134">
        <f t="shared" si="7"/>
        <v>0</v>
      </c>
      <c r="E49" s="134">
        <f t="shared" si="8"/>
        <v>212031</v>
      </c>
      <c r="F49" s="134">
        <f t="shared" si="9"/>
        <v>212031</v>
      </c>
      <c r="G49" s="134">
        <f t="shared" si="10"/>
        <v>0</v>
      </c>
      <c r="H49" s="134">
        <f t="shared" si="11"/>
        <v>52263</v>
      </c>
      <c r="I49" s="134">
        <f t="shared" si="12"/>
        <v>52263</v>
      </c>
      <c r="J49" s="126" t="s">
        <v>526</v>
      </c>
      <c r="K49" s="125" t="s">
        <v>527</v>
      </c>
      <c r="L49" s="134">
        <v>0</v>
      </c>
      <c r="M49" s="134">
        <v>0</v>
      </c>
      <c r="N49" s="134">
        <f t="shared" si="13"/>
        <v>0</v>
      </c>
      <c r="O49" s="134">
        <v>0</v>
      </c>
      <c r="P49" s="134">
        <v>52263</v>
      </c>
      <c r="Q49" s="134">
        <f t="shared" si="14"/>
        <v>52263</v>
      </c>
      <c r="R49" s="126" t="s">
        <v>534</v>
      </c>
      <c r="S49" s="125" t="s">
        <v>535</v>
      </c>
      <c r="T49" s="134">
        <v>0</v>
      </c>
      <c r="U49" s="134">
        <v>212031</v>
      </c>
      <c r="V49" s="134">
        <f t="shared" si="15"/>
        <v>212031</v>
      </c>
      <c r="W49" s="134">
        <v>0</v>
      </c>
      <c r="X49" s="134">
        <v>0</v>
      </c>
      <c r="Y49" s="134">
        <f t="shared" si="16"/>
        <v>0</v>
      </c>
      <c r="Z49" s="126"/>
      <c r="AA49" s="125"/>
      <c r="AB49" s="134">
        <v>0</v>
      </c>
      <c r="AC49" s="134">
        <v>0</v>
      </c>
      <c r="AD49" s="134">
        <f t="shared" si="17"/>
        <v>0</v>
      </c>
      <c r="AE49" s="134">
        <v>0</v>
      </c>
      <c r="AF49" s="134">
        <v>0</v>
      </c>
      <c r="AG49" s="134">
        <f t="shared" si="18"/>
        <v>0</v>
      </c>
      <c r="AH49" s="126"/>
      <c r="AI49" s="125"/>
      <c r="AJ49" s="134">
        <v>0</v>
      </c>
      <c r="AK49" s="134">
        <v>0</v>
      </c>
      <c r="AL49" s="134">
        <f t="shared" si="19"/>
        <v>0</v>
      </c>
      <c r="AM49" s="134">
        <v>0</v>
      </c>
      <c r="AN49" s="134">
        <v>0</v>
      </c>
      <c r="AO49" s="134">
        <f t="shared" si="20"/>
        <v>0</v>
      </c>
      <c r="AP49" s="126"/>
      <c r="AQ49" s="125"/>
      <c r="AR49" s="134">
        <v>0</v>
      </c>
      <c r="AS49" s="134">
        <v>0</v>
      </c>
      <c r="AT49" s="134">
        <f t="shared" si="21"/>
        <v>0</v>
      </c>
      <c r="AU49" s="134">
        <v>0</v>
      </c>
      <c r="AV49" s="134">
        <v>0</v>
      </c>
      <c r="AW49" s="134">
        <f t="shared" si="22"/>
        <v>0</v>
      </c>
      <c r="AX49" s="126"/>
      <c r="AY49" s="125"/>
      <c r="AZ49" s="134">
        <v>0</v>
      </c>
      <c r="BA49" s="134">
        <v>0</v>
      </c>
      <c r="BB49" s="134">
        <f t="shared" si="23"/>
        <v>0</v>
      </c>
      <c r="BC49" s="134">
        <v>0</v>
      </c>
      <c r="BD49" s="134">
        <v>0</v>
      </c>
      <c r="BE49" s="134">
        <f t="shared" si="24"/>
        <v>0</v>
      </c>
    </row>
    <row r="50" spans="1:57" s="129" customFormat="1" ht="12" customHeight="1">
      <c r="A50" s="125" t="s">
        <v>487</v>
      </c>
      <c r="B50" s="126" t="s">
        <v>598</v>
      </c>
      <c r="C50" s="125" t="s">
        <v>599</v>
      </c>
      <c r="D50" s="134">
        <f t="shared" si="7"/>
        <v>0</v>
      </c>
      <c r="E50" s="134">
        <f t="shared" si="8"/>
        <v>125228</v>
      </c>
      <c r="F50" s="134">
        <f t="shared" si="9"/>
        <v>125228</v>
      </c>
      <c r="G50" s="134">
        <f t="shared" si="10"/>
        <v>0</v>
      </c>
      <c r="H50" s="134">
        <f t="shared" si="11"/>
        <v>44158</v>
      </c>
      <c r="I50" s="134">
        <f t="shared" si="12"/>
        <v>44158</v>
      </c>
      <c r="J50" s="126" t="s">
        <v>504</v>
      </c>
      <c r="K50" s="125" t="s">
        <v>505</v>
      </c>
      <c r="L50" s="134">
        <v>0</v>
      </c>
      <c r="M50" s="134">
        <v>125228</v>
      </c>
      <c r="N50" s="134">
        <f t="shared" si="13"/>
        <v>125228</v>
      </c>
      <c r="O50" s="134">
        <v>0</v>
      </c>
      <c r="P50" s="134">
        <v>44158</v>
      </c>
      <c r="Q50" s="134">
        <f t="shared" si="14"/>
        <v>44158</v>
      </c>
      <c r="R50" s="126"/>
      <c r="S50" s="125"/>
      <c r="T50" s="134">
        <v>0</v>
      </c>
      <c r="U50" s="134">
        <v>0</v>
      </c>
      <c r="V50" s="134">
        <f t="shared" si="15"/>
        <v>0</v>
      </c>
      <c r="W50" s="134">
        <v>0</v>
      </c>
      <c r="X50" s="134">
        <v>0</v>
      </c>
      <c r="Y50" s="134">
        <f t="shared" si="16"/>
        <v>0</v>
      </c>
      <c r="Z50" s="126"/>
      <c r="AA50" s="125"/>
      <c r="AB50" s="134">
        <v>0</v>
      </c>
      <c r="AC50" s="134">
        <v>0</v>
      </c>
      <c r="AD50" s="134">
        <f t="shared" si="17"/>
        <v>0</v>
      </c>
      <c r="AE50" s="134">
        <v>0</v>
      </c>
      <c r="AF50" s="134">
        <v>0</v>
      </c>
      <c r="AG50" s="134">
        <f t="shared" si="18"/>
        <v>0</v>
      </c>
      <c r="AH50" s="126"/>
      <c r="AI50" s="125"/>
      <c r="AJ50" s="134">
        <v>0</v>
      </c>
      <c r="AK50" s="134">
        <v>0</v>
      </c>
      <c r="AL50" s="134">
        <f t="shared" si="19"/>
        <v>0</v>
      </c>
      <c r="AM50" s="134">
        <v>0</v>
      </c>
      <c r="AN50" s="134">
        <v>0</v>
      </c>
      <c r="AO50" s="134">
        <f t="shared" si="20"/>
        <v>0</v>
      </c>
      <c r="AP50" s="126"/>
      <c r="AQ50" s="125"/>
      <c r="AR50" s="134">
        <v>0</v>
      </c>
      <c r="AS50" s="134">
        <v>0</v>
      </c>
      <c r="AT50" s="134">
        <f t="shared" si="21"/>
        <v>0</v>
      </c>
      <c r="AU50" s="134">
        <v>0</v>
      </c>
      <c r="AV50" s="134">
        <v>0</v>
      </c>
      <c r="AW50" s="134">
        <f t="shared" si="22"/>
        <v>0</v>
      </c>
      <c r="AX50" s="126"/>
      <c r="AY50" s="125"/>
      <c r="AZ50" s="134">
        <v>0</v>
      </c>
      <c r="BA50" s="134">
        <v>0</v>
      </c>
      <c r="BB50" s="134">
        <f t="shared" si="23"/>
        <v>0</v>
      </c>
      <c r="BC50" s="134">
        <v>0</v>
      </c>
      <c r="BD50" s="134">
        <v>0</v>
      </c>
      <c r="BE50" s="134">
        <f t="shared" si="24"/>
        <v>0</v>
      </c>
    </row>
    <row r="51" spans="1:57" s="129" customFormat="1" ht="12" customHeight="1">
      <c r="A51" s="125" t="s">
        <v>487</v>
      </c>
      <c r="B51" s="126" t="s">
        <v>600</v>
      </c>
      <c r="C51" s="125" t="s">
        <v>601</v>
      </c>
      <c r="D51" s="134">
        <f t="shared" si="7"/>
        <v>0</v>
      </c>
      <c r="E51" s="134">
        <f t="shared" si="8"/>
        <v>158365</v>
      </c>
      <c r="F51" s="134">
        <f t="shared" si="9"/>
        <v>158365</v>
      </c>
      <c r="G51" s="134">
        <f t="shared" si="10"/>
        <v>0</v>
      </c>
      <c r="H51" s="134">
        <f t="shared" si="11"/>
        <v>49402</v>
      </c>
      <c r="I51" s="134">
        <f t="shared" si="12"/>
        <v>49402</v>
      </c>
      <c r="J51" s="126" t="s">
        <v>504</v>
      </c>
      <c r="K51" s="125" t="s">
        <v>505</v>
      </c>
      <c r="L51" s="134">
        <v>0</v>
      </c>
      <c r="M51" s="134">
        <v>158365</v>
      </c>
      <c r="N51" s="134">
        <f t="shared" si="13"/>
        <v>158365</v>
      </c>
      <c r="O51" s="134">
        <v>0</v>
      </c>
      <c r="P51" s="134">
        <v>49402</v>
      </c>
      <c r="Q51" s="134">
        <f t="shared" si="14"/>
        <v>49402</v>
      </c>
      <c r="R51" s="126"/>
      <c r="S51" s="125"/>
      <c r="T51" s="134">
        <v>0</v>
      </c>
      <c r="U51" s="134">
        <v>0</v>
      </c>
      <c r="V51" s="134">
        <f t="shared" si="15"/>
        <v>0</v>
      </c>
      <c r="W51" s="134">
        <v>0</v>
      </c>
      <c r="X51" s="134">
        <v>0</v>
      </c>
      <c r="Y51" s="134">
        <f t="shared" si="16"/>
        <v>0</v>
      </c>
      <c r="Z51" s="126"/>
      <c r="AA51" s="125"/>
      <c r="AB51" s="134">
        <v>0</v>
      </c>
      <c r="AC51" s="134">
        <v>0</v>
      </c>
      <c r="AD51" s="134">
        <f t="shared" si="17"/>
        <v>0</v>
      </c>
      <c r="AE51" s="134">
        <v>0</v>
      </c>
      <c r="AF51" s="134">
        <v>0</v>
      </c>
      <c r="AG51" s="134">
        <f t="shared" si="18"/>
        <v>0</v>
      </c>
      <c r="AH51" s="126"/>
      <c r="AI51" s="125"/>
      <c r="AJ51" s="134">
        <v>0</v>
      </c>
      <c r="AK51" s="134">
        <v>0</v>
      </c>
      <c r="AL51" s="134">
        <f t="shared" si="19"/>
        <v>0</v>
      </c>
      <c r="AM51" s="134">
        <v>0</v>
      </c>
      <c r="AN51" s="134">
        <v>0</v>
      </c>
      <c r="AO51" s="134">
        <f t="shared" si="20"/>
        <v>0</v>
      </c>
      <c r="AP51" s="126"/>
      <c r="AQ51" s="125"/>
      <c r="AR51" s="134">
        <v>0</v>
      </c>
      <c r="AS51" s="134">
        <v>0</v>
      </c>
      <c r="AT51" s="134">
        <f t="shared" si="21"/>
        <v>0</v>
      </c>
      <c r="AU51" s="134">
        <v>0</v>
      </c>
      <c r="AV51" s="134">
        <v>0</v>
      </c>
      <c r="AW51" s="134">
        <f t="shared" si="22"/>
        <v>0</v>
      </c>
      <c r="AX51" s="126"/>
      <c r="AY51" s="125"/>
      <c r="AZ51" s="134">
        <v>0</v>
      </c>
      <c r="BA51" s="134">
        <v>0</v>
      </c>
      <c r="BB51" s="134">
        <f t="shared" si="23"/>
        <v>0</v>
      </c>
      <c r="BC51" s="134">
        <v>0</v>
      </c>
      <c r="BD51" s="134">
        <v>0</v>
      </c>
      <c r="BE51" s="134">
        <f t="shared" si="24"/>
        <v>0</v>
      </c>
    </row>
    <row r="52" spans="1:57" s="129" customFormat="1" ht="12" customHeight="1">
      <c r="A52" s="125" t="s">
        <v>487</v>
      </c>
      <c r="B52" s="126" t="s">
        <v>602</v>
      </c>
      <c r="C52" s="125" t="s">
        <v>603</v>
      </c>
      <c r="D52" s="134">
        <f t="shared" si="7"/>
        <v>0</v>
      </c>
      <c r="E52" s="134">
        <f t="shared" si="8"/>
        <v>24212</v>
      </c>
      <c r="F52" s="134">
        <f t="shared" si="9"/>
        <v>24212</v>
      </c>
      <c r="G52" s="134">
        <f t="shared" si="10"/>
        <v>0</v>
      </c>
      <c r="H52" s="134">
        <f t="shared" si="11"/>
        <v>19042</v>
      </c>
      <c r="I52" s="134">
        <f t="shared" si="12"/>
        <v>19042</v>
      </c>
      <c r="J52" s="126" t="s">
        <v>504</v>
      </c>
      <c r="K52" s="125" t="s">
        <v>505</v>
      </c>
      <c r="L52" s="134">
        <v>0</v>
      </c>
      <c r="M52" s="134">
        <v>24212</v>
      </c>
      <c r="N52" s="134">
        <f t="shared" si="13"/>
        <v>24212</v>
      </c>
      <c r="O52" s="134">
        <v>0</v>
      </c>
      <c r="P52" s="134">
        <v>19042</v>
      </c>
      <c r="Q52" s="134">
        <f t="shared" si="14"/>
        <v>19042</v>
      </c>
      <c r="R52" s="126"/>
      <c r="S52" s="125"/>
      <c r="T52" s="134">
        <v>0</v>
      </c>
      <c r="U52" s="134">
        <v>0</v>
      </c>
      <c r="V52" s="134">
        <f t="shared" si="15"/>
        <v>0</v>
      </c>
      <c r="W52" s="134">
        <v>0</v>
      </c>
      <c r="X52" s="134">
        <v>0</v>
      </c>
      <c r="Y52" s="134">
        <f t="shared" si="16"/>
        <v>0</v>
      </c>
      <c r="Z52" s="126"/>
      <c r="AA52" s="125"/>
      <c r="AB52" s="134">
        <v>0</v>
      </c>
      <c r="AC52" s="134">
        <v>0</v>
      </c>
      <c r="AD52" s="134">
        <f t="shared" si="17"/>
        <v>0</v>
      </c>
      <c r="AE52" s="134">
        <v>0</v>
      </c>
      <c r="AF52" s="134">
        <v>0</v>
      </c>
      <c r="AG52" s="134">
        <f t="shared" si="18"/>
        <v>0</v>
      </c>
      <c r="AH52" s="126"/>
      <c r="AI52" s="125"/>
      <c r="AJ52" s="134">
        <v>0</v>
      </c>
      <c r="AK52" s="134">
        <v>0</v>
      </c>
      <c r="AL52" s="134">
        <f t="shared" si="19"/>
        <v>0</v>
      </c>
      <c r="AM52" s="134">
        <v>0</v>
      </c>
      <c r="AN52" s="134">
        <v>0</v>
      </c>
      <c r="AO52" s="134">
        <f t="shared" si="20"/>
        <v>0</v>
      </c>
      <c r="AP52" s="126"/>
      <c r="AQ52" s="125"/>
      <c r="AR52" s="134">
        <v>0</v>
      </c>
      <c r="AS52" s="134">
        <v>0</v>
      </c>
      <c r="AT52" s="134">
        <f t="shared" si="21"/>
        <v>0</v>
      </c>
      <c r="AU52" s="134">
        <v>0</v>
      </c>
      <c r="AV52" s="134">
        <v>0</v>
      </c>
      <c r="AW52" s="134">
        <f t="shared" si="22"/>
        <v>0</v>
      </c>
      <c r="AX52" s="126"/>
      <c r="AY52" s="125"/>
      <c r="AZ52" s="134">
        <v>0</v>
      </c>
      <c r="BA52" s="134">
        <v>0</v>
      </c>
      <c r="BB52" s="134">
        <f t="shared" si="23"/>
        <v>0</v>
      </c>
      <c r="BC52" s="134">
        <v>0</v>
      </c>
      <c r="BD52" s="134">
        <v>0</v>
      </c>
      <c r="BE52" s="134">
        <f t="shared" si="24"/>
        <v>0</v>
      </c>
    </row>
    <row r="53" spans="1:57" s="129" customFormat="1" ht="12" customHeight="1">
      <c r="A53" s="125" t="s">
        <v>487</v>
      </c>
      <c r="B53" s="126" t="s">
        <v>604</v>
      </c>
      <c r="C53" s="125" t="s">
        <v>605</v>
      </c>
      <c r="D53" s="134">
        <f t="shared" si="7"/>
        <v>5377</v>
      </c>
      <c r="E53" s="134">
        <f t="shared" si="8"/>
        <v>143064</v>
      </c>
      <c r="F53" s="134">
        <f t="shared" si="9"/>
        <v>148441</v>
      </c>
      <c r="G53" s="134">
        <f t="shared" si="10"/>
        <v>0</v>
      </c>
      <c r="H53" s="134">
        <f t="shared" si="11"/>
        <v>51211</v>
      </c>
      <c r="I53" s="134">
        <f t="shared" si="12"/>
        <v>51211</v>
      </c>
      <c r="J53" s="126" t="s">
        <v>548</v>
      </c>
      <c r="K53" s="125" t="s">
        <v>549</v>
      </c>
      <c r="L53" s="134">
        <v>5377</v>
      </c>
      <c r="M53" s="134">
        <v>143064</v>
      </c>
      <c r="N53" s="134">
        <f t="shared" si="13"/>
        <v>148441</v>
      </c>
      <c r="O53" s="134">
        <v>0</v>
      </c>
      <c r="P53" s="134">
        <v>51211</v>
      </c>
      <c r="Q53" s="134">
        <f t="shared" si="14"/>
        <v>51211</v>
      </c>
      <c r="R53" s="126"/>
      <c r="S53" s="125"/>
      <c r="T53" s="134">
        <v>0</v>
      </c>
      <c r="U53" s="134">
        <v>0</v>
      </c>
      <c r="V53" s="134">
        <f t="shared" si="15"/>
        <v>0</v>
      </c>
      <c r="W53" s="134">
        <v>0</v>
      </c>
      <c r="X53" s="134">
        <v>0</v>
      </c>
      <c r="Y53" s="134">
        <f t="shared" si="16"/>
        <v>0</v>
      </c>
      <c r="Z53" s="126"/>
      <c r="AA53" s="125"/>
      <c r="AB53" s="134">
        <v>0</v>
      </c>
      <c r="AC53" s="134">
        <v>0</v>
      </c>
      <c r="AD53" s="134">
        <f t="shared" si="17"/>
        <v>0</v>
      </c>
      <c r="AE53" s="134">
        <v>0</v>
      </c>
      <c r="AF53" s="134">
        <v>0</v>
      </c>
      <c r="AG53" s="134">
        <f t="shared" si="18"/>
        <v>0</v>
      </c>
      <c r="AH53" s="126"/>
      <c r="AI53" s="125"/>
      <c r="AJ53" s="134">
        <v>0</v>
      </c>
      <c r="AK53" s="134">
        <v>0</v>
      </c>
      <c r="AL53" s="134">
        <f t="shared" si="19"/>
        <v>0</v>
      </c>
      <c r="AM53" s="134">
        <v>0</v>
      </c>
      <c r="AN53" s="134">
        <v>0</v>
      </c>
      <c r="AO53" s="134">
        <f t="shared" si="20"/>
        <v>0</v>
      </c>
      <c r="AP53" s="126"/>
      <c r="AQ53" s="125"/>
      <c r="AR53" s="134">
        <v>0</v>
      </c>
      <c r="AS53" s="134">
        <v>0</v>
      </c>
      <c r="AT53" s="134">
        <f t="shared" si="21"/>
        <v>0</v>
      </c>
      <c r="AU53" s="134">
        <v>0</v>
      </c>
      <c r="AV53" s="134">
        <v>0</v>
      </c>
      <c r="AW53" s="134">
        <f t="shared" si="22"/>
        <v>0</v>
      </c>
      <c r="AX53" s="126"/>
      <c r="AY53" s="125"/>
      <c r="AZ53" s="134">
        <v>0</v>
      </c>
      <c r="BA53" s="134">
        <v>0</v>
      </c>
      <c r="BB53" s="134">
        <f t="shared" si="23"/>
        <v>0</v>
      </c>
      <c r="BC53" s="134">
        <v>0</v>
      </c>
      <c r="BD53" s="134">
        <v>0</v>
      </c>
      <c r="BE53" s="134">
        <f t="shared" si="24"/>
        <v>0</v>
      </c>
    </row>
    <row r="54" spans="1:57" s="129" customFormat="1" ht="12" customHeight="1">
      <c r="A54" s="125" t="s">
        <v>487</v>
      </c>
      <c r="B54" s="126" t="s">
        <v>606</v>
      </c>
      <c r="C54" s="125" t="s">
        <v>607</v>
      </c>
      <c r="D54" s="134">
        <f t="shared" si="7"/>
        <v>10040</v>
      </c>
      <c r="E54" s="134">
        <f t="shared" si="8"/>
        <v>251866</v>
      </c>
      <c r="F54" s="134">
        <f t="shared" si="9"/>
        <v>261906</v>
      </c>
      <c r="G54" s="134">
        <f t="shared" si="10"/>
        <v>0</v>
      </c>
      <c r="H54" s="134">
        <f t="shared" si="11"/>
        <v>83704</v>
      </c>
      <c r="I54" s="134">
        <f t="shared" si="12"/>
        <v>83704</v>
      </c>
      <c r="J54" s="126" t="s">
        <v>548</v>
      </c>
      <c r="K54" s="125" t="s">
        <v>549</v>
      </c>
      <c r="L54" s="134">
        <v>10040</v>
      </c>
      <c r="M54" s="134">
        <v>251866</v>
      </c>
      <c r="N54" s="134">
        <f t="shared" si="13"/>
        <v>261906</v>
      </c>
      <c r="O54" s="134">
        <v>0</v>
      </c>
      <c r="P54" s="134">
        <v>83704</v>
      </c>
      <c r="Q54" s="134">
        <f t="shared" si="14"/>
        <v>83704</v>
      </c>
      <c r="R54" s="126"/>
      <c r="S54" s="125"/>
      <c r="T54" s="134">
        <v>0</v>
      </c>
      <c r="U54" s="134">
        <v>0</v>
      </c>
      <c r="V54" s="134">
        <f t="shared" si="15"/>
        <v>0</v>
      </c>
      <c r="W54" s="134">
        <v>0</v>
      </c>
      <c r="X54" s="134">
        <v>0</v>
      </c>
      <c r="Y54" s="134">
        <f t="shared" si="16"/>
        <v>0</v>
      </c>
      <c r="Z54" s="126"/>
      <c r="AA54" s="125"/>
      <c r="AB54" s="134">
        <v>0</v>
      </c>
      <c r="AC54" s="134">
        <v>0</v>
      </c>
      <c r="AD54" s="134">
        <f t="shared" si="17"/>
        <v>0</v>
      </c>
      <c r="AE54" s="134">
        <v>0</v>
      </c>
      <c r="AF54" s="134">
        <v>0</v>
      </c>
      <c r="AG54" s="134">
        <f t="shared" si="18"/>
        <v>0</v>
      </c>
      <c r="AH54" s="126"/>
      <c r="AI54" s="125"/>
      <c r="AJ54" s="134">
        <v>0</v>
      </c>
      <c r="AK54" s="134">
        <v>0</v>
      </c>
      <c r="AL54" s="134">
        <f t="shared" si="19"/>
        <v>0</v>
      </c>
      <c r="AM54" s="134">
        <v>0</v>
      </c>
      <c r="AN54" s="134">
        <v>0</v>
      </c>
      <c r="AO54" s="134">
        <f t="shared" si="20"/>
        <v>0</v>
      </c>
      <c r="AP54" s="126"/>
      <c r="AQ54" s="125"/>
      <c r="AR54" s="134">
        <v>0</v>
      </c>
      <c r="AS54" s="134">
        <v>0</v>
      </c>
      <c r="AT54" s="134">
        <f t="shared" si="21"/>
        <v>0</v>
      </c>
      <c r="AU54" s="134">
        <v>0</v>
      </c>
      <c r="AV54" s="134">
        <v>0</v>
      </c>
      <c r="AW54" s="134">
        <f t="shared" si="22"/>
        <v>0</v>
      </c>
      <c r="AX54" s="126"/>
      <c r="AY54" s="125"/>
      <c r="AZ54" s="134">
        <v>0</v>
      </c>
      <c r="BA54" s="134">
        <v>0</v>
      </c>
      <c r="BB54" s="134">
        <f t="shared" si="23"/>
        <v>0</v>
      </c>
      <c r="BC54" s="134">
        <v>0</v>
      </c>
      <c r="BD54" s="134">
        <v>0</v>
      </c>
      <c r="BE54" s="134">
        <f t="shared" si="24"/>
        <v>0</v>
      </c>
    </row>
    <row r="55" spans="1:57" s="129" customFormat="1" ht="12" customHeight="1">
      <c r="A55" s="125" t="s">
        <v>487</v>
      </c>
      <c r="B55" s="126" t="s">
        <v>608</v>
      </c>
      <c r="C55" s="125" t="s">
        <v>609</v>
      </c>
      <c r="D55" s="134">
        <f t="shared" si="7"/>
        <v>0</v>
      </c>
      <c r="E55" s="134">
        <f t="shared" si="8"/>
        <v>354955</v>
      </c>
      <c r="F55" s="134">
        <f t="shared" si="9"/>
        <v>354955</v>
      </c>
      <c r="G55" s="134">
        <f t="shared" si="10"/>
        <v>0</v>
      </c>
      <c r="H55" s="134">
        <f t="shared" si="11"/>
        <v>79727</v>
      </c>
      <c r="I55" s="134">
        <f t="shared" si="12"/>
        <v>79727</v>
      </c>
      <c r="J55" s="126" t="s">
        <v>610</v>
      </c>
      <c r="K55" s="125" t="s">
        <v>611</v>
      </c>
      <c r="L55" s="134">
        <v>0</v>
      </c>
      <c r="M55" s="134">
        <v>354955</v>
      </c>
      <c r="N55" s="134">
        <f t="shared" si="13"/>
        <v>354955</v>
      </c>
      <c r="O55" s="134">
        <v>0</v>
      </c>
      <c r="P55" s="134">
        <v>79727</v>
      </c>
      <c r="Q55" s="134">
        <f t="shared" si="14"/>
        <v>79727</v>
      </c>
      <c r="R55" s="126"/>
      <c r="S55" s="125"/>
      <c r="T55" s="134">
        <v>0</v>
      </c>
      <c r="U55" s="134">
        <v>0</v>
      </c>
      <c r="V55" s="134">
        <f t="shared" si="15"/>
        <v>0</v>
      </c>
      <c r="W55" s="134">
        <v>0</v>
      </c>
      <c r="X55" s="134">
        <v>0</v>
      </c>
      <c r="Y55" s="134">
        <f t="shared" si="16"/>
        <v>0</v>
      </c>
      <c r="Z55" s="126"/>
      <c r="AA55" s="125"/>
      <c r="AB55" s="134">
        <v>0</v>
      </c>
      <c r="AC55" s="134">
        <v>0</v>
      </c>
      <c r="AD55" s="134">
        <f t="shared" si="17"/>
        <v>0</v>
      </c>
      <c r="AE55" s="134">
        <v>0</v>
      </c>
      <c r="AF55" s="134">
        <v>0</v>
      </c>
      <c r="AG55" s="134">
        <f t="shared" si="18"/>
        <v>0</v>
      </c>
      <c r="AH55" s="126"/>
      <c r="AI55" s="125"/>
      <c r="AJ55" s="134">
        <v>0</v>
      </c>
      <c r="AK55" s="134">
        <v>0</v>
      </c>
      <c r="AL55" s="134">
        <f t="shared" si="19"/>
        <v>0</v>
      </c>
      <c r="AM55" s="134">
        <v>0</v>
      </c>
      <c r="AN55" s="134">
        <v>0</v>
      </c>
      <c r="AO55" s="134">
        <f t="shared" si="20"/>
        <v>0</v>
      </c>
      <c r="AP55" s="126"/>
      <c r="AQ55" s="125"/>
      <c r="AR55" s="134">
        <v>0</v>
      </c>
      <c r="AS55" s="134">
        <v>0</v>
      </c>
      <c r="AT55" s="134">
        <f t="shared" si="21"/>
        <v>0</v>
      </c>
      <c r="AU55" s="134">
        <v>0</v>
      </c>
      <c r="AV55" s="134">
        <v>0</v>
      </c>
      <c r="AW55" s="134">
        <f t="shared" si="22"/>
        <v>0</v>
      </c>
      <c r="AX55" s="126"/>
      <c r="AY55" s="125"/>
      <c r="AZ55" s="134">
        <v>0</v>
      </c>
      <c r="BA55" s="134">
        <v>0</v>
      </c>
      <c r="BB55" s="134">
        <f t="shared" si="23"/>
        <v>0</v>
      </c>
      <c r="BC55" s="134">
        <v>0</v>
      </c>
      <c r="BD55" s="134">
        <v>0</v>
      </c>
      <c r="BE55" s="134">
        <f t="shared" si="24"/>
        <v>0</v>
      </c>
    </row>
    <row r="56" spans="1:57" s="129" customFormat="1" ht="12" customHeight="1">
      <c r="A56" s="125" t="s">
        <v>487</v>
      </c>
      <c r="B56" s="126" t="s">
        <v>612</v>
      </c>
      <c r="C56" s="125" t="s">
        <v>335</v>
      </c>
      <c r="D56" s="134">
        <f t="shared" si="7"/>
        <v>0</v>
      </c>
      <c r="E56" s="134">
        <f t="shared" si="8"/>
        <v>268382</v>
      </c>
      <c r="F56" s="134">
        <f t="shared" si="9"/>
        <v>268382</v>
      </c>
      <c r="G56" s="134">
        <f t="shared" si="10"/>
        <v>0</v>
      </c>
      <c r="H56" s="134">
        <f t="shared" si="11"/>
        <v>82339</v>
      </c>
      <c r="I56" s="134">
        <f t="shared" si="12"/>
        <v>82339</v>
      </c>
      <c r="J56" s="126" t="s">
        <v>610</v>
      </c>
      <c r="K56" s="125" t="s">
        <v>611</v>
      </c>
      <c r="L56" s="134">
        <v>0</v>
      </c>
      <c r="M56" s="134">
        <v>268382</v>
      </c>
      <c r="N56" s="134">
        <f t="shared" si="13"/>
        <v>268382</v>
      </c>
      <c r="O56" s="134">
        <v>0</v>
      </c>
      <c r="P56" s="134">
        <v>82339</v>
      </c>
      <c r="Q56" s="134">
        <f t="shared" si="14"/>
        <v>82339</v>
      </c>
      <c r="R56" s="126"/>
      <c r="S56" s="125"/>
      <c r="T56" s="134">
        <v>0</v>
      </c>
      <c r="U56" s="134">
        <v>0</v>
      </c>
      <c r="V56" s="134">
        <f t="shared" si="15"/>
        <v>0</v>
      </c>
      <c r="W56" s="134">
        <v>0</v>
      </c>
      <c r="X56" s="134">
        <v>0</v>
      </c>
      <c r="Y56" s="134">
        <f t="shared" si="16"/>
        <v>0</v>
      </c>
      <c r="Z56" s="126"/>
      <c r="AA56" s="125"/>
      <c r="AB56" s="134">
        <v>0</v>
      </c>
      <c r="AC56" s="134">
        <v>0</v>
      </c>
      <c r="AD56" s="134">
        <f t="shared" si="17"/>
        <v>0</v>
      </c>
      <c r="AE56" s="134">
        <v>0</v>
      </c>
      <c r="AF56" s="134">
        <v>0</v>
      </c>
      <c r="AG56" s="134">
        <f t="shared" si="18"/>
        <v>0</v>
      </c>
      <c r="AH56" s="126"/>
      <c r="AI56" s="125"/>
      <c r="AJ56" s="134">
        <v>0</v>
      </c>
      <c r="AK56" s="134">
        <v>0</v>
      </c>
      <c r="AL56" s="134">
        <f t="shared" si="19"/>
        <v>0</v>
      </c>
      <c r="AM56" s="134">
        <v>0</v>
      </c>
      <c r="AN56" s="134">
        <v>0</v>
      </c>
      <c r="AO56" s="134">
        <f t="shared" si="20"/>
        <v>0</v>
      </c>
      <c r="AP56" s="126"/>
      <c r="AQ56" s="125"/>
      <c r="AR56" s="134">
        <v>0</v>
      </c>
      <c r="AS56" s="134">
        <v>0</v>
      </c>
      <c r="AT56" s="134">
        <f t="shared" si="21"/>
        <v>0</v>
      </c>
      <c r="AU56" s="134">
        <v>0</v>
      </c>
      <c r="AV56" s="134">
        <v>0</v>
      </c>
      <c r="AW56" s="134">
        <f t="shared" si="22"/>
        <v>0</v>
      </c>
      <c r="AX56" s="126"/>
      <c r="AY56" s="125"/>
      <c r="AZ56" s="134">
        <v>0</v>
      </c>
      <c r="BA56" s="134">
        <v>0</v>
      </c>
      <c r="BB56" s="134">
        <f t="shared" si="23"/>
        <v>0</v>
      </c>
      <c r="BC56" s="134">
        <v>0</v>
      </c>
      <c r="BD56" s="134">
        <v>0</v>
      </c>
      <c r="BE56" s="134">
        <f t="shared" si="24"/>
        <v>0</v>
      </c>
    </row>
    <row r="57" spans="1:57" s="129" customFormat="1" ht="12" customHeight="1">
      <c r="A57" s="125" t="s">
        <v>487</v>
      </c>
      <c r="B57" s="126" t="s">
        <v>613</v>
      </c>
      <c r="C57" s="125" t="s">
        <v>614</v>
      </c>
      <c r="D57" s="134">
        <f t="shared" si="7"/>
        <v>0</v>
      </c>
      <c r="E57" s="134">
        <f t="shared" si="8"/>
        <v>384862</v>
      </c>
      <c r="F57" s="134">
        <f t="shared" si="9"/>
        <v>384862</v>
      </c>
      <c r="G57" s="134">
        <f t="shared" si="10"/>
        <v>0</v>
      </c>
      <c r="H57" s="134">
        <f t="shared" si="11"/>
        <v>55649</v>
      </c>
      <c r="I57" s="134">
        <f t="shared" si="12"/>
        <v>55649</v>
      </c>
      <c r="J57" s="126" t="s">
        <v>530</v>
      </c>
      <c r="K57" s="125" t="s">
        <v>531</v>
      </c>
      <c r="L57" s="134">
        <v>0</v>
      </c>
      <c r="M57" s="134">
        <v>384862</v>
      </c>
      <c r="N57" s="134">
        <f t="shared" si="13"/>
        <v>384862</v>
      </c>
      <c r="O57" s="134">
        <v>0</v>
      </c>
      <c r="P57" s="134">
        <v>0</v>
      </c>
      <c r="Q57" s="134">
        <f t="shared" si="14"/>
        <v>0</v>
      </c>
      <c r="R57" s="126" t="s">
        <v>498</v>
      </c>
      <c r="S57" s="125" t="s">
        <v>499</v>
      </c>
      <c r="T57" s="134">
        <v>0</v>
      </c>
      <c r="U57" s="134">
        <v>0</v>
      </c>
      <c r="V57" s="134">
        <f t="shared" si="15"/>
        <v>0</v>
      </c>
      <c r="W57" s="134">
        <v>0</v>
      </c>
      <c r="X57" s="134">
        <v>55649</v>
      </c>
      <c r="Y57" s="134">
        <f t="shared" si="16"/>
        <v>55649</v>
      </c>
      <c r="Z57" s="126"/>
      <c r="AA57" s="125"/>
      <c r="AB57" s="134">
        <v>0</v>
      </c>
      <c r="AC57" s="134">
        <v>0</v>
      </c>
      <c r="AD57" s="134">
        <f t="shared" si="17"/>
        <v>0</v>
      </c>
      <c r="AE57" s="134">
        <v>0</v>
      </c>
      <c r="AF57" s="134">
        <v>0</v>
      </c>
      <c r="AG57" s="134">
        <f t="shared" si="18"/>
        <v>0</v>
      </c>
      <c r="AH57" s="126"/>
      <c r="AI57" s="125"/>
      <c r="AJ57" s="134">
        <v>0</v>
      </c>
      <c r="AK57" s="134">
        <v>0</v>
      </c>
      <c r="AL57" s="134">
        <f t="shared" si="19"/>
        <v>0</v>
      </c>
      <c r="AM57" s="134">
        <v>0</v>
      </c>
      <c r="AN57" s="134">
        <v>0</v>
      </c>
      <c r="AO57" s="134">
        <f t="shared" si="20"/>
        <v>0</v>
      </c>
      <c r="AP57" s="126"/>
      <c r="AQ57" s="125"/>
      <c r="AR57" s="134">
        <v>0</v>
      </c>
      <c r="AS57" s="134">
        <v>0</v>
      </c>
      <c r="AT57" s="134">
        <f t="shared" si="21"/>
        <v>0</v>
      </c>
      <c r="AU57" s="134">
        <v>0</v>
      </c>
      <c r="AV57" s="134">
        <v>0</v>
      </c>
      <c r="AW57" s="134">
        <f t="shared" si="22"/>
        <v>0</v>
      </c>
      <c r="AX57" s="126"/>
      <c r="AY57" s="125"/>
      <c r="AZ57" s="134">
        <v>0</v>
      </c>
      <c r="BA57" s="134">
        <v>0</v>
      </c>
      <c r="BB57" s="134">
        <f t="shared" si="23"/>
        <v>0</v>
      </c>
      <c r="BC57" s="134">
        <v>0</v>
      </c>
      <c r="BD57" s="134">
        <v>0</v>
      </c>
      <c r="BE57" s="134">
        <f t="shared" si="24"/>
        <v>0</v>
      </c>
    </row>
    <row r="58" spans="1:57" s="129" customFormat="1" ht="12" customHeight="1">
      <c r="A58" s="125" t="s">
        <v>487</v>
      </c>
      <c r="B58" s="126" t="s">
        <v>615</v>
      </c>
      <c r="C58" s="125" t="s">
        <v>616</v>
      </c>
      <c r="D58" s="134">
        <f t="shared" si="7"/>
        <v>0</v>
      </c>
      <c r="E58" s="134">
        <f t="shared" si="8"/>
        <v>0</v>
      </c>
      <c r="F58" s="134">
        <f t="shared" si="9"/>
        <v>0</v>
      </c>
      <c r="G58" s="134">
        <f t="shared" si="10"/>
        <v>0</v>
      </c>
      <c r="H58" s="134">
        <f t="shared" si="11"/>
        <v>56582</v>
      </c>
      <c r="I58" s="134">
        <f t="shared" si="12"/>
        <v>56582</v>
      </c>
      <c r="J58" s="126" t="s">
        <v>522</v>
      </c>
      <c r="K58" s="125" t="s">
        <v>617</v>
      </c>
      <c r="L58" s="134">
        <v>0</v>
      </c>
      <c r="M58" s="134">
        <v>0</v>
      </c>
      <c r="N58" s="134">
        <f t="shared" si="13"/>
        <v>0</v>
      </c>
      <c r="O58" s="134">
        <v>0</v>
      </c>
      <c r="P58" s="134">
        <v>56582</v>
      </c>
      <c r="Q58" s="134">
        <f t="shared" si="14"/>
        <v>56582</v>
      </c>
      <c r="R58" s="126"/>
      <c r="S58" s="125"/>
      <c r="T58" s="134">
        <v>0</v>
      </c>
      <c r="U58" s="134">
        <v>0</v>
      </c>
      <c r="V58" s="134">
        <f t="shared" si="15"/>
        <v>0</v>
      </c>
      <c r="W58" s="134">
        <v>0</v>
      </c>
      <c r="X58" s="134">
        <v>0</v>
      </c>
      <c r="Y58" s="134">
        <f t="shared" si="16"/>
        <v>0</v>
      </c>
      <c r="Z58" s="126"/>
      <c r="AA58" s="125"/>
      <c r="AB58" s="134">
        <v>0</v>
      </c>
      <c r="AC58" s="134">
        <v>0</v>
      </c>
      <c r="AD58" s="134">
        <f t="shared" si="17"/>
        <v>0</v>
      </c>
      <c r="AE58" s="134">
        <v>0</v>
      </c>
      <c r="AF58" s="134">
        <v>0</v>
      </c>
      <c r="AG58" s="134">
        <f t="shared" si="18"/>
        <v>0</v>
      </c>
      <c r="AH58" s="126"/>
      <c r="AI58" s="125"/>
      <c r="AJ58" s="134">
        <v>0</v>
      </c>
      <c r="AK58" s="134">
        <v>0</v>
      </c>
      <c r="AL58" s="134">
        <f t="shared" si="19"/>
        <v>0</v>
      </c>
      <c r="AM58" s="134">
        <v>0</v>
      </c>
      <c r="AN58" s="134">
        <v>0</v>
      </c>
      <c r="AO58" s="134">
        <f t="shared" si="20"/>
        <v>0</v>
      </c>
      <c r="AP58" s="126"/>
      <c r="AQ58" s="125"/>
      <c r="AR58" s="134">
        <v>0</v>
      </c>
      <c r="AS58" s="134">
        <v>0</v>
      </c>
      <c r="AT58" s="134">
        <f t="shared" si="21"/>
        <v>0</v>
      </c>
      <c r="AU58" s="134">
        <v>0</v>
      </c>
      <c r="AV58" s="134">
        <v>0</v>
      </c>
      <c r="AW58" s="134">
        <f t="shared" si="22"/>
        <v>0</v>
      </c>
      <c r="AX58" s="126"/>
      <c r="AY58" s="125"/>
      <c r="AZ58" s="134">
        <v>0</v>
      </c>
      <c r="BA58" s="134">
        <v>0</v>
      </c>
      <c r="BB58" s="134">
        <f t="shared" si="23"/>
        <v>0</v>
      </c>
      <c r="BC58" s="134">
        <v>0</v>
      </c>
      <c r="BD58" s="134">
        <v>0</v>
      </c>
      <c r="BE58" s="134">
        <f t="shared" si="24"/>
        <v>0</v>
      </c>
    </row>
    <row r="59" spans="1:57" s="129" customFormat="1" ht="12" customHeight="1">
      <c r="A59" s="125" t="s">
        <v>487</v>
      </c>
      <c r="B59" s="126" t="s">
        <v>618</v>
      </c>
      <c r="C59" s="125" t="s">
        <v>619</v>
      </c>
      <c r="D59" s="134">
        <f t="shared" si="7"/>
        <v>0</v>
      </c>
      <c r="E59" s="134">
        <f t="shared" si="8"/>
        <v>99349</v>
      </c>
      <c r="F59" s="134">
        <f t="shared" si="9"/>
        <v>99349</v>
      </c>
      <c r="G59" s="134">
        <f t="shared" si="10"/>
        <v>0</v>
      </c>
      <c r="H59" s="134">
        <f t="shared" si="11"/>
        <v>40975</v>
      </c>
      <c r="I59" s="134">
        <f t="shared" si="12"/>
        <v>40975</v>
      </c>
      <c r="J59" s="126" t="s">
        <v>336</v>
      </c>
      <c r="K59" s="125" t="s">
        <v>337</v>
      </c>
      <c r="L59" s="134">
        <v>0</v>
      </c>
      <c r="M59" s="134">
        <v>99349</v>
      </c>
      <c r="N59" s="134">
        <f t="shared" si="13"/>
        <v>99349</v>
      </c>
      <c r="O59" s="134">
        <v>0</v>
      </c>
      <c r="P59" s="134">
        <v>40975</v>
      </c>
      <c r="Q59" s="134">
        <f t="shared" si="14"/>
        <v>40975</v>
      </c>
      <c r="R59" s="126"/>
      <c r="S59" s="125"/>
      <c r="T59" s="134">
        <v>0</v>
      </c>
      <c r="U59" s="134">
        <v>0</v>
      </c>
      <c r="V59" s="134">
        <f t="shared" si="15"/>
        <v>0</v>
      </c>
      <c r="W59" s="134">
        <v>0</v>
      </c>
      <c r="X59" s="134">
        <v>0</v>
      </c>
      <c r="Y59" s="134">
        <f t="shared" si="16"/>
        <v>0</v>
      </c>
      <c r="Z59" s="126"/>
      <c r="AA59" s="125"/>
      <c r="AB59" s="134">
        <v>0</v>
      </c>
      <c r="AC59" s="134">
        <v>0</v>
      </c>
      <c r="AD59" s="134">
        <f t="shared" si="17"/>
        <v>0</v>
      </c>
      <c r="AE59" s="134">
        <v>0</v>
      </c>
      <c r="AF59" s="134">
        <v>0</v>
      </c>
      <c r="AG59" s="134">
        <f t="shared" si="18"/>
        <v>0</v>
      </c>
      <c r="AH59" s="126"/>
      <c r="AI59" s="125"/>
      <c r="AJ59" s="134">
        <v>0</v>
      </c>
      <c r="AK59" s="134">
        <v>0</v>
      </c>
      <c r="AL59" s="134">
        <f t="shared" si="19"/>
        <v>0</v>
      </c>
      <c r="AM59" s="134">
        <v>0</v>
      </c>
      <c r="AN59" s="134">
        <v>0</v>
      </c>
      <c r="AO59" s="134">
        <f t="shared" si="20"/>
        <v>0</v>
      </c>
      <c r="AP59" s="126"/>
      <c r="AQ59" s="125"/>
      <c r="AR59" s="134">
        <v>0</v>
      </c>
      <c r="AS59" s="134">
        <v>0</v>
      </c>
      <c r="AT59" s="134">
        <f t="shared" si="21"/>
        <v>0</v>
      </c>
      <c r="AU59" s="134">
        <v>0</v>
      </c>
      <c r="AV59" s="134">
        <v>0</v>
      </c>
      <c r="AW59" s="134">
        <f t="shared" si="22"/>
        <v>0</v>
      </c>
      <c r="AX59" s="126"/>
      <c r="AY59" s="125"/>
      <c r="AZ59" s="134">
        <v>0</v>
      </c>
      <c r="BA59" s="134">
        <v>0</v>
      </c>
      <c r="BB59" s="134">
        <f t="shared" si="23"/>
        <v>0</v>
      </c>
      <c r="BC59" s="134">
        <v>0</v>
      </c>
      <c r="BD59" s="134">
        <v>0</v>
      </c>
      <c r="BE59" s="134">
        <f t="shared" si="24"/>
        <v>0</v>
      </c>
    </row>
    <row r="60" spans="1:57" s="129" customFormat="1" ht="12" customHeight="1">
      <c r="A60" s="125" t="s">
        <v>487</v>
      </c>
      <c r="B60" s="126" t="s">
        <v>620</v>
      </c>
      <c r="C60" s="125" t="s">
        <v>621</v>
      </c>
      <c r="D60" s="134">
        <f t="shared" si="7"/>
        <v>0</v>
      </c>
      <c r="E60" s="134">
        <f t="shared" si="8"/>
        <v>65761</v>
      </c>
      <c r="F60" s="134">
        <f t="shared" si="9"/>
        <v>65761</v>
      </c>
      <c r="G60" s="134">
        <f t="shared" si="10"/>
        <v>0</v>
      </c>
      <c r="H60" s="134">
        <f t="shared" si="11"/>
        <v>7678</v>
      </c>
      <c r="I60" s="134">
        <f t="shared" si="12"/>
        <v>7678</v>
      </c>
      <c r="J60" s="126" t="s">
        <v>336</v>
      </c>
      <c r="K60" s="125" t="s">
        <v>337</v>
      </c>
      <c r="L60" s="134">
        <v>0</v>
      </c>
      <c r="M60" s="134">
        <v>65761</v>
      </c>
      <c r="N60" s="134">
        <f t="shared" si="13"/>
        <v>65761</v>
      </c>
      <c r="O60" s="134">
        <v>0</v>
      </c>
      <c r="P60" s="134">
        <v>7678</v>
      </c>
      <c r="Q60" s="134">
        <f t="shared" si="14"/>
        <v>7678</v>
      </c>
      <c r="R60" s="126"/>
      <c r="S60" s="125"/>
      <c r="T60" s="134">
        <v>0</v>
      </c>
      <c r="U60" s="134">
        <v>0</v>
      </c>
      <c r="V60" s="134">
        <f t="shared" si="15"/>
        <v>0</v>
      </c>
      <c r="W60" s="134">
        <v>0</v>
      </c>
      <c r="X60" s="134">
        <v>0</v>
      </c>
      <c r="Y60" s="134">
        <f t="shared" si="16"/>
        <v>0</v>
      </c>
      <c r="Z60" s="126"/>
      <c r="AA60" s="125"/>
      <c r="AB60" s="134">
        <v>0</v>
      </c>
      <c r="AC60" s="134">
        <v>0</v>
      </c>
      <c r="AD60" s="134">
        <f t="shared" si="17"/>
        <v>0</v>
      </c>
      <c r="AE60" s="134">
        <v>0</v>
      </c>
      <c r="AF60" s="134">
        <v>0</v>
      </c>
      <c r="AG60" s="134">
        <f t="shared" si="18"/>
        <v>0</v>
      </c>
      <c r="AH60" s="126"/>
      <c r="AI60" s="125"/>
      <c r="AJ60" s="134">
        <v>0</v>
      </c>
      <c r="AK60" s="134">
        <v>0</v>
      </c>
      <c r="AL60" s="134">
        <f t="shared" si="19"/>
        <v>0</v>
      </c>
      <c r="AM60" s="134">
        <v>0</v>
      </c>
      <c r="AN60" s="134">
        <v>0</v>
      </c>
      <c r="AO60" s="134">
        <f t="shared" si="20"/>
        <v>0</v>
      </c>
      <c r="AP60" s="126"/>
      <c r="AQ60" s="125"/>
      <c r="AR60" s="134">
        <v>0</v>
      </c>
      <c r="AS60" s="134">
        <v>0</v>
      </c>
      <c r="AT60" s="134">
        <f t="shared" si="21"/>
        <v>0</v>
      </c>
      <c r="AU60" s="134">
        <v>0</v>
      </c>
      <c r="AV60" s="134">
        <v>0</v>
      </c>
      <c r="AW60" s="134">
        <f t="shared" si="22"/>
        <v>0</v>
      </c>
      <c r="AX60" s="126"/>
      <c r="AY60" s="125"/>
      <c r="AZ60" s="134">
        <v>0</v>
      </c>
      <c r="BA60" s="134">
        <v>0</v>
      </c>
      <c r="BB60" s="134">
        <f t="shared" si="23"/>
        <v>0</v>
      </c>
      <c r="BC60" s="134">
        <v>0</v>
      </c>
      <c r="BD60" s="134">
        <v>0</v>
      </c>
      <c r="BE60" s="134">
        <f t="shared" si="24"/>
        <v>0</v>
      </c>
    </row>
    <row r="61" spans="1:57" s="129" customFormat="1" ht="12" customHeight="1">
      <c r="A61" s="125" t="s">
        <v>487</v>
      </c>
      <c r="B61" s="126" t="s">
        <v>622</v>
      </c>
      <c r="C61" s="125" t="s">
        <v>623</v>
      </c>
      <c r="D61" s="134">
        <f t="shared" si="7"/>
        <v>0</v>
      </c>
      <c r="E61" s="134">
        <f t="shared" si="8"/>
        <v>21807</v>
      </c>
      <c r="F61" s="134">
        <f t="shared" si="9"/>
        <v>21807</v>
      </c>
      <c r="G61" s="134">
        <f t="shared" si="10"/>
        <v>0</v>
      </c>
      <c r="H61" s="134">
        <f t="shared" si="11"/>
        <v>11818</v>
      </c>
      <c r="I61" s="134">
        <f t="shared" si="12"/>
        <v>11818</v>
      </c>
      <c r="J61" s="126" t="s">
        <v>336</v>
      </c>
      <c r="K61" s="125" t="s">
        <v>337</v>
      </c>
      <c r="L61" s="134">
        <v>0</v>
      </c>
      <c r="M61" s="134">
        <v>21807</v>
      </c>
      <c r="N61" s="134">
        <f t="shared" si="13"/>
        <v>21807</v>
      </c>
      <c r="O61" s="134">
        <v>0</v>
      </c>
      <c r="P61" s="134">
        <v>11818</v>
      </c>
      <c r="Q61" s="134">
        <f t="shared" si="14"/>
        <v>11818</v>
      </c>
      <c r="R61" s="126"/>
      <c r="S61" s="125"/>
      <c r="T61" s="134">
        <v>0</v>
      </c>
      <c r="U61" s="134">
        <v>0</v>
      </c>
      <c r="V61" s="134">
        <f t="shared" si="15"/>
        <v>0</v>
      </c>
      <c r="W61" s="134">
        <v>0</v>
      </c>
      <c r="X61" s="134">
        <v>0</v>
      </c>
      <c r="Y61" s="134">
        <f t="shared" si="16"/>
        <v>0</v>
      </c>
      <c r="Z61" s="126"/>
      <c r="AA61" s="125"/>
      <c r="AB61" s="134">
        <v>0</v>
      </c>
      <c r="AC61" s="134">
        <v>0</v>
      </c>
      <c r="AD61" s="134">
        <f t="shared" si="17"/>
        <v>0</v>
      </c>
      <c r="AE61" s="134">
        <v>0</v>
      </c>
      <c r="AF61" s="134">
        <v>0</v>
      </c>
      <c r="AG61" s="134">
        <f t="shared" si="18"/>
        <v>0</v>
      </c>
      <c r="AH61" s="126"/>
      <c r="AI61" s="125"/>
      <c r="AJ61" s="134">
        <v>0</v>
      </c>
      <c r="AK61" s="134">
        <v>0</v>
      </c>
      <c r="AL61" s="134">
        <f t="shared" si="19"/>
        <v>0</v>
      </c>
      <c r="AM61" s="134">
        <v>0</v>
      </c>
      <c r="AN61" s="134">
        <v>0</v>
      </c>
      <c r="AO61" s="134">
        <f t="shared" si="20"/>
        <v>0</v>
      </c>
      <c r="AP61" s="126"/>
      <c r="AQ61" s="125"/>
      <c r="AR61" s="134">
        <v>0</v>
      </c>
      <c r="AS61" s="134">
        <v>0</v>
      </c>
      <c r="AT61" s="134">
        <f t="shared" si="21"/>
        <v>0</v>
      </c>
      <c r="AU61" s="134">
        <v>0</v>
      </c>
      <c r="AV61" s="134">
        <v>0</v>
      </c>
      <c r="AW61" s="134">
        <f t="shared" si="22"/>
        <v>0</v>
      </c>
      <c r="AX61" s="126"/>
      <c r="AY61" s="125"/>
      <c r="AZ61" s="134">
        <v>0</v>
      </c>
      <c r="BA61" s="134">
        <v>0</v>
      </c>
      <c r="BB61" s="134">
        <f t="shared" si="23"/>
        <v>0</v>
      </c>
      <c r="BC61" s="134">
        <v>0</v>
      </c>
      <c r="BD61" s="134">
        <v>0</v>
      </c>
      <c r="BE61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487</v>
      </c>
      <c r="B7" s="122">
        <v>23000</v>
      </c>
      <c r="C7" s="121" t="s">
        <v>333</v>
      </c>
      <c r="D7" s="123">
        <f>SUM(D8:D27)</f>
        <v>10941109</v>
      </c>
      <c r="E7" s="123">
        <f>SUM(E8:E27)</f>
        <v>3426655</v>
      </c>
      <c r="F7" s="147">
        <f>COUNTIF(F8:F27,"&lt;&gt;")</f>
        <v>20</v>
      </c>
      <c r="G7" s="147">
        <f>COUNTIF(G8:G27,"&lt;&gt;")</f>
        <v>20</v>
      </c>
      <c r="H7" s="123">
        <f>SUM(H8:H27)</f>
        <v>5966472</v>
      </c>
      <c r="I7" s="123">
        <f>SUM(I8:I27)</f>
        <v>1875254</v>
      </c>
      <c r="J7" s="147">
        <f>COUNTIF(J8:J27,"&lt;&gt;")</f>
        <v>20</v>
      </c>
      <c r="K7" s="147">
        <f>COUNTIF(K8:K27,"&lt;&gt;")</f>
        <v>20</v>
      </c>
      <c r="L7" s="123">
        <f>SUM(L8:L27)</f>
        <v>3354750</v>
      </c>
      <c r="M7" s="123">
        <f>SUM(M8:M27)</f>
        <v>971687</v>
      </c>
      <c r="N7" s="147">
        <f>COUNTIF(N8:N27,"&lt;&gt;")</f>
        <v>8</v>
      </c>
      <c r="O7" s="147">
        <f>COUNTIF(O8:O27,"&lt;&gt;")</f>
        <v>8</v>
      </c>
      <c r="P7" s="123">
        <f>SUM(P8:P27)</f>
        <v>886109</v>
      </c>
      <c r="Q7" s="123">
        <f>SUM(Q8:Q27)</f>
        <v>232537</v>
      </c>
      <c r="R7" s="147">
        <f>COUNTIF(R8:R27,"&lt;&gt;")</f>
        <v>4</v>
      </c>
      <c r="S7" s="147">
        <f>COUNTIF(S8:S27,"&lt;&gt;")</f>
        <v>4</v>
      </c>
      <c r="T7" s="123">
        <f>SUM(T8:T27)</f>
        <v>425973</v>
      </c>
      <c r="U7" s="123">
        <f>SUM(U8:U27)</f>
        <v>182312</v>
      </c>
      <c r="V7" s="147">
        <f>COUNTIF(V8:V27,"&lt;&gt;")</f>
        <v>2</v>
      </c>
      <c r="W7" s="147">
        <f>COUNTIF(W8:W27,"&lt;&gt;")</f>
        <v>2</v>
      </c>
      <c r="X7" s="123">
        <f>SUM(X8:X27)</f>
        <v>125228</v>
      </c>
      <c r="Y7" s="123">
        <f>SUM(Y8:Y27)</f>
        <v>96421</v>
      </c>
      <c r="Z7" s="147">
        <f>COUNTIF(Z8:Z27,"&lt;&gt;")</f>
        <v>1</v>
      </c>
      <c r="AA7" s="147">
        <f>COUNTIF(AA8:AA27,"&lt;&gt;")</f>
        <v>1</v>
      </c>
      <c r="AB7" s="123">
        <f>SUM(AB8:AB27)</f>
        <v>158365</v>
      </c>
      <c r="AC7" s="123">
        <f>SUM(AC8:AC27)</f>
        <v>49402</v>
      </c>
      <c r="AD7" s="147">
        <f>COUNTIF(AD8:AD27,"&lt;&gt;")</f>
        <v>1</v>
      </c>
      <c r="AE7" s="147">
        <f>COUNTIF(AE8:AE27,"&lt;&gt;")</f>
        <v>1</v>
      </c>
      <c r="AF7" s="123">
        <f>SUM(AF8:AF27)</f>
        <v>24212</v>
      </c>
      <c r="AG7" s="123">
        <f>SUM(AG8:AG27)</f>
        <v>19042</v>
      </c>
      <c r="AH7" s="147">
        <f>COUNTIF(AH8:AH27,"&lt;&gt;")</f>
        <v>0</v>
      </c>
      <c r="AI7" s="147">
        <f>COUNTIF(AI8:AI27,"&lt;&gt;")</f>
        <v>0</v>
      </c>
      <c r="AJ7" s="123">
        <f>SUM(AJ8:AJ27)</f>
        <v>0</v>
      </c>
      <c r="AK7" s="123">
        <f>SUM(AK8:AK27)</f>
        <v>0</v>
      </c>
      <c r="AL7" s="147">
        <f>COUNTIF(AL8:AL27,"&lt;&gt;")</f>
        <v>0</v>
      </c>
      <c r="AM7" s="147">
        <f>COUNTIF(AM8:AM27,"&lt;&gt;")</f>
        <v>0</v>
      </c>
      <c r="AN7" s="123">
        <f>SUM(AN8:AN27)</f>
        <v>0</v>
      </c>
      <c r="AO7" s="123">
        <f>SUM(AO8:AO27)</f>
        <v>0</v>
      </c>
      <c r="AP7" s="147">
        <f>COUNTIF(AP8:AP27,"&lt;&gt;")</f>
        <v>0</v>
      </c>
      <c r="AQ7" s="147">
        <f>COUNTIF(AQ8:AQ27,"&lt;&gt;")</f>
        <v>0</v>
      </c>
      <c r="AR7" s="123">
        <f>SUM(AR8:AR27)</f>
        <v>0</v>
      </c>
      <c r="AS7" s="123">
        <f>SUM(AS8:AS27)</f>
        <v>0</v>
      </c>
      <c r="AT7" s="147">
        <f>COUNTIF(AT8:AT27,"&lt;&gt;")</f>
        <v>0</v>
      </c>
      <c r="AU7" s="147">
        <f>COUNTIF(AU8:AU27,"&lt;&gt;")</f>
        <v>0</v>
      </c>
      <c r="AV7" s="123">
        <f>SUM(AV8:AV27)</f>
        <v>0</v>
      </c>
      <c r="AW7" s="123">
        <f>SUM(AW8:AW27)</f>
        <v>0</v>
      </c>
      <c r="AX7" s="147">
        <f>COUNTIF(AX8:AX27,"&lt;&gt;")</f>
        <v>0</v>
      </c>
      <c r="AY7" s="147">
        <f>COUNTIF(AY8:AY27,"&lt;&gt;")</f>
        <v>0</v>
      </c>
      <c r="AZ7" s="123">
        <f>SUM(AZ8:AZ27)</f>
        <v>0</v>
      </c>
      <c r="BA7" s="123">
        <f>SUM(BA8:BA27)</f>
        <v>0</v>
      </c>
      <c r="BB7" s="147">
        <f>COUNTIF(BB8:BB27,"&lt;&gt;")</f>
        <v>0</v>
      </c>
      <c r="BC7" s="147">
        <f>COUNTIF(BC8:BC27,"&lt;&gt;")</f>
        <v>0</v>
      </c>
      <c r="BD7" s="123">
        <f>SUM(BD8:BD27)</f>
        <v>0</v>
      </c>
      <c r="BE7" s="123">
        <f>SUM(BE8:BE27)</f>
        <v>0</v>
      </c>
      <c r="BF7" s="147">
        <f>COUNTIF(BF8:BF27,"&lt;&gt;")</f>
        <v>0</v>
      </c>
      <c r="BG7" s="147">
        <f>COUNTIF(BG8:BG27,"&lt;&gt;")</f>
        <v>0</v>
      </c>
      <c r="BH7" s="123">
        <f>SUM(BH8:BH27)</f>
        <v>0</v>
      </c>
      <c r="BI7" s="123">
        <f>SUM(BI8:BI27)</f>
        <v>0</v>
      </c>
      <c r="BJ7" s="147">
        <f>COUNTIF(BJ8:BJ27,"&lt;&gt;")</f>
        <v>0</v>
      </c>
      <c r="BK7" s="147">
        <f>COUNTIF(BK8:BK27,"&lt;&gt;")</f>
        <v>0</v>
      </c>
      <c r="BL7" s="123">
        <f>SUM(BL8:BL27)</f>
        <v>0</v>
      </c>
      <c r="BM7" s="123">
        <f>SUM(BM8:BM27)</f>
        <v>0</v>
      </c>
      <c r="BN7" s="147">
        <f>COUNTIF(BN8:BN27,"&lt;&gt;")</f>
        <v>0</v>
      </c>
      <c r="BO7" s="147">
        <f>COUNTIF(BO8:BO27,"&lt;&gt;")</f>
        <v>0</v>
      </c>
      <c r="BP7" s="123">
        <f>SUM(BP8:BP27)</f>
        <v>0</v>
      </c>
      <c r="BQ7" s="123">
        <f>SUM(BQ8:BQ27)</f>
        <v>0</v>
      </c>
      <c r="BR7" s="147">
        <f>COUNTIF(BR8:BR27,"&lt;&gt;")</f>
        <v>0</v>
      </c>
      <c r="BS7" s="147">
        <f>COUNTIF(BS8:BS27,"&lt;&gt;")</f>
        <v>0</v>
      </c>
      <c r="BT7" s="123">
        <f>SUM(BT8:BT27)</f>
        <v>0</v>
      </c>
      <c r="BU7" s="123">
        <f>SUM(BU8:BU27)</f>
        <v>0</v>
      </c>
      <c r="BV7" s="147">
        <f>COUNTIF(BV8:BV27,"&lt;&gt;")</f>
        <v>0</v>
      </c>
      <c r="BW7" s="147">
        <f>COUNTIF(BW8:BW27,"&lt;&gt;")</f>
        <v>0</v>
      </c>
      <c r="BX7" s="123">
        <f>SUM(BX8:BX27)</f>
        <v>0</v>
      </c>
      <c r="BY7" s="123">
        <f>SUM(BY8:BY27)</f>
        <v>0</v>
      </c>
      <c r="BZ7" s="147">
        <f>COUNTIF(BZ8:BZ27,"&lt;&gt;")</f>
        <v>0</v>
      </c>
      <c r="CA7" s="147">
        <f>COUNTIF(CA8:CA27,"&lt;&gt;")</f>
        <v>0</v>
      </c>
      <c r="CB7" s="123">
        <f>SUM(CB8:CB27)</f>
        <v>0</v>
      </c>
      <c r="CC7" s="123">
        <f>SUM(CC8:CC27)</f>
        <v>0</v>
      </c>
      <c r="CD7" s="147">
        <f>COUNTIF(CD8:CD27,"&lt;&gt;")</f>
        <v>0</v>
      </c>
      <c r="CE7" s="147">
        <f>COUNTIF(CE8:CE27,"&lt;&gt;")</f>
        <v>0</v>
      </c>
      <c r="CF7" s="123">
        <f>SUM(CF8:CF27)</f>
        <v>0</v>
      </c>
      <c r="CG7" s="123">
        <f>SUM(CG8:CG27)</f>
        <v>0</v>
      </c>
      <c r="CH7" s="147">
        <f>COUNTIF(CH8:CH27,"&lt;&gt;")</f>
        <v>0</v>
      </c>
      <c r="CI7" s="147">
        <f>COUNTIF(CI8:CI27,"&lt;&gt;")</f>
        <v>0</v>
      </c>
      <c r="CJ7" s="123">
        <f>SUM(CJ8:CJ27)</f>
        <v>0</v>
      </c>
      <c r="CK7" s="123">
        <f>SUM(CK8:CK27)</f>
        <v>0</v>
      </c>
      <c r="CL7" s="147">
        <f>COUNTIF(CL8:CL27,"&lt;&gt;")</f>
        <v>0</v>
      </c>
      <c r="CM7" s="147">
        <f>COUNTIF(CM8:CM27,"&lt;&gt;")</f>
        <v>0</v>
      </c>
      <c r="CN7" s="123">
        <f>SUM(CN8:CN27)</f>
        <v>0</v>
      </c>
      <c r="CO7" s="123">
        <f>SUM(CO8:CO27)</f>
        <v>0</v>
      </c>
      <c r="CP7" s="147">
        <f>COUNTIF(CP8:CP27,"&lt;&gt;")</f>
        <v>0</v>
      </c>
      <c r="CQ7" s="147">
        <f>COUNTIF(CQ8:CQ27,"&lt;&gt;")</f>
        <v>0</v>
      </c>
      <c r="CR7" s="123">
        <f>SUM(CR8:CR27)</f>
        <v>0</v>
      </c>
      <c r="CS7" s="123">
        <f>SUM(CS8:CS27)</f>
        <v>0</v>
      </c>
      <c r="CT7" s="147">
        <f>COUNTIF(CT8:CT27,"&lt;&gt;")</f>
        <v>0</v>
      </c>
      <c r="CU7" s="147">
        <f>COUNTIF(CU8:CU27,"&lt;&gt;")</f>
        <v>0</v>
      </c>
      <c r="CV7" s="123">
        <f>SUM(CV8:CV27)</f>
        <v>0</v>
      </c>
      <c r="CW7" s="123">
        <f>SUM(CW8:CW27)</f>
        <v>0</v>
      </c>
      <c r="CX7" s="147">
        <f>COUNTIF(CX8:CX27,"&lt;&gt;")</f>
        <v>0</v>
      </c>
      <c r="CY7" s="147">
        <f>COUNTIF(CY8:CY27,"&lt;&gt;")</f>
        <v>0</v>
      </c>
      <c r="CZ7" s="123">
        <f>SUM(CZ8:CZ27)</f>
        <v>0</v>
      </c>
      <c r="DA7" s="123">
        <f>SUM(DA8:DA27)</f>
        <v>0</v>
      </c>
      <c r="DB7" s="147">
        <f>COUNTIF(DB8:DB27,"&lt;&gt;")</f>
        <v>0</v>
      </c>
      <c r="DC7" s="147">
        <f>COUNTIF(DC8:DC27,"&lt;&gt;")</f>
        <v>0</v>
      </c>
      <c r="DD7" s="123">
        <f>SUM(DD8:DD27)</f>
        <v>0</v>
      </c>
      <c r="DE7" s="123">
        <f>SUM(DE8:DE27)</f>
        <v>0</v>
      </c>
      <c r="DF7" s="147">
        <f>COUNTIF(DF8:DF27,"&lt;&gt;")</f>
        <v>0</v>
      </c>
      <c r="DG7" s="147">
        <f>COUNTIF(DG8:DG27,"&lt;&gt;")</f>
        <v>0</v>
      </c>
      <c r="DH7" s="123">
        <f>SUM(DH8:DH27)</f>
        <v>0</v>
      </c>
      <c r="DI7" s="123">
        <f>SUM(DI8:DI27)</f>
        <v>0</v>
      </c>
      <c r="DJ7" s="147">
        <f>COUNTIF(DJ8:DJ27,"&lt;&gt;")</f>
        <v>0</v>
      </c>
      <c r="DK7" s="147">
        <f>COUNTIF(DK8:DK27,"&lt;&gt;")</f>
        <v>0</v>
      </c>
      <c r="DL7" s="123">
        <f>SUM(DL8:DL27)</f>
        <v>0</v>
      </c>
      <c r="DM7" s="123">
        <f>SUM(DM8:DM27)</f>
        <v>0</v>
      </c>
      <c r="DN7" s="147">
        <f>COUNTIF(DN8:DN27,"&lt;&gt;")</f>
        <v>0</v>
      </c>
      <c r="DO7" s="147">
        <f>COUNTIF(DO8:DO27,"&lt;&gt;")</f>
        <v>0</v>
      </c>
      <c r="DP7" s="123">
        <f>SUM(DP8:DP27)</f>
        <v>0</v>
      </c>
      <c r="DQ7" s="123">
        <f>SUM(DQ8:DQ27)</f>
        <v>0</v>
      </c>
      <c r="DR7" s="147">
        <f>COUNTIF(DR8:DR27,"&lt;&gt;")</f>
        <v>0</v>
      </c>
      <c r="DS7" s="147">
        <f>COUNTIF(DS8:DS27,"&lt;&gt;")</f>
        <v>0</v>
      </c>
      <c r="DT7" s="123">
        <f>SUM(DT8:DT27)</f>
        <v>0</v>
      </c>
      <c r="DU7" s="123">
        <f>SUM(DU8:DU27)</f>
        <v>0</v>
      </c>
    </row>
    <row r="8" spans="1:125" s="129" customFormat="1" ht="12" customHeight="1">
      <c r="A8" s="125" t="s">
        <v>487</v>
      </c>
      <c r="B8" s="126" t="s">
        <v>526</v>
      </c>
      <c r="C8" s="125" t="s">
        <v>527</v>
      </c>
      <c r="D8" s="127">
        <f aca="true" t="shared" si="0" ref="D8:D27">SUM(H8,L8,P8,T8,X8,AB8,AF8,AJ8,AN8,AR8,AV8,AZ8,BD8,BH8,BL8,BP8,BT8,BX8,CB8,CF8,CJ8,CN8,CR8,CV8,CZ8,DD8,DH8,DL8,DP8,DT8)</f>
        <v>0</v>
      </c>
      <c r="E8" s="127">
        <f aca="true" t="shared" si="1" ref="E8:E27">SUM(I8,M8,Q8,U8,Y8,AC8,AG8,AK8,AO8,AS8,AW8,BA8,BE8,BI8,BM8,BQ8,BU8,BY8,CC8,CG8,CK8,CO8,CS8,CW8,DA8,DE8,DI8,DM8,DQ8,DU8)</f>
        <v>371824</v>
      </c>
      <c r="F8" s="132" t="s">
        <v>524</v>
      </c>
      <c r="G8" s="131" t="s">
        <v>525</v>
      </c>
      <c r="H8" s="127">
        <v>0</v>
      </c>
      <c r="I8" s="127">
        <v>79936</v>
      </c>
      <c r="J8" s="132" t="s">
        <v>532</v>
      </c>
      <c r="K8" s="131" t="s">
        <v>533</v>
      </c>
      <c r="L8" s="127">
        <v>0</v>
      </c>
      <c r="M8" s="127">
        <v>168214</v>
      </c>
      <c r="N8" s="132" t="s">
        <v>560</v>
      </c>
      <c r="O8" s="131" t="s">
        <v>561</v>
      </c>
      <c r="P8" s="127">
        <v>0</v>
      </c>
      <c r="Q8" s="127">
        <v>47741</v>
      </c>
      <c r="R8" s="132" t="s">
        <v>593</v>
      </c>
      <c r="S8" s="131" t="s">
        <v>594</v>
      </c>
      <c r="T8" s="127">
        <v>0</v>
      </c>
      <c r="U8" s="127">
        <v>23670</v>
      </c>
      <c r="V8" s="132" t="s">
        <v>596</v>
      </c>
      <c r="W8" s="131" t="s">
        <v>597</v>
      </c>
      <c r="X8" s="127">
        <v>0</v>
      </c>
      <c r="Y8" s="127">
        <v>52263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487</v>
      </c>
      <c r="B9" s="126" t="s">
        <v>498</v>
      </c>
      <c r="C9" s="125" t="s">
        <v>499</v>
      </c>
      <c r="D9" s="127">
        <f t="shared" si="0"/>
        <v>0</v>
      </c>
      <c r="E9" s="127">
        <f t="shared" si="1"/>
        <v>258596</v>
      </c>
      <c r="F9" s="132" t="s">
        <v>496</v>
      </c>
      <c r="G9" s="131" t="s">
        <v>497</v>
      </c>
      <c r="H9" s="127">
        <v>0</v>
      </c>
      <c r="I9" s="127">
        <v>114883</v>
      </c>
      <c r="J9" s="132" t="s">
        <v>528</v>
      </c>
      <c r="K9" s="131" t="s">
        <v>529</v>
      </c>
      <c r="L9" s="127">
        <v>0</v>
      </c>
      <c r="M9" s="127">
        <v>88064</v>
      </c>
      <c r="N9" s="132" t="s">
        <v>613</v>
      </c>
      <c r="O9" s="131" t="s">
        <v>614</v>
      </c>
      <c r="P9" s="127">
        <v>0</v>
      </c>
      <c r="Q9" s="127">
        <v>55649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487</v>
      </c>
      <c r="B10" s="126" t="s">
        <v>548</v>
      </c>
      <c r="C10" s="125" t="s">
        <v>549</v>
      </c>
      <c r="D10" s="127">
        <f t="shared" si="0"/>
        <v>1207847</v>
      </c>
      <c r="E10" s="127">
        <f t="shared" si="1"/>
        <v>300232</v>
      </c>
      <c r="F10" s="132" t="s">
        <v>546</v>
      </c>
      <c r="G10" s="131" t="s">
        <v>547</v>
      </c>
      <c r="H10" s="127">
        <v>463537</v>
      </c>
      <c r="I10" s="127">
        <v>112276</v>
      </c>
      <c r="J10" s="132" t="s">
        <v>562</v>
      </c>
      <c r="K10" s="131" t="s">
        <v>563</v>
      </c>
      <c r="L10" s="127">
        <v>333963</v>
      </c>
      <c r="M10" s="127">
        <v>53041</v>
      </c>
      <c r="N10" s="132" t="s">
        <v>604</v>
      </c>
      <c r="O10" s="131" t="s">
        <v>605</v>
      </c>
      <c r="P10" s="127">
        <v>148441</v>
      </c>
      <c r="Q10" s="127">
        <v>51211</v>
      </c>
      <c r="R10" s="132" t="s">
        <v>606</v>
      </c>
      <c r="S10" s="131" t="s">
        <v>607</v>
      </c>
      <c r="T10" s="127">
        <v>261906</v>
      </c>
      <c r="U10" s="127">
        <v>83704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487</v>
      </c>
      <c r="B11" s="126" t="s">
        <v>508</v>
      </c>
      <c r="C11" s="125" t="s">
        <v>509</v>
      </c>
      <c r="D11" s="127">
        <f t="shared" si="0"/>
        <v>1022453</v>
      </c>
      <c r="E11" s="127">
        <f t="shared" si="1"/>
        <v>0</v>
      </c>
      <c r="F11" s="132" t="s">
        <v>506</v>
      </c>
      <c r="G11" s="131" t="s">
        <v>507</v>
      </c>
      <c r="H11" s="127">
        <v>622192</v>
      </c>
      <c r="I11" s="127">
        <v>0</v>
      </c>
      <c r="J11" s="132" t="s">
        <v>558</v>
      </c>
      <c r="K11" s="131" t="s">
        <v>559</v>
      </c>
      <c r="L11" s="127">
        <v>400261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487</v>
      </c>
      <c r="B12" s="126" t="s">
        <v>530</v>
      </c>
      <c r="C12" s="125" t="s">
        <v>531</v>
      </c>
      <c r="D12" s="134">
        <f t="shared" si="0"/>
        <v>912539</v>
      </c>
      <c r="E12" s="134">
        <f t="shared" si="1"/>
        <v>0</v>
      </c>
      <c r="F12" s="126" t="s">
        <v>528</v>
      </c>
      <c r="G12" s="125" t="s">
        <v>529</v>
      </c>
      <c r="H12" s="134">
        <v>527677</v>
      </c>
      <c r="I12" s="134">
        <v>0</v>
      </c>
      <c r="J12" s="126" t="s">
        <v>613</v>
      </c>
      <c r="K12" s="125" t="s">
        <v>614</v>
      </c>
      <c r="L12" s="134">
        <v>384862</v>
      </c>
      <c r="M12" s="134">
        <v>0</v>
      </c>
      <c r="N12" s="126"/>
      <c r="O12" s="125"/>
      <c r="P12" s="134">
        <v>0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487</v>
      </c>
      <c r="B13" s="126" t="s">
        <v>522</v>
      </c>
      <c r="C13" s="125" t="s">
        <v>523</v>
      </c>
      <c r="D13" s="134">
        <f t="shared" si="0"/>
        <v>0</v>
      </c>
      <c r="E13" s="134">
        <f t="shared" si="1"/>
        <v>159385</v>
      </c>
      <c r="F13" s="126" t="s">
        <v>520</v>
      </c>
      <c r="G13" s="125" t="s">
        <v>521</v>
      </c>
      <c r="H13" s="134">
        <v>0</v>
      </c>
      <c r="I13" s="134">
        <v>102803</v>
      </c>
      <c r="J13" s="126" t="s">
        <v>615</v>
      </c>
      <c r="K13" s="125" t="s">
        <v>616</v>
      </c>
      <c r="L13" s="134">
        <v>0</v>
      </c>
      <c r="M13" s="134">
        <v>56582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487</v>
      </c>
      <c r="B14" s="126" t="s">
        <v>516</v>
      </c>
      <c r="C14" s="125" t="s">
        <v>517</v>
      </c>
      <c r="D14" s="134">
        <f t="shared" si="0"/>
        <v>0</v>
      </c>
      <c r="E14" s="134">
        <f t="shared" si="1"/>
        <v>381411</v>
      </c>
      <c r="F14" s="126" t="s">
        <v>514</v>
      </c>
      <c r="G14" s="125" t="s">
        <v>515</v>
      </c>
      <c r="H14" s="134">
        <v>0</v>
      </c>
      <c r="I14" s="134">
        <v>278397</v>
      </c>
      <c r="J14" s="126" t="s">
        <v>552</v>
      </c>
      <c r="K14" s="125" t="s">
        <v>553</v>
      </c>
      <c r="L14" s="134">
        <v>0</v>
      </c>
      <c r="M14" s="134">
        <v>103014</v>
      </c>
      <c r="N14" s="126"/>
      <c r="O14" s="125"/>
      <c r="P14" s="134">
        <v>0</v>
      </c>
      <c r="Q14" s="134">
        <v>0</v>
      </c>
      <c r="R14" s="126"/>
      <c r="S14" s="125"/>
      <c r="T14" s="134">
        <v>0</v>
      </c>
      <c r="U14" s="134">
        <v>0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487</v>
      </c>
      <c r="B15" s="126" t="s">
        <v>544</v>
      </c>
      <c r="C15" s="125" t="s">
        <v>545</v>
      </c>
      <c r="D15" s="134">
        <f t="shared" si="0"/>
        <v>0</v>
      </c>
      <c r="E15" s="134">
        <f t="shared" si="1"/>
        <v>145072</v>
      </c>
      <c r="F15" s="126" t="s">
        <v>542</v>
      </c>
      <c r="G15" s="125" t="s">
        <v>543</v>
      </c>
      <c r="H15" s="134">
        <v>0</v>
      </c>
      <c r="I15" s="134">
        <v>120816</v>
      </c>
      <c r="J15" s="126" t="s">
        <v>550</v>
      </c>
      <c r="K15" s="125" t="s">
        <v>551</v>
      </c>
      <c r="L15" s="134">
        <v>0</v>
      </c>
      <c r="M15" s="134">
        <v>24256</v>
      </c>
      <c r="N15" s="126"/>
      <c r="O15" s="125"/>
      <c r="P15" s="134">
        <v>0</v>
      </c>
      <c r="Q15" s="134">
        <v>0</v>
      </c>
      <c r="R15" s="126"/>
      <c r="S15" s="125"/>
      <c r="T15" s="134">
        <v>0</v>
      </c>
      <c r="U15" s="134">
        <v>0</v>
      </c>
      <c r="V15" s="126"/>
      <c r="W15" s="125"/>
      <c r="X15" s="134">
        <v>0</v>
      </c>
      <c r="Y15" s="134">
        <v>0</v>
      </c>
      <c r="Z15" s="126"/>
      <c r="AA15" s="125"/>
      <c r="AB15" s="134">
        <v>0</v>
      </c>
      <c r="AC15" s="134">
        <v>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487</v>
      </c>
      <c r="B16" s="126" t="s">
        <v>494</v>
      </c>
      <c r="C16" s="125" t="s">
        <v>495</v>
      </c>
      <c r="D16" s="134">
        <f t="shared" si="0"/>
        <v>539654</v>
      </c>
      <c r="E16" s="134">
        <f t="shared" si="1"/>
        <v>0</v>
      </c>
      <c r="F16" s="126" t="s">
        <v>492</v>
      </c>
      <c r="G16" s="125" t="s">
        <v>493</v>
      </c>
      <c r="H16" s="134">
        <v>274943</v>
      </c>
      <c r="I16" s="134">
        <v>0</v>
      </c>
      <c r="J16" s="126" t="s">
        <v>554</v>
      </c>
      <c r="K16" s="125" t="s">
        <v>555</v>
      </c>
      <c r="L16" s="134">
        <v>161923</v>
      </c>
      <c r="M16" s="134">
        <v>0</v>
      </c>
      <c r="N16" s="126" t="s">
        <v>587</v>
      </c>
      <c r="O16" s="125" t="s">
        <v>588</v>
      </c>
      <c r="P16" s="134">
        <v>102788</v>
      </c>
      <c r="Q16" s="134">
        <v>0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  <row r="17" spans="1:125" s="129" customFormat="1" ht="12" customHeight="1">
      <c r="A17" s="125" t="s">
        <v>487</v>
      </c>
      <c r="B17" s="126" t="s">
        <v>504</v>
      </c>
      <c r="C17" s="125" t="s">
        <v>505</v>
      </c>
      <c r="D17" s="134">
        <f t="shared" si="0"/>
        <v>1145765</v>
      </c>
      <c r="E17" s="134">
        <f t="shared" si="1"/>
        <v>418011</v>
      </c>
      <c r="F17" s="126" t="s">
        <v>502</v>
      </c>
      <c r="G17" s="125" t="s">
        <v>503</v>
      </c>
      <c r="H17" s="134">
        <v>254044</v>
      </c>
      <c r="I17" s="134">
        <v>87719</v>
      </c>
      <c r="J17" s="126" t="s">
        <v>571</v>
      </c>
      <c r="K17" s="125" t="s">
        <v>572</v>
      </c>
      <c r="L17" s="134">
        <v>257083</v>
      </c>
      <c r="M17" s="134">
        <v>84815</v>
      </c>
      <c r="N17" s="126" t="s">
        <v>581</v>
      </c>
      <c r="O17" s="125" t="s">
        <v>582</v>
      </c>
      <c r="P17" s="134">
        <v>175809</v>
      </c>
      <c r="Q17" s="134">
        <v>66118</v>
      </c>
      <c r="R17" s="126" t="s">
        <v>585</v>
      </c>
      <c r="S17" s="125" t="s">
        <v>586</v>
      </c>
      <c r="T17" s="134">
        <v>151024</v>
      </c>
      <c r="U17" s="134">
        <v>66757</v>
      </c>
      <c r="V17" s="126" t="s">
        <v>598</v>
      </c>
      <c r="W17" s="125" t="s">
        <v>599</v>
      </c>
      <c r="X17" s="134">
        <v>125228</v>
      </c>
      <c r="Y17" s="134">
        <v>44158</v>
      </c>
      <c r="Z17" s="126" t="s">
        <v>600</v>
      </c>
      <c r="AA17" s="125" t="s">
        <v>601</v>
      </c>
      <c r="AB17" s="134">
        <v>158365</v>
      </c>
      <c r="AC17" s="134">
        <v>49402</v>
      </c>
      <c r="AD17" s="126" t="s">
        <v>602</v>
      </c>
      <c r="AE17" s="125" t="s">
        <v>603</v>
      </c>
      <c r="AF17" s="134">
        <v>24212</v>
      </c>
      <c r="AG17" s="134">
        <v>19042</v>
      </c>
      <c r="AH17" s="126"/>
      <c r="AI17" s="125"/>
      <c r="AJ17" s="134">
        <v>0</v>
      </c>
      <c r="AK17" s="134">
        <v>0</v>
      </c>
      <c r="AL17" s="126"/>
      <c r="AM17" s="125"/>
      <c r="AN17" s="134">
        <v>0</v>
      </c>
      <c r="AO17" s="134">
        <v>0</v>
      </c>
      <c r="AP17" s="126"/>
      <c r="AQ17" s="125"/>
      <c r="AR17" s="134">
        <v>0</v>
      </c>
      <c r="AS17" s="134">
        <v>0</v>
      </c>
      <c r="AT17" s="126"/>
      <c r="AU17" s="125"/>
      <c r="AV17" s="134">
        <v>0</v>
      </c>
      <c r="AW17" s="134">
        <v>0</v>
      </c>
      <c r="AX17" s="126"/>
      <c r="AY17" s="125"/>
      <c r="AZ17" s="134">
        <v>0</v>
      </c>
      <c r="BA17" s="134">
        <v>0</v>
      </c>
      <c r="BB17" s="126"/>
      <c r="BC17" s="125"/>
      <c r="BD17" s="134">
        <v>0</v>
      </c>
      <c r="BE17" s="134">
        <v>0</v>
      </c>
      <c r="BF17" s="126"/>
      <c r="BG17" s="125"/>
      <c r="BH17" s="134">
        <v>0</v>
      </c>
      <c r="BI17" s="134">
        <v>0</v>
      </c>
      <c r="BJ17" s="126"/>
      <c r="BK17" s="125"/>
      <c r="BL17" s="134">
        <v>0</v>
      </c>
      <c r="BM17" s="134">
        <v>0</v>
      </c>
      <c r="BN17" s="126"/>
      <c r="BO17" s="125"/>
      <c r="BP17" s="134">
        <v>0</v>
      </c>
      <c r="BQ17" s="134">
        <v>0</v>
      </c>
      <c r="BR17" s="126"/>
      <c r="BS17" s="125"/>
      <c r="BT17" s="134">
        <v>0</v>
      </c>
      <c r="BU17" s="134">
        <v>0</v>
      </c>
      <c r="BV17" s="126"/>
      <c r="BW17" s="125"/>
      <c r="BX17" s="134">
        <v>0</v>
      </c>
      <c r="BY17" s="134">
        <v>0</v>
      </c>
      <c r="BZ17" s="126"/>
      <c r="CA17" s="125"/>
      <c r="CB17" s="134">
        <v>0</v>
      </c>
      <c r="CC17" s="134">
        <v>0</v>
      </c>
      <c r="CD17" s="126"/>
      <c r="CE17" s="125"/>
      <c r="CF17" s="134">
        <v>0</v>
      </c>
      <c r="CG17" s="134">
        <v>0</v>
      </c>
      <c r="CH17" s="126"/>
      <c r="CI17" s="125"/>
      <c r="CJ17" s="134">
        <v>0</v>
      </c>
      <c r="CK17" s="134">
        <v>0</v>
      </c>
      <c r="CL17" s="126"/>
      <c r="CM17" s="125"/>
      <c r="CN17" s="134">
        <v>0</v>
      </c>
      <c r="CO17" s="134">
        <v>0</v>
      </c>
      <c r="CP17" s="126"/>
      <c r="CQ17" s="125"/>
      <c r="CR17" s="134">
        <v>0</v>
      </c>
      <c r="CS17" s="134">
        <v>0</v>
      </c>
      <c r="CT17" s="126"/>
      <c r="CU17" s="125"/>
      <c r="CV17" s="134">
        <v>0</v>
      </c>
      <c r="CW17" s="134">
        <v>0</v>
      </c>
      <c r="CX17" s="126"/>
      <c r="CY17" s="125"/>
      <c r="CZ17" s="134">
        <v>0</v>
      </c>
      <c r="DA17" s="134">
        <v>0</v>
      </c>
      <c r="DB17" s="126"/>
      <c r="DC17" s="125"/>
      <c r="DD17" s="134">
        <v>0</v>
      </c>
      <c r="DE17" s="134">
        <v>0</v>
      </c>
      <c r="DF17" s="126"/>
      <c r="DG17" s="125"/>
      <c r="DH17" s="134">
        <v>0</v>
      </c>
      <c r="DI17" s="134">
        <v>0</v>
      </c>
      <c r="DJ17" s="126"/>
      <c r="DK17" s="125"/>
      <c r="DL17" s="134">
        <v>0</v>
      </c>
      <c r="DM17" s="134">
        <v>0</v>
      </c>
      <c r="DN17" s="126"/>
      <c r="DO17" s="125"/>
      <c r="DP17" s="134">
        <v>0</v>
      </c>
      <c r="DQ17" s="134">
        <v>0</v>
      </c>
      <c r="DR17" s="126"/>
      <c r="DS17" s="125"/>
      <c r="DT17" s="134">
        <v>0</v>
      </c>
      <c r="DU17" s="134">
        <v>0</v>
      </c>
    </row>
    <row r="18" spans="1:125" s="129" customFormat="1" ht="12" customHeight="1">
      <c r="A18" s="125" t="s">
        <v>487</v>
      </c>
      <c r="B18" s="126" t="s">
        <v>538</v>
      </c>
      <c r="C18" s="125" t="s">
        <v>539</v>
      </c>
      <c r="D18" s="134">
        <f t="shared" si="0"/>
        <v>2193353</v>
      </c>
      <c r="E18" s="134">
        <f t="shared" si="1"/>
        <v>0</v>
      </c>
      <c r="F18" s="126" t="s">
        <v>536</v>
      </c>
      <c r="G18" s="125" t="s">
        <v>537</v>
      </c>
      <c r="H18" s="134">
        <v>1568146</v>
      </c>
      <c r="I18" s="134">
        <v>0</v>
      </c>
      <c r="J18" s="126" t="s">
        <v>560</v>
      </c>
      <c r="K18" s="125" t="s">
        <v>561</v>
      </c>
      <c r="L18" s="134">
        <v>625207</v>
      </c>
      <c r="M18" s="134">
        <v>0</v>
      </c>
      <c r="N18" s="126"/>
      <c r="O18" s="125"/>
      <c r="P18" s="134">
        <v>0</v>
      </c>
      <c r="Q18" s="134">
        <v>0</v>
      </c>
      <c r="R18" s="126"/>
      <c r="S18" s="125"/>
      <c r="T18" s="134">
        <v>0</v>
      </c>
      <c r="U18" s="134">
        <v>0</v>
      </c>
      <c r="V18" s="126"/>
      <c r="W18" s="125"/>
      <c r="X18" s="134">
        <v>0</v>
      </c>
      <c r="Y18" s="134">
        <v>0</v>
      </c>
      <c r="Z18" s="126"/>
      <c r="AA18" s="125"/>
      <c r="AB18" s="134">
        <v>0</v>
      </c>
      <c r="AC18" s="134">
        <v>0</v>
      </c>
      <c r="AD18" s="126"/>
      <c r="AE18" s="125"/>
      <c r="AF18" s="134">
        <v>0</v>
      </c>
      <c r="AG18" s="134">
        <v>0</v>
      </c>
      <c r="AH18" s="126"/>
      <c r="AI18" s="125"/>
      <c r="AJ18" s="134">
        <v>0</v>
      </c>
      <c r="AK18" s="134">
        <v>0</v>
      </c>
      <c r="AL18" s="126"/>
      <c r="AM18" s="125"/>
      <c r="AN18" s="134">
        <v>0</v>
      </c>
      <c r="AO18" s="134">
        <v>0</v>
      </c>
      <c r="AP18" s="126"/>
      <c r="AQ18" s="125"/>
      <c r="AR18" s="134">
        <v>0</v>
      </c>
      <c r="AS18" s="134">
        <v>0</v>
      </c>
      <c r="AT18" s="126"/>
      <c r="AU18" s="125"/>
      <c r="AV18" s="134">
        <v>0</v>
      </c>
      <c r="AW18" s="134">
        <v>0</v>
      </c>
      <c r="AX18" s="126"/>
      <c r="AY18" s="125"/>
      <c r="AZ18" s="134">
        <v>0</v>
      </c>
      <c r="BA18" s="134">
        <v>0</v>
      </c>
      <c r="BB18" s="126"/>
      <c r="BC18" s="125"/>
      <c r="BD18" s="134">
        <v>0</v>
      </c>
      <c r="BE18" s="134">
        <v>0</v>
      </c>
      <c r="BF18" s="126"/>
      <c r="BG18" s="125"/>
      <c r="BH18" s="134">
        <v>0</v>
      </c>
      <c r="BI18" s="134">
        <v>0</v>
      </c>
      <c r="BJ18" s="126"/>
      <c r="BK18" s="125"/>
      <c r="BL18" s="134">
        <v>0</v>
      </c>
      <c r="BM18" s="134">
        <v>0</v>
      </c>
      <c r="BN18" s="126"/>
      <c r="BO18" s="125"/>
      <c r="BP18" s="134">
        <v>0</v>
      </c>
      <c r="BQ18" s="134">
        <v>0</v>
      </c>
      <c r="BR18" s="126"/>
      <c r="BS18" s="125"/>
      <c r="BT18" s="134">
        <v>0</v>
      </c>
      <c r="BU18" s="134">
        <v>0</v>
      </c>
      <c r="BV18" s="126"/>
      <c r="BW18" s="125"/>
      <c r="BX18" s="134">
        <v>0</v>
      </c>
      <c r="BY18" s="134">
        <v>0</v>
      </c>
      <c r="BZ18" s="126"/>
      <c r="CA18" s="125"/>
      <c r="CB18" s="134">
        <v>0</v>
      </c>
      <c r="CC18" s="134">
        <v>0</v>
      </c>
      <c r="CD18" s="126"/>
      <c r="CE18" s="125"/>
      <c r="CF18" s="134">
        <v>0</v>
      </c>
      <c r="CG18" s="134">
        <v>0</v>
      </c>
      <c r="CH18" s="126"/>
      <c r="CI18" s="125"/>
      <c r="CJ18" s="134">
        <v>0</v>
      </c>
      <c r="CK18" s="134">
        <v>0</v>
      </c>
      <c r="CL18" s="126"/>
      <c r="CM18" s="125"/>
      <c r="CN18" s="134">
        <v>0</v>
      </c>
      <c r="CO18" s="134">
        <v>0</v>
      </c>
      <c r="CP18" s="126"/>
      <c r="CQ18" s="125"/>
      <c r="CR18" s="134">
        <v>0</v>
      </c>
      <c r="CS18" s="134">
        <v>0</v>
      </c>
      <c r="CT18" s="126"/>
      <c r="CU18" s="125"/>
      <c r="CV18" s="134">
        <v>0</v>
      </c>
      <c r="CW18" s="134">
        <v>0</v>
      </c>
      <c r="CX18" s="126"/>
      <c r="CY18" s="125"/>
      <c r="CZ18" s="134">
        <v>0</v>
      </c>
      <c r="DA18" s="134">
        <v>0</v>
      </c>
      <c r="DB18" s="126"/>
      <c r="DC18" s="125"/>
      <c r="DD18" s="134">
        <v>0</v>
      </c>
      <c r="DE18" s="134">
        <v>0</v>
      </c>
      <c r="DF18" s="126"/>
      <c r="DG18" s="125"/>
      <c r="DH18" s="134">
        <v>0</v>
      </c>
      <c r="DI18" s="134">
        <v>0</v>
      </c>
      <c r="DJ18" s="126"/>
      <c r="DK18" s="125"/>
      <c r="DL18" s="134">
        <v>0</v>
      </c>
      <c r="DM18" s="134">
        <v>0</v>
      </c>
      <c r="DN18" s="126"/>
      <c r="DO18" s="125"/>
      <c r="DP18" s="134">
        <v>0</v>
      </c>
      <c r="DQ18" s="134">
        <v>0</v>
      </c>
      <c r="DR18" s="126"/>
      <c r="DS18" s="125"/>
      <c r="DT18" s="134">
        <v>0</v>
      </c>
      <c r="DU18" s="134">
        <v>0</v>
      </c>
    </row>
    <row r="19" spans="1:125" s="129" customFormat="1" ht="12" customHeight="1">
      <c r="A19" s="125" t="s">
        <v>487</v>
      </c>
      <c r="B19" s="126" t="s">
        <v>610</v>
      </c>
      <c r="C19" s="125" t="s">
        <v>611</v>
      </c>
      <c r="D19" s="134">
        <f t="shared" si="0"/>
        <v>623337</v>
      </c>
      <c r="E19" s="134">
        <f t="shared" si="1"/>
        <v>162066</v>
      </c>
      <c r="F19" s="126" t="s">
        <v>608</v>
      </c>
      <c r="G19" s="125" t="s">
        <v>609</v>
      </c>
      <c r="H19" s="134">
        <v>354955</v>
      </c>
      <c r="I19" s="134">
        <v>79727</v>
      </c>
      <c r="J19" s="126" t="s">
        <v>612</v>
      </c>
      <c r="K19" s="125" t="s">
        <v>335</v>
      </c>
      <c r="L19" s="134">
        <v>268382</v>
      </c>
      <c r="M19" s="134">
        <v>82339</v>
      </c>
      <c r="N19" s="126"/>
      <c r="O19" s="125"/>
      <c r="P19" s="134">
        <v>0</v>
      </c>
      <c r="Q19" s="134">
        <v>0</v>
      </c>
      <c r="R19" s="126"/>
      <c r="S19" s="125"/>
      <c r="T19" s="134">
        <v>0</v>
      </c>
      <c r="U19" s="134">
        <v>0</v>
      </c>
      <c r="V19" s="126"/>
      <c r="W19" s="125"/>
      <c r="X19" s="134">
        <v>0</v>
      </c>
      <c r="Y19" s="134">
        <v>0</v>
      </c>
      <c r="Z19" s="126"/>
      <c r="AA19" s="125"/>
      <c r="AB19" s="134">
        <v>0</v>
      </c>
      <c r="AC19" s="134">
        <v>0</v>
      </c>
      <c r="AD19" s="126"/>
      <c r="AE19" s="125"/>
      <c r="AF19" s="134">
        <v>0</v>
      </c>
      <c r="AG19" s="134">
        <v>0</v>
      </c>
      <c r="AH19" s="126"/>
      <c r="AI19" s="125"/>
      <c r="AJ19" s="134">
        <v>0</v>
      </c>
      <c r="AK19" s="134">
        <v>0</v>
      </c>
      <c r="AL19" s="126"/>
      <c r="AM19" s="125"/>
      <c r="AN19" s="134">
        <v>0</v>
      </c>
      <c r="AO19" s="134">
        <v>0</v>
      </c>
      <c r="AP19" s="126"/>
      <c r="AQ19" s="125"/>
      <c r="AR19" s="134">
        <v>0</v>
      </c>
      <c r="AS19" s="134">
        <v>0</v>
      </c>
      <c r="AT19" s="126"/>
      <c r="AU19" s="125"/>
      <c r="AV19" s="134">
        <v>0</v>
      </c>
      <c r="AW19" s="134">
        <v>0</v>
      </c>
      <c r="AX19" s="126"/>
      <c r="AY19" s="125"/>
      <c r="AZ19" s="134">
        <v>0</v>
      </c>
      <c r="BA19" s="134">
        <v>0</v>
      </c>
      <c r="BB19" s="126"/>
      <c r="BC19" s="125"/>
      <c r="BD19" s="134">
        <v>0</v>
      </c>
      <c r="BE19" s="134">
        <v>0</v>
      </c>
      <c r="BF19" s="126"/>
      <c r="BG19" s="125"/>
      <c r="BH19" s="134">
        <v>0</v>
      </c>
      <c r="BI19" s="134">
        <v>0</v>
      </c>
      <c r="BJ19" s="126"/>
      <c r="BK19" s="125"/>
      <c r="BL19" s="134">
        <v>0</v>
      </c>
      <c r="BM19" s="134">
        <v>0</v>
      </c>
      <c r="BN19" s="126"/>
      <c r="BO19" s="125"/>
      <c r="BP19" s="134">
        <v>0</v>
      </c>
      <c r="BQ19" s="134">
        <v>0</v>
      </c>
      <c r="BR19" s="126"/>
      <c r="BS19" s="125"/>
      <c r="BT19" s="134">
        <v>0</v>
      </c>
      <c r="BU19" s="134">
        <v>0</v>
      </c>
      <c r="BV19" s="126"/>
      <c r="BW19" s="125"/>
      <c r="BX19" s="134">
        <v>0</v>
      </c>
      <c r="BY19" s="134">
        <v>0</v>
      </c>
      <c r="BZ19" s="126"/>
      <c r="CA19" s="125"/>
      <c r="CB19" s="134">
        <v>0</v>
      </c>
      <c r="CC19" s="134">
        <v>0</v>
      </c>
      <c r="CD19" s="126"/>
      <c r="CE19" s="125"/>
      <c r="CF19" s="134">
        <v>0</v>
      </c>
      <c r="CG19" s="134">
        <v>0</v>
      </c>
      <c r="CH19" s="126"/>
      <c r="CI19" s="125"/>
      <c r="CJ19" s="134">
        <v>0</v>
      </c>
      <c r="CK19" s="134">
        <v>0</v>
      </c>
      <c r="CL19" s="126"/>
      <c r="CM19" s="125"/>
      <c r="CN19" s="134">
        <v>0</v>
      </c>
      <c r="CO19" s="134">
        <v>0</v>
      </c>
      <c r="CP19" s="126"/>
      <c r="CQ19" s="125"/>
      <c r="CR19" s="134">
        <v>0</v>
      </c>
      <c r="CS19" s="134">
        <v>0</v>
      </c>
      <c r="CT19" s="126"/>
      <c r="CU19" s="125"/>
      <c r="CV19" s="134">
        <v>0</v>
      </c>
      <c r="CW19" s="134">
        <v>0</v>
      </c>
      <c r="CX19" s="126"/>
      <c r="CY19" s="125"/>
      <c r="CZ19" s="134">
        <v>0</v>
      </c>
      <c r="DA19" s="134">
        <v>0</v>
      </c>
      <c r="DB19" s="126"/>
      <c r="DC19" s="125"/>
      <c r="DD19" s="134">
        <v>0</v>
      </c>
      <c r="DE19" s="134">
        <v>0</v>
      </c>
      <c r="DF19" s="126"/>
      <c r="DG19" s="125"/>
      <c r="DH19" s="134">
        <v>0</v>
      </c>
      <c r="DI19" s="134">
        <v>0</v>
      </c>
      <c r="DJ19" s="126"/>
      <c r="DK19" s="125"/>
      <c r="DL19" s="134">
        <v>0</v>
      </c>
      <c r="DM19" s="134">
        <v>0</v>
      </c>
      <c r="DN19" s="126"/>
      <c r="DO19" s="125"/>
      <c r="DP19" s="134">
        <v>0</v>
      </c>
      <c r="DQ19" s="134">
        <v>0</v>
      </c>
      <c r="DR19" s="126"/>
      <c r="DS19" s="125"/>
      <c r="DT19" s="134">
        <v>0</v>
      </c>
      <c r="DU19" s="134">
        <v>0</v>
      </c>
    </row>
    <row r="20" spans="1:125" s="129" customFormat="1" ht="12" customHeight="1">
      <c r="A20" s="125" t="s">
        <v>487</v>
      </c>
      <c r="B20" s="126" t="s">
        <v>556</v>
      </c>
      <c r="C20" s="125" t="s">
        <v>557</v>
      </c>
      <c r="D20" s="134">
        <f t="shared" si="0"/>
        <v>0</v>
      </c>
      <c r="E20" s="134">
        <f t="shared" si="1"/>
        <v>237476</v>
      </c>
      <c r="F20" s="126" t="s">
        <v>554</v>
      </c>
      <c r="G20" s="125" t="s">
        <v>555</v>
      </c>
      <c r="H20" s="134">
        <v>0</v>
      </c>
      <c r="I20" s="134">
        <v>183619</v>
      </c>
      <c r="J20" s="126" t="s">
        <v>587</v>
      </c>
      <c r="K20" s="125" t="s">
        <v>588</v>
      </c>
      <c r="L20" s="134">
        <v>0</v>
      </c>
      <c r="M20" s="134">
        <v>53857</v>
      </c>
      <c r="N20" s="126"/>
      <c r="O20" s="125"/>
      <c r="P20" s="134">
        <v>0</v>
      </c>
      <c r="Q20" s="134">
        <v>0</v>
      </c>
      <c r="R20" s="126"/>
      <c r="S20" s="125"/>
      <c r="T20" s="134">
        <v>0</v>
      </c>
      <c r="U20" s="134">
        <v>0</v>
      </c>
      <c r="V20" s="126"/>
      <c r="W20" s="125"/>
      <c r="X20" s="134">
        <v>0</v>
      </c>
      <c r="Y20" s="134">
        <v>0</v>
      </c>
      <c r="Z20" s="126"/>
      <c r="AA20" s="125"/>
      <c r="AB20" s="134">
        <v>0</v>
      </c>
      <c r="AC20" s="134">
        <v>0</v>
      </c>
      <c r="AD20" s="126"/>
      <c r="AE20" s="125"/>
      <c r="AF20" s="134">
        <v>0</v>
      </c>
      <c r="AG20" s="134">
        <v>0</v>
      </c>
      <c r="AH20" s="126"/>
      <c r="AI20" s="125"/>
      <c r="AJ20" s="134">
        <v>0</v>
      </c>
      <c r="AK20" s="134">
        <v>0</v>
      </c>
      <c r="AL20" s="126"/>
      <c r="AM20" s="125"/>
      <c r="AN20" s="134">
        <v>0</v>
      </c>
      <c r="AO20" s="134">
        <v>0</v>
      </c>
      <c r="AP20" s="126"/>
      <c r="AQ20" s="125"/>
      <c r="AR20" s="134">
        <v>0</v>
      </c>
      <c r="AS20" s="134">
        <v>0</v>
      </c>
      <c r="AT20" s="126"/>
      <c r="AU20" s="125"/>
      <c r="AV20" s="134">
        <v>0</v>
      </c>
      <c r="AW20" s="134">
        <v>0</v>
      </c>
      <c r="AX20" s="126"/>
      <c r="AY20" s="125"/>
      <c r="AZ20" s="134">
        <v>0</v>
      </c>
      <c r="BA20" s="134">
        <v>0</v>
      </c>
      <c r="BB20" s="126"/>
      <c r="BC20" s="125"/>
      <c r="BD20" s="134">
        <v>0</v>
      </c>
      <c r="BE20" s="134">
        <v>0</v>
      </c>
      <c r="BF20" s="126"/>
      <c r="BG20" s="125"/>
      <c r="BH20" s="134">
        <v>0</v>
      </c>
      <c r="BI20" s="134">
        <v>0</v>
      </c>
      <c r="BJ20" s="126"/>
      <c r="BK20" s="125"/>
      <c r="BL20" s="134">
        <v>0</v>
      </c>
      <c r="BM20" s="134">
        <v>0</v>
      </c>
      <c r="BN20" s="126"/>
      <c r="BO20" s="125"/>
      <c r="BP20" s="134">
        <v>0</v>
      </c>
      <c r="BQ20" s="134">
        <v>0</v>
      </c>
      <c r="BR20" s="126"/>
      <c r="BS20" s="125"/>
      <c r="BT20" s="134">
        <v>0</v>
      </c>
      <c r="BU20" s="134">
        <v>0</v>
      </c>
      <c r="BV20" s="126"/>
      <c r="BW20" s="125"/>
      <c r="BX20" s="134">
        <v>0</v>
      </c>
      <c r="BY20" s="134">
        <v>0</v>
      </c>
      <c r="BZ20" s="126"/>
      <c r="CA20" s="125"/>
      <c r="CB20" s="134">
        <v>0</v>
      </c>
      <c r="CC20" s="134">
        <v>0</v>
      </c>
      <c r="CD20" s="126"/>
      <c r="CE20" s="125"/>
      <c r="CF20" s="134">
        <v>0</v>
      </c>
      <c r="CG20" s="134">
        <v>0</v>
      </c>
      <c r="CH20" s="126"/>
      <c r="CI20" s="125"/>
      <c r="CJ20" s="134">
        <v>0</v>
      </c>
      <c r="CK20" s="134">
        <v>0</v>
      </c>
      <c r="CL20" s="126"/>
      <c r="CM20" s="125"/>
      <c r="CN20" s="134">
        <v>0</v>
      </c>
      <c r="CO20" s="134">
        <v>0</v>
      </c>
      <c r="CP20" s="126"/>
      <c r="CQ20" s="125"/>
      <c r="CR20" s="134">
        <v>0</v>
      </c>
      <c r="CS20" s="134">
        <v>0</v>
      </c>
      <c r="CT20" s="126"/>
      <c r="CU20" s="125"/>
      <c r="CV20" s="134">
        <v>0</v>
      </c>
      <c r="CW20" s="134">
        <v>0</v>
      </c>
      <c r="CX20" s="126"/>
      <c r="CY20" s="125"/>
      <c r="CZ20" s="134">
        <v>0</v>
      </c>
      <c r="DA20" s="134">
        <v>0</v>
      </c>
      <c r="DB20" s="126"/>
      <c r="DC20" s="125"/>
      <c r="DD20" s="134">
        <v>0</v>
      </c>
      <c r="DE20" s="134">
        <v>0</v>
      </c>
      <c r="DF20" s="126"/>
      <c r="DG20" s="125"/>
      <c r="DH20" s="134">
        <v>0</v>
      </c>
      <c r="DI20" s="134">
        <v>0</v>
      </c>
      <c r="DJ20" s="126"/>
      <c r="DK20" s="125"/>
      <c r="DL20" s="134">
        <v>0</v>
      </c>
      <c r="DM20" s="134">
        <v>0</v>
      </c>
      <c r="DN20" s="126"/>
      <c r="DO20" s="125"/>
      <c r="DP20" s="134">
        <v>0</v>
      </c>
      <c r="DQ20" s="134">
        <v>0</v>
      </c>
      <c r="DR20" s="126"/>
      <c r="DS20" s="125"/>
      <c r="DT20" s="134">
        <v>0</v>
      </c>
      <c r="DU20" s="134">
        <v>0</v>
      </c>
    </row>
    <row r="21" spans="1:125" s="129" customFormat="1" ht="12" customHeight="1">
      <c r="A21" s="125" t="s">
        <v>487</v>
      </c>
      <c r="B21" s="126" t="s">
        <v>512</v>
      </c>
      <c r="C21" s="125" t="s">
        <v>513</v>
      </c>
      <c r="D21" s="134">
        <f t="shared" si="0"/>
        <v>955838</v>
      </c>
      <c r="E21" s="134">
        <f t="shared" si="1"/>
        <v>0</v>
      </c>
      <c r="F21" s="126" t="s">
        <v>510</v>
      </c>
      <c r="G21" s="125" t="s">
        <v>511</v>
      </c>
      <c r="H21" s="134">
        <v>610717</v>
      </c>
      <c r="I21" s="134">
        <v>0</v>
      </c>
      <c r="J21" s="126" t="s">
        <v>552</v>
      </c>
      <c r="K21" s="125" t="s">
        <v>553</v>
      </c>
      <c r="L21" s="134">
        <v>345121</v>
      </c>
      <c r="M21" s="134">
        <v>0</v>
      </c>
      <c r="N21" s="126"/>
      <c r="O21" s="125"/>
      <c r="P21" s="134">
        <v>0</v>
      </c>
      <c r="Q21" s="134">
        <v>0</v>
      </c>
      <c r="R21" s="126"/>
      <c r="S21" s="125"/>
      <c r="T21" s="134">
        <v>0</v>
      </c>
      <c r="U21" s="134">
        <v>0</v>
      </c>
      <c r="V21" s="126"/>
      <c r="W21" s="125"/>
      <c r="X21" s="134">
        <v>0</v>
      </c>
      <c r="Y21" s="134">
        <v>0</v>
      </c>
      <c r="Z21" s="126"/>
      <c r="AA21" s="125"/>
      <c r="AB21" s="134">
        <v>0</v>
      </c>
      <c r="AC21" s="134">
        <v>0</v>
      </c>
      <c r="AD21" s="126"/>
      <c r="AE21" s="125"/>
      <c r="AF21" s="134">
        <v>0</v>
      </c>
      <c r="AG21" s="134">
        <v>0</v>
      </c>
      <c r="AH21" s="126"/>
      <c r="AI21" s="125"/>
      <c r="AJ21" s="134">
        <v>0</v>
      </c>
      <c r="AK21" s="134">
        <v>0</v>
      </c>
      <c r="AL21" s="126"/>
      <c r="AM21" s="125"/>
      <c r="AN21" s="134">
        <v>0</v>
      </c>
      <c r="AO21" s="134">
        <v>0</v>
      </c>
      <c r="AP21" s="126"/>
      <c r="AQ21" s="125"/>
      <c r="AR21" s="134">
        <v>0</v>
      </c>
      <c r="AS21" s="134">
        <v>0</v>
      </c>
      <c r="AT21" s="126"/>
      <c r="AU21" s="125"/>
      <c r="AV21" s="134">
        <v>0</v>
      </c>
      <c r="AW21" s="134">
        <v>0</v>
      </c>
      <c r="AX21" s="126"/>
      <c r="AY21" s="125"/>
      <c r="AZ21" s="134">
        <v>0</v>
      </c>
      <c r="BA21" s="134">
        <v>0</v>
      </c>
      <c r="BB21" s="126"/>
      <c r="BC21" s="125"/>
      <c r="BD21" s="134">
        <v>0</v>
      </c>
      <c r="BE21" s="134">
        <v>0</v>
      </c>
      <c r="BF21" s="126"/>
      <c r="BG21" s="125"/>
      <c r="BH21" s="134">
        <v>0</v>
      </c>
      <c r="BI21" s="134">
        <v>0</v>
      </c>
      <c r="BJ21" s="126"/>
      <c r="BK21" s="125"/>
      <c r="BL21" s="134">
        <v>0</v>
      </c>
      <c r="BM21" s="134">
        <v>0</v>
      </c>
      <c r="BN21" s="126"/>
      <c r="BO21" s="125"/>
      <c r="BP21" s="134">
        <v>0</v>
      </c>
      <c r="BQ21" s="134">
        <v>0</v>
      </c>
      <c r="BR21" s="126"/>
      <c r="BS21" s="125"/>
      <c r="BT21" s="134">
        <v>0</v>
      </c>
      <c r="BU21" s="134">
        <v>0</v>
      </c>
      <c r="BV21" s="126"/>
      <c r="BW21" s="125"/>
      <c r="BX21" s="134">
        <v>0</v>
      </c>
      <c r="BY21" s="134">
        <v>0</v>
      </c>
      <c r="BZ21" s="126"/>
      <c r="CA21" s="125"/>
      <c r="CB21" s="134">
        <v>0</v>
      </c>
      <c r="CC21" s="134">
        <v>0</v>
      </c>
      <c r="CD21" s="126"/>
      <c r="CE21" s="125"/>
      <c r="CF21" s="134">
        <v>0</v>
      </c>
      <c r="CG21" s="134">
        <v>0</v>
      </c>
      <c r="CH21" s="126"/>
      <c r="CI21" s="125"/>
      <c r="CJ21" s="134">
        <v>0</v>
      </c>
      <c r="CK21" s="134">
        <v>0</v>
      </c>
      <c r="CL21" s="126"/>
      <c r="CM21" s="125"/>
      <c r="CN21" s="134">
        <v>0</v>
      </c>
      <c r="CO21" s="134">
        <v>0</v>
      </c>
      <c r="CP21" s="126"/>
      <c r="CQ21" s="125"/>
      <c r="CR21" s="134">
        <v>0</v>
      </c>
      <c r="CS21" s="134">
        <v>0</v>
      </c>
      <c r="CT21" s="126"/>
      <c r="CU21" s="125"/>
      <c r="CV21" s="134">
        <v>0</v>
      </c>
      <c r="CW21" s="134">
        <v>0</v>
      </c>
      <c r="CX21" s="126"/>
      <c r="CY21" s="125"/>
      <c r="CZ21" s="134">
        <v>0</v>
      </c>
      <c r="DA21" s="134">
        <v>0</v>
      </c>
      <c r="DB21" s="126"/>
      <c r="DC21" s="125"/>
      <c r="DD21" s="134">
        <v>0</v>
      </c>
      <c r="DE21" s="134">
        <v>0</v>
      </c>
      <c r="DF21" s="126"/>
      <c r="DG21" s="125"/>
      <c r="DH21" s="134">
        <v>0</v>
      </c>
      <c r="DI21" s="134">
        <v>0</v>
      </c>
      <c r="DJ21" s="126"/>
      <c r="DK21" s="125"/>
      <c r="DL21" s="134">
        <v>0</v>
      </c>
      <c r="DM21" s="134">
        <v>0</v>
      </c>
      <c r="DN21" s="126"/>
      <c r="DO21" s="125"/>
      <c r="DP21" s="134">
        <v>0</v>
      </c>
      <c r="DQ21" s="134">
        <v>0</v>
      </c>
      <c r="DR21" s="126"/>
      <c r="DS21" s="125"/>
      <c r="DT21" s="134">
        <v>0</v>
      </c>
      <c r="DU21" s="134">
        <v>0</v>
      </c>
    </row>
    <row r="22" spans="1:125" s="129" customFormat="1" ht="12" customHeight="1">
      <c r="A22" s="125" t="s">
        <v>487</v>
      </c>
      <c r="B22" s="126" t="s">
        <v>534</v>
      </c>
      <c r="C22" s="125" t="s">
        <v>535</v>
      </c>
      <c r="D22" s="134">
        <f t="shared" si="0"/>
        <v>915689</v>
      </c>
      <c r="E22" s="134">
        <f t="shared" si="1"/>
        <v>0</v>
      </c>
      <c r="F22" s="126" t="s">
        <v>532</v>
      </c>
      <c r="G22" s="125" t="s">
        <v>533</v>
      </c>
      <c r="H22" s="134">
        <v>565545</v>
      </c>
      <c r="I22" s="134">
        <v>0</v>
      </c>
      <c r="J22" s="126" t="s">
        <v>593</v>
      </c>
      <c r="K22" s="125" t="s">
        <v>594</v>
      </c>
      <c r="L22" s="134">
        <v>138113</v>
      </c>
      <c r="M22" s="134">
        <v>0</v>
      </c>
      <c r="N22" s="126" t="s">
        <v>596</v>
      </c>
      <c r="O22" s="125" t="s">
        <v>597</v>
      </c>
      <c r="P22" s="134">
        <v>212031</v>
      </c>
      <c r="Q22" s="134">
        <v>0</v>
      </c>
      <c r="R22" s="126"/>
      <c r="S22" s="125"/>
      <c r="T22" s="134">
        <v>0</v>
      </c>
      <c r="U22" s="134">
        <v>0</v>
      </c>
      <c r="V22" s="126"/>
      <c r="W22" s="125"/>
      <c r="X22" s="134">
        <v>0</v>
      </c>
      <c r="Y22" s="134">
        <v>0</v>
      </c>
      <c r="Z22" s="126"/>
      <c r="AA22" s="125"/>
      <c r="AB22" s="134">
        <v>0</v>
      </c>
      <c r="AC22" s="134">
        <v>0</v>
      </c>
      <c r="AD22" s="126"/>
      <c r="AE22" s="125"/>
      <c r="AF22" s="134">
        <v>0</v>
      </c>
      <c r="AG22" s="134">
        <v>0</v>
      </c>
      <c r="AH22" s="126"/>
      <c r="AI22" s="125"/>
      <c r="AJ22" s="134">
        <v>0</v>
      </c>
      <c r="AK22" s="134">
        <v>0</v>
      </c>
      <c r="AL22" s="126"/>
      <c r="AM22" s="125"/>
      <c r="AN22" s="134">
        <v>0</v>
      </c>
      <c r="AO22" s="134">
        <v>0</v>
      </c>
      <c r="AP22" s="126"/>
      <c r="AQ22" s="125"/>
      <c r="AR22" s="134">
        <v>0</v>
      </c>
      <c r="AS22" s="134">
        <v>0</v>
      </c>
      <c r="AT22" s="126"/>
      <c r="AU22" s="125"/>
      <c r="AV22" s="134">
        <v>0</v>
      </c>
      <c r="AW22" s="134">
        <v>0</v>
      </c>
      <c r="AX22" s="126"/>
      <c r="AY22" s="125"/>
      <c r="AZ22" s="134">
        <v>0</v>
      </c>
      <c r="BA22" s="134">
        <v>0</v>
      </c>
      <c r="BB22" s="126"/>
      <c r="BC22" s="125"/>
      <c r="BD22" s="134">
        <v>0</v>
      </c>
      <c r="BE22" s="134">
        <v>0</v>
      </c>
      <c r="BF22" s="126"/>
      <c r="BG22" s="125"/>
      <c r="BH22" s="134">
        <v>0</v>
      </c>
      <c r="BI22" s="134">
        <v>0</v>
      </c>
      <c r="BJ22" s="126"/>
      <c r="BK22" s="125"/>
      <c r="BL22" s="134">
        <v>0</v>
      </c>
      <c r="BM22" s="134">
        <v>0</v>
      </c>
      <c r="BN22" s="126"/>
      <c r="BO22" s="125"/>
      <c r="BP22" s="134">
        <v>0</v>
      </c>
      <c r="BQ22" s="134">
        <v>0</v>
      </c>
      <c r="BR22" s="126"/>
      <c r="BS22" s="125"/>
      <c r="BT22" s="134">
        <v>0</v>
      </c>
      <c r="BU22" s="134">
        <v>0</v>
      </c>
      <c r="BV22" s="126"/>
      <c r="BW22" s="125"/>
      <c r="BX22" s="134">
        <v>0</v>
      </c>
      <c r="BY22" s="134">
        <v>0</v>
      </c>
      <c r="BZ22" s="126"/>
      <c r="CA22" s="125"/>
      <c r="CB22" s="134">
        <v>0</v>
      </c>
      <c r="CC22" s="134">
        <v>0</v>
      </c>
      <c r="CD22" s="126"/>
      <c r="CE22" s="125"/>
      <c r="CF22" s="134">
        <v>0</v>
      </c>
      <c r="CG22" s="134">
        <v>0</v>
      </c>
      <c r="CH22" s="126"/>
      <c r="CI22" s="125"/>
      <c r="CJ22" s="134">
        <v>0</v>
      </c>
      <c r="CK22" s="134">
        <v>0</v>
      </c>
      <c r="CL22" s="126"/>
      <c r="CM22" s="125"/>
      <c r="CN22" s="134">
        <v>0</v>
      </c>
      <c r="CO22" s="134">
        <v>0</v>
      </c>
      <c r="CP22" s="126"/>
      <c r="CQ22" s="125"/>
      <c r="CR22" s="134">
        <v>0</v>
      </c>
      <c r="CS22" s="134">
        <v>0</v>
      </c>
      <c r="CT22" s="126"/>
      <c r="CU22" s="125"/>
      <c r="CV22" s="134">
        <v>0</v>
      </c>
      <c r="CW22" s="134">
        <v>0</v>
      </c>
      <c r="CX22" s="126"/>
      <c r="CY22" s="125"/>
      <c r="CZ22" s="134">
        <v>0</v>
      </c>
      <c r="DA22" s="134">
        <v>0</v>
      </c>
      <c r="DB22" s="126"/>
      <c r="DC22" s="125"/>
      <c r="DD22" s="134">
        <v>0</v>
      </c>
      <c r="DE22" s="134">
        <v>0</v>
      </c>
      <c r="DF22" s="126"/>
      <c r="DG22" s="125"/>
      <c r="DH22" s="134">
        <v>0</v>
      </c>
      <c r="DI22" s="134">
        <v>0</v>
      </c>
      <c r="DJ22" s="126"/>
      <c r="DK22" s="125"/>
      <c r="DL22" s="134">
        <v>0</v>
      </c>
      <c r="DM22" s="134">
        <v>0</v>
      </c>
      <c r="DN22" s="126"/>
      <c r="DO22" s="125"/>
      <c r="DP22" s="134">
        <v>0</v>
      </c>
      <c r="DQ22" s="134">
        <v>0</v>
      </c>
      <c r="DR22" s="126"/>
      <c r="DS22" s="125"/>
      <c r="DT22" s="134">
        <v>0</v>
      </c>
      <c r="DU22" s="134">
        <v>0</v>
      </c>
    </row>
    <row r="23" spans="1:125" s="129" customFormat="1" ht="12" customHeight="1">
      <c r="A23" s="125" t="s">
        <v>487</v>
      </c>
      <c r="B23" s="126" t="s">
        <v>336</v>
      </c>
      <c r="C23" s="125" t="s">
        <v>337</v>
      </c>
      <c r="D23" s="134">
        <f t="shared" si="0"/>
        <v>199960</v>
      </c>
      <c r="E23" s="134">
        <f t="shared" si="1"/>
        <v>68652</v>
      </c>
      <c r="F23" s="126" t="s">
        <v>618</v>
      </c>
      <c r="G23" s="125" t="s">
        <v>619</v>
      </c>
      <c r="H23" s="134">
        <v>99349</v>
      </c>
      <c r="I23" s="134">
        <v>40975</v>
      </c>
      <c r="J23" s="126" t="s">
        <v>620</v>
      </c>
      <c r="K23" s="125" t="s">
        <v>621</v>
      </c>
      <c r="L23" s="134">
        <v>65761</v>
      </c>
      <c r="M23" s="134">
        <v>7678</v>
      </c>
      <c r="N23" s="126" t="s">
        <v>622</v>
      </c>
      <c r="O23" s="125" t="s">
        <v>623</v>
      </c>
      <c r="P23" s="134">
        <v>21807</v>
      </c>
      <c r="Q23" s="134">
        <v>11818</v>
      </c>
      <c r="R23" s="126" t="s">
        <v>624</v>
      </c>
      <c r="S23" s="125" t="s">
        <v>625</v>
      </c>
      <c r="T23" s="134">
        <v>13043</v>
      </c>
      <c r="U23" s="134">
        <v>8181</v>
      </c>
      <c r="V23" s="126"/>
      <c r="W23" s="125"/>
      <c r="X23" s="134">
        <v>0</v>
      </c>
      <c r="Y23" s="134">
        <v>0</v>
      </c>
      <c r="Z23" s="126"/>
      <c r="AA23" s="125"/>
      <c r="AB23" s="134">
        <v>0</v>
      </c>
      <c r="AC23" s="134">
        <v>0</v>
      </c>
      <c r="AD23" s="126"/>
      <c r="AE23" s="125"/>
      <c r="AF23" s="134">
        <v>0</v>
      </c>
      <c r="AG23" s="134">
        <v>0</v>
      </c>
      <c r="AH23" s="126"/>
      <c r="AI23" s="125"/>
      <c r="AJ23" s="134">
        <v>0</v>
      </c>
      <c r="AK23" s="134">
        <v>0</v>
      </c>
      <c r="AL23" s="126"/>
      <c r="AM23" s="125"/>
      <c r="AN23" s="134">
        <v>0</v>
      </c>
      <c r="AO23" s="134">
        <v>0</v>
      </c>
      <c r="AP23" s="126"/>
      <c r="AQ23" s="125"/>
      <c r="AR23" s="134">
        <v>0</v>
      </c>
      <c r="AS23" s="134">
        <v>0</v>
      </c>
      <c r="AT23" s="126"/>
      <c r="AU23" s="125"/>
      <c r="AV23" s="134">
        <v>0</v>
      </c>
      <c r="AW23" s="134">
        <v>0</v>
      </c>
      <c r="AX23" s="126"/>
      <c r="AY23" s="125"/>
      <c r="AZ23" s="134">
        <v>0</v>
      </c>
      <c r="BA23" s="134">
        <v>0</v>
      </c>
      <c r="BB23" s="126"/>
      <c r="BC23" s="125"/>
      <c r="BD23" s="134">
        <v>0</v>
      </c>
      <c r="BE23" s="134">
        <v>0</v>
      </c>
      <c r="BF23" s="126"/>
      <c r="BG23" s="125"/>
      <c r="BH23" s="134">
        <v>0</v>
      </c>
      <c r="BI23" s="134">
        <v>0</v>
      </c>
      <c r="BJ23" s="126"/>
      <c r="BK23" s="125"/>
      <c r="BL23" s="134">
        <v>0</v>
      </c>
      <c r="BM23" s="134">
        <v>0</v>
      </c>
      <c r="BN23" s="126"/>
      <c r="BO23" s="125"/>
      <c r="BP23" s="134">
        <v>0</v>
      </c>
      <c r="BQ23" s="134">
        <v>0</v>
      </c>
      <c r="BR23" s="126"/>
      <c r="BS23" s="125"/>
      <c r="BT23" s="134">
        <v>0</v>
      </c>
      <c r="BU23" s="134">
        <v>0</v>
      </c>
      <c r="BV23" s="126"/>
      <c r="BW23" s="125"/>
      <c r="BX23" s="134">
        <v>0</v>
      </c>
      <c r="BY23" s="134">
        <v>0</v>
      </c>
      <c r="BZ23" s="126"/>
      <c r="CA23" s="125"/>
      <c r="CB23" s="134">
        <v>0</v>
      </c>
      <c r="CC23" s="134">
        <v>0</v>
      </c>
      <c r="CD23" s="126"/>
      <c r="CE23" s="125"/>
      <c r="CF23" s="134">
        <v>0</v>
      </c>
      <c r="CG23" s="134">
        <v>0</v>
      </c>
      <c r="CH23" s="126"/>
      <c r="CI23" s="125"/>
      <c r="CJ23" s="134">
        <v>0</v>
      </c>
      <c r="CK23" s="134">
        <v>0</v>
      </c>
      <c r="CL23" s="126"/>
      <c r="CM23" s="125"/>
      <c r="CN23" s="134">
        <v>0</v>
      </c>
      <c r="CO23" s="134">
        <v>0</v>
      </c>
      <c r="CP23" s="126"/>
      <c r="CQ23" s="125"/>
      <c r="CR23" s="134">
        <v>0</v>
      </c>
      <c r="CS23" s="134">
        <v>0</v>
      </c>
      <c r="CT23" s="126"/>
      <c r="CU23" s="125"/>
      <c r="CV23" s="134">
        <v>0</v>
      </c>
      <c r="CW23" s="134">
        <v>0</v>
      </c>
      <c r="CX23" s="126"/>
      <c r="CY23" s="125"/>
      <c r="CZ23" s="134">
        <v>0</v>
      </c>
      <c r="DA23" s="134">
        <v>0</v>
      </c>
      <c r="DB23" s="126"/>
      <c r="DC23" s="125"/>
      <c r="DD23" s="134">
        <v>0</v>
      </c>
      <c r="DE23" s="134">
        <v>0</v>
      </c>
      <c r="DF23" s="126"/>
      <c r="DG23" s="125"/>
      <c r="DH23" s="134">
        <v>0</v>
      </c>
      <c r="DI23" s="134">
        <v>0</v>
      </c>
      <c r="DJ23" s="126"/>
      <c r="DK23" s="125"/>
      <c r="DL23" s="134">
        <v>0</v>
      </c>
      <c r="DM23" s="134">
        <v>0</v>
      </c>
      <c r="DN23" s="126"/>
      <c r="DO23" s="125"/>
      <c r="DP23" s="134">
        <v>0</v>
      </c>
      <c r="DQ23" s="134">
        <v>0</v>
      </c>
      <c r="DR23" s="126"/>
      <c r="DS23" s="125"/>
      <c r="DT23" s="134">
        <v>0</v>
      </c>
      <c r="DU23" s="134">
        <v>0</v>
      </c>
    </row>
    <row r="24" spans="1:125" s="129" customFormat="1" ht="12" customHeight="1">
      <c r="A24" s="125" t="s">
        <v>487</v>
      </c>
      <c r="B24" s="126" t="s">
        <v>579</v>
      </c>
      <c r="C24" s="125" t="s">
        <v>580</v>
      </c>
      <c r="D24" s="134">
        <f t="shared" si="0"/>
        <v>230085</v>
      </c>
      <c r="E24" s="134">
        <f t="shared" si="1"/>
        <v>499515</v>
      </c>
      <c r="F24" s="126" t="s">
        <v>577</v>
      </c>
      <c r="G24" s="125" t="s">
        <v>578</v>
      </c>
      <c r="H24" s="134">
        <v>181680</v>
      </c>
      <c r="I24" s="134">
        <v>394790</v>
      </c>
      <c r="J24" s="126" t="s">
        <v>591</v>
      </c>
      <c r="K24" s="125" t="s">
        <v>592</v>
      </c>
      <c r="L24" s="134">
        <v>48405</v>
      </c>
      <c r="M24" s="134">
        <v>104725</v>
      </c>
      <c r="N24" s="126"/>
      <c r="O24" s="125"/>
      <c r="P24" s="134">
        <v>0</v>
      </c>
      <c r="Q24" s="134">
        <v>0</v>
      </c>
      <c r="R24" s="126"/>
      <c r="S24" s="125"/>
      <c r="T24" s="134">
        <v>0</v>
      </c>
      <c r="U24" s="134">
        <v>0</v>
      </c>
      <c r="V24" s="126"/>
      <c r="W24" s="125"/>
      <c r="X24" s="134">
        <v>0</v>
      </c>
      <c r="Y24" s="134">
        <v>0</v>
      </c>
      <c r="Z24" s="126"/>
      <c r="AA24" s="125"/>
      <c r="AB24" s="134">
        <v>0</v>
      </c>
      <c r="AC24" s="134">
        <v>0</v>
      </c>
      <c r="AD24" s="126"/>
      <c r="AE24" s="125"/>
      <c r="AF24" s="134">
        <v>0</v>
      </c>
      <c r="AG24" s="134">
        <v>0</v>
      </c>
      <c r="AH24" s="126"/>
      <c r="AI24" s="125"/>
      <c r="AJ24" s="134">
        <v>0</v>
      </c>
      <c r="AK24" s="134">
        <v>0</v>
      </c>
      <c r="AL24" s="126"/>
      <c r="AM24" s="125"/>
      <c r="AN24" s="134">
        <v>0</v>
      </c>
      <c r="AO24" s="134">
        <v>0</v>
      </c>
      <c r="AP24" s="126"/>
      <c r="AQ24" s="125"/>
      <c r="AR24" s="134">
        <v>0</v>
      </c>
      <c r="AS24" s="134">
        <v>0</v>
      </c>
      <c r="AT24" s="126"/>
      <c r="AU24" s="125"/>
      <c r="AV24" s="134">
        <v>0</v>
      </c>
      <c r="AW24" s="134">
        <v>0</v>
      </c>
      <c r="AX24" s="126"/>
      <c r="AY24" s="125"/>
      <c r="AZ24" s="134">
        <v>0</v>
      </c>
      <c r="BA24" s="134">
        <v>0</v>
      </c>
      <c r="BB24" s="126"/>
      <c r="BC24" s="125"/>
      <c r="BD24" s="134">
        <v>0</v>
      </c>
      <c r="BE24" s="134">
        <v>0</v>
      </c>
      <c r="BF24" s="126"/>
      <c r="BG24" s="125"/>
      <c r="BH24" s="134">
        <v>0</v>
      </c>
      <c r="BI24" s="134">
        <v>0</v>
      </c>
      <c r="BJ24" s="126"/>
      <c r="BK24" s="125"/>
      <c r="BL24" s="134">
        <v>0</v>
      </c>
      <c r="BM24" s="134">
        <v>0</v>
      </c>
      <c r="BN24" s="126"/>
      <c r="BO24" s="125"/>
      <c r="BP24" s="134">
        <v>0</v>
      </c>
      <c r="BQ24" s="134">
        <v>0</v>
      </c>
      <c r="BR24" s="126"/>
      <c r="BS24" s="125"/>
      <c r="BT24" s="134">
        <v>0</v>
      </c>
      <c r="BU24" s="134">
        <v>0</v>
      </c>
      <c r="BV24" s="126"/>
      <c r="BW24" s="125"/>
      <c r="BX24" s="134">
        <v>0</v>
      </c>
      <c r="BY24" s="134">
        <v>0</v>
      </c>
      <c r="BZ24" s="126"/>
      <c r="CA24" s="125"/>
      <c r="CB24" s="134">
        <v>0</v>
      </c>
      <c r="CC24" s="134">
        <v>0</v>
      </c>
      <c r="CD24" s="126"/>
      <c r="CE24" s="125"/>
      <c r="CF24" s="134">
        <v>0</v>
      </c>
      <c r="CG24" s="134">
        <v>0</v>
      </c>
      <c r="CH24" s="126"/>
      <c r="CI24" s="125"/>
      <c r="CJ24" s="134">
        <v>0</v>
      </c>
      <c r="CK24" s="134">
        <v>0</v>
      </c>
      <c r="CL24" s="126"/>
      <c r="CM24" s="125"/>
      <c r="CN24" s="134">
        <v>0</v>
      </c>
      <c r="CO24" s="134">
        <v>0</v>
      </c>
      <c r="CP24" s="126"/>
      <c r="CQ24" s="125"/>
      <c r="CR24" s="134">
        <v>0</v>
      </c>
      <c r="CS24" s="134">
        <v>0</v>
      </c>
      <c r="CT24" s="126"/>
      <c r="CU24" s="125"/>
      <c r="CV24" s="134">
        <v>0</v>
      </c>
      <c r="CW24" s="134">
        <v>0</v>
      </c>
      <c r="CX24" s="126"/>
      <c r="CY24" s="125"/>
      <c r="CZ24" s="134">
        <v>0</v>
      </c>
      <c r="DA24" s="134">
        <v>0</v>
      </c>
      <c r="DB24" s="126"/>
      <c r="DC24" s="125"/>
      <c r="DD24" s="134">
        <v>0</v>
      </c>
      <c r="DE24" s="134">
        <v>0</v>
      </c>
      <c r="DF24" s="126"/>
      <c r="DG24" s="125"/>
      <c r="DH24" s="134">
        <v>0</v>
      </c>
      <c r="DI24" s="134">
        <v>0</v>
      </c>
      <c r="DJ24" s="126"/>
      <c r="DK24" s="125"/>
      <c r="DL24" s="134">
        <v>0</v>
      </c>
      <c r="DM24" s="134">
        <v>0</v>
      </c>
      <c r="DN24" s="126"/>
      <c r="DO24" s="125"/>
      <c r="DP24" s="134">
        <v>0</v>
      </c>
      <c r="DQ24" s="134">
        <v>0</v>
      </c>
      <c r="DR24" s="126"/>
      <c r="DS24" s="125"/>
      <c r="DT24" s="134">
        <v>0</v>
      </c>
      <c r="DU24" s="134">
        <v>0</v>
      </c>
    </row>
    <row r="25" spans="1:125" s="129" customFormat="1" ht="12" customHeight="1">
      <c r="A25" s="125" t="s">
        <v>487</v>
      </c>
      <c r="B25" s="126" t="s">
        <v>566</v>
      </c>
      <c r="C25" s="125" t="s">
        <v>567</v>
      </c>
      <c r="D25" s="134">
        <f t="shared" si="0"/>
        <v>994589</v>
      </c>
      <c r="E25" s="134">
        <f t="shared" si="1"/>
        <v>0</v>
      </c>
      <c r="F25" s="126" t="s">
        <v>564</v>
      </c>
      <c r="G25" s="125" t="s">
        <v>565</v>
      </c>
      <c r="H25" s="134">
        <v>443687</v>
      </c>
      <c r="I25" s="134">
        <v>0</v>
      </c>
      <c r="J25" s="126" t="s">
        <v>583</v>
      </c>
      <c r="K25" s="125" t="s">
        <v>584</v>
      </c>
      <c r="L25" s="134">
        <v>325669</v>
      </c>
      <c r="M25" s="134">
        <v>0</v>
      </c>
      <c r="N25" s="126" t="s">
        <v>589</v>
      </c>
      <c r="O25" s="125" t="s">
        <v>590</v>
      </c>
      <c r="P25" s="134">
        <v>225233</v>
      </c>
      <c r="Q25" s="134">
        <v>0</v>
      </c>
      <c r="R25" s="126"/>
      <c r="S25" s="125"/>
      <c r="T25" s="134">
        <v>0</v>
      </c>
      <c r="U25" s="134">
        <v>0</v>
      </c>
      <c r="V25" s="126"/>
      <c r="W25" s="125"/>
      <c r="X25" s="134">
        <v>0</v>
      </c>
      <c r="Y25" s="134">
        <v>0</v>
      </c>
      <c r="Z25" s="126"/>
      <c r="AA25" s="125"/>
      <c r="AB25" s="134">
        <v>0</v>
      </c>
      <c r="AC25" s="134">
        <v>0</v>
      </c>
      <c r="AD25" s="126"/>
      <c r="AE25" s="125"/>
      <c r="AF25" s="134">
        <v>0</v>
      </c>
      <c r="AG25" s="134">
        <v>0</v>
      </c>
      <c r="AH25" s="126"/>
      <c r="AI25" s="125"/>
      <c r="AJ25" s="134">
        <v>0</v>
      </c>
      <c r="AK25" s="134">
        <v>0</v>
      </c>
      <c r="AL25" s="126"/>
      <c r="AM25" s="125"/>
      <c r="AN25" s="134">
        <v>0</v>
      </c>
      <c r="AO25" s="134">
        <v>0</v>
      </c>
      <c r="AP25" s="126"/>
      <c r="AQ25" s="125"/>
      <c r="AR25" s="134">
        <v>0</v>
      </c>
      <c r="AS25" s="134">
        <v>0</v>
      </c>
      <c r="AT25" s="126"/>
      <c r="AU25" s="125"/>
      <c r="AV25" s="134">
        <v>0</v>
      </c>
      <c r="AW25" s="134">
        <v>0</v>
      </c>
      <c r="AX25" s="126"/>
      <c r="AY25" s="125"/>
      <c r="AZ25" s="134">
        <v>0</v>
      </c>
      <c r="BA25" s="134">
        <v>0</v>
      </c>
      <c r="BB25" s="126"/>
      <c r="BC25" s="125"/>
      <c r="BD25" s="134">
        <v>0</v>
      </c>
      <c r="BE25" s="134">
        <v>0</v>
      </c>
      <c r="BF25" s="126"/>
      <c r="BG25" s="125"/>
      <c r="BH25" s="134">
        <v>0</v>
      </c>
      <c r="BI25" s="134">
        <v>0</v>
      </c>
      <c r="BJ25" s="126"/>
      <c r="BK25" s="125"/>
      <c r="BL25" s="134">
        <v>0</v>
      </c>
      <c r="BM25" s="134">
        <v>0</v>
      </c>
      <c r="BN25" s="126"/>
      <c r="BO25" s="125"/>
      <c r="BP25" s="134">
        <v>0</v>
      </c>
      <c r="BQ25" s="134">
        <v>0</v>
      </c>
      <c r="BR25" s="126"/>
      <c r="BS25" s="125"/>
      <c r="BT25" s="134">
        <v>0</v>
      </c>
      <c r="BU25" s="134">
        <v>0</v>
      </c>
      <c r="BV25" s="126"/>
      <c r="BW25" s="125"/>
      <c r="BX25" s="134">
        <v>0</v>
      </c>
      <c r="BY25" s="134">
        <v>0</v>
      </c>
      <c r="BZ25" s="126"/>
      <c r="CA25" s="125"/>
      <c r="CB25" s="134">
        <v>0</v>
      </c>
      <c r="CC25" s="134">
        <v>0</v>
      </c>
      <c r="CD25" s="126"/>
      <c r="CE25" s="125"/>
      <c r="CF25" s="134">
        <v>0</v>
      </c>
      <c r="CG25" s="134">
        <v>0</v>
      </c>
      <c r="CH25" s="126"/>
      <c r="CI25" s="125"/>
      <c r="CJ25" s="134">
        <v>0</v>
      </c>
      <c r="CK25" s="134">
        <v>0</v>
      </c>
      <c r="CL25" s="126"/>
      <c r="CM25" s="125"/>
      <c r="CN25" s="134">
        <v>0</v>
      </c>
      <c r="CO25" s="134">
        <v>0</v>
      </c>
      <c r="CP25" s="126"/>
      <c r="CQ25" s="125"/>
      <c r="CR25" s="134">
        <v>0</v>
      </c>
      <c r="CS25" s="134">
        <v>0</v>
      </c>
      <c r="CT25" s="126"/>
      <c r="CU25" s="125"/>
      <c r="CV25" s="134">
        <v>0</v>
      </c>
      <c r="CW25" s="134">
        <v>0</v>
      </c>
      <c r="CX25" s="126"/>
      <c r="CY25" s="125"/>
      <c r="CZ25" s="134">
        <v>0</v>
      </c>
      <c r="DA25" s="134">
        <v>0</v>
      </c>
      <c r="DB25" s="126"/>
      <c r="DC25" s="125"/>
      <c r="DD25" s="134">
        <v>0</v>
      </c>
      <c r="DE25" s="134">
        <v>0</v>
      </c>
      <c r="DF25" s="126"/>
      <c r="DG25" s="125"/>
      <c r="DH25" s="134">
        <v>0</v>
      </c>
      <c r="DI25" s="134">
        <v>0</v>
      </c>
      <c r="DJ25" s="126"/>
      <c r="DK25" s="125"/>
      <c r="DL25" s="134">
        <v>0</v>
      </c>
      <c r="DM25" s="134">
        <v>0</v>
      </c>
      <c r="DN25" s="126"/>
      <c r="DO25" s="125"/>
      <c r="DP25" s="134">
        <v>0</v>
      </c>
      <c r="DQ25" s="134">
        <v>0</v>
      </c>
      <c r="DR25" s="126"/>
      <c r="DS25" s="125"/>
      <c r="DT25" s="134">
        <v>0</v>
      </c>
      <c r="DU25" s="134">
        <v>0</v>
      </c>
    </row>
    <row r="26" spans="1:125" s="129" customFormat="1" ht="12" customHeight="1">
      <c r="A26" s="125" t="s">
        <v>487</v>
      </c>
      <c r="B26" s="126" t="s">
        <v>568</v>
      </c>
      <c r="C26" s="125" t="s">
        <v>569</v>
      </c>
      <c r="D26" s="134">
        <f t="shared" si="0"/>
        <v>0</v>
      </c>
      <c r="E26" s="134">
        <f t="shared" si="1"/>
        <v>226913</v>
      </c>
      <c r="F26" s="126" t="s">
        <v>564</v>
      </c>
      <c r="G26" s="125" t="s">
        <v>565</v>
      </c>
      <c r="H26" s="134">
        <v>0</v>
      </c>
      <c r="I26" s="134">
        <v>149910</v>
      </c>
      <c r="J26" s="126" t="s">
        <v>589</v>
      </c>
      <c r="K26" s="125" t="s">
        <v>590</v>
      </c>
      <c r="L26" s="134">
        <v>0</v>
      </c>
      <c r="M26" s="134">
        <v>77003</v>
      </c>
      <c r="N26" s="126"/>
      <c r="O26" s="125"/>
      <c r="P26" s="134">
        <v>0</v>
      </c>
      <c r="Q26" s="134">
        <v>0</v>
      </c>
      <c r="R26" s="126"/>
      <c r="S26" s="125"/>
      <c r="T26" s="134">
        <v>0</v>
      </c>
      <c r="U26" s="134">
        <v>0</v>
      </c>
      <c r="V26" s="126"/>
      <c r="W26" s="125"/>
      <c r="X26" s="134">
        <v>0</v>
      </c>
      <c r="Y26" s="134">
        <v>0</v>
      </c>
      <c r="Z26" s="126"/>
      <c r="AA26" s="125"/>
      <c r="AB26" s="134">
        <v>0</v>
      </c>
      <c r="AC26" s="134">
        <v>0</v>
      </c>
      <c r="AD26" s="126"/>
      <c r="AE26" s="125"/>
      <c r="AF26" s="134">
        <v>0</v>
      </c>
      <c r="AG26" s="134">
        <v>0</v>
      </c>
      <c r="AH26" s="126"/>
      <c r="AI26" s="125"/>
      <c r="AJ26" s="134">
        <v>0</v>
      </c>
      <c r="AK26" s="134">
        <v>0</v>
      </c>
      <c r="AL26" s="126"/>
      <c r="AM26" s="125"/>
      <c r="AN26" s="134">
        <v>0</v>
      </c>
      <c r="AO26" s="134">
        <v>0</v>
      </c>
      <c r="AP26" s="126"/>
      <c r="AQ26" s="125"/>
      <c r="AR26" s="134">
        <v>0</v>
      </c>
      <c r="AS26" s="134">
        <v>0</v>
      </c>
      <c r="AT26" s="126"/>
      <c r="AU26" s="125"/>
      <c r="AV26" s="134">
        <v>0</v>
      </c>
      <c r="AW26" s="134">
        <v>0</v>
      </c>
      <c r="AX26" s="126"/>
      <c r="AY26" s="125"/>
      <c r="AZ26" s="134">
        <v>0</v>
      </c>
      <c r="BA26" s="134">
        <v>0</v>
      </c>
      <c r="BB26" s="126"/>
      <c r="BC26" s="125"/>
      <c r="BD26" s="134">
        <v>0</v>
      </c>
      <c r="BE26" s="134">
        <v>0</v>
      </c>
      <c r="BF26" s="126"/>
      <c r="BG26" s="125"/>
      <c r="BH26" s="134">
        <v>0</v>
      </c>
      <c r="BI26" s="134">
        <v>0</v>
      </c>
      <c r="BJ26" s="126"/>
      <c r="BK26" s="125"/>
      <c r="BL26" s="134">
        <v>0</v>
      </c>
      <c r="BM26" s="134">
        <v>0</v>
      </c>
      <c r="BN26" s="126"/>
      <c r="BO26" s="125"/>
      <c r="BP26" s="134">
        <v>0</v>
      </c>
      <c r="BQ26" s="134">
        <v>0</v>
      </c>
      <c r="BR26" s="126"/>
      <c r="BS26" s="125"/>
      <c r="BT26" s="134">
        <v>0</v>
      </c>
      <c r="BU26" s="134">
        <v>0</v>
      </c>
      <c r="BV26" s="126"/>
      <c r="BW26" s="125"/>
      <c r="BX26" s="134">
        <v>0</v>
      </c>
      <c r="BY26" s="134">
        <v>0</v>
      </c>
      <c r="BZ26" s="126"/>
      <c r="CA26" s="125"/>
      <c r="CB26" s="134">
        <v>0</v>
      </c>
      <c r="CC26" s="134">
        <v>0</v>
      </c>
      <c r="CD26" s="126"/>
      <c r="CE26" s="125"/>
      <c r="CF26" s="134">
        <v>0</v>
      </c>
      <c r="CG26" s="134">
        <v>0</v>
      </c>
      <c r="CH26" s="126"/>
      <c r="CI26" s="125"/>
      <c r="CJ26" s="134">
        <v>0</v>
      </c>
      <c r="CK26" s="134">
        <v>0</v>
      </c>
      <c r="CL26" s="126"/>
      <c r="CM26" s="125"/>
      <c r="CN26" s="134">
        <v>0</v>
      </c>
      <c r="CO26" s="134">
        <v>0</v>
      </c>
      <c r="CP26" s="126"/>
      <c r="CQ26" s="125"/>
      <c r="CR26" s="134">
        <v>0</v>
      </c>
      <c r="CS26" s="134">
        <v>0</v>
      </c>
      <c r="CT26" s="126"/>
      <c r="CU26" s="125"/>
      <c r="CV26" s="134">
        <v>0</v>
      </c>
      <c r="CW26" s="134">
        <v>0</v>
      </c>
      <c r="CX26" s="126"/>
      <c r="CY26" s="125"/>
      <c r="CZ26" s="134">
        <v>0</v>
      </c>
      <c r="DA26" s="134">
        <v>0</v>
      </c>
      <c r="DB26" s="126"/>
      <c r="DC26" s="125"/>
      <c r="DD26" s="134">
        <v>0</v>
      </c>
      <c r="DE26" s="134">
        <v>0</v>
      </c>
      <c r="DF26" s="126"/>
      <c r="DG26" s="125"/>
      <c r="DH26" s="134">
        <v>0</v>
      </c>
      <c r="DI26" s="134">
        <v>0</v>
      </c>
      <c r="DJ26" s="126"/>
      <c r="DK26" s="125"/>
      <c r="DL26" s="134">
        <v>0</v>
      </c>
      <c r="DM26" s="134">
        <v>0</v>
      </c>
      <c r="DN26" s="126"/>
      <c r="DO26" s="125"/>
      <c r="DP26" s="134">
        <v>0</v>
      </c>
      <c r="DQ26" s="134">
        <v>0</v>
      </c>
      <c r="DR26" s="126"/>
      <c r="DS26" s="125"/>
      <c r="DT26" s="134">
        <v>0</v>
      </c>
      <c r="DU26" s="134">
        <v>0</v>
      </c>
    </row>
    <row r="27" spans="1:125" s="129" customFormat="1" ht="12" customHeight="1">
      <c r="A27" s="125" t="s">
        <v>487</v>
      </c>
      <c r="B27" s="126" t="s">
        <v>575</v>
      </c>
      <c r="C27" s="125" t="s">
        <v>576</v>
      </c>
      <c r="D27" s="134">
        <f t="shared" si="0"/>
        <v>0</v>
      </c>
      <c r="E27" s="134">
        <f t="shared" si="1"/>
        <v>197502</v>
      </c>
      <c r="F27" s="126" t="s">
        <v>573</v>
      </c>
      <c r="G27" s="125" t="s">
        <v>574</v>
      </c>
      <c r="H27" s="134">
        <v>0</v>
      </c>
      <c r="I27" s="134">
        <v>129403</v>
      </c>
      <c r="J27" s="126" t="s">
        <v>585</v>
      </c>
      <c r="K27" s="125" t="s">
        <v>586</v>
      </c>
      <c r="L27" s="134">
        <v>0</v>
      </c>
      <c r="M27" s="134">
        <v>68099</v>
      </c>
      <c r="N27" s="126"/>
      <c r="O27" s="125"/>
      <c r="P27" s="134">
        <v>0</v>
      </c>
      <c r="Q27" s="134">
        <v>0</v>
      </c>
      <c r="R27" s="126"/>
      <c r="S27" s="125"/>
      <c r="T27" s="134">
        <v>0</v>
      </c>
      <c r="U27" s="134">
        <v>0</v>
      </c>
      <c r="V27" s="126"/>
      <c r="W27" s="125"/>
      <c r="X27" s="134">
        <v>0</v>
      </c>
      <c r="Y27" s="134">
        <v>0</v>
      </c>
      <c r="Z27" s="126"/>
      <c r="AA27" s="125"/>
      <c r="AB27" s="134">
        <v>0</v>
      </c>
      <c r="AC27" s="134">
        <v>0</v>
      </c>
      <c r="AD27" s="126"/>
      <c r="AE27" s="125"/>
      <c r="AF27" s="134">
        <v>0</v>
      </c>
      <c r="AG27" s="134">
        <v>0</v>
      </c>
      <c r="AH27" s="126"/>
      <c r="AI27" s="125"/>
      <c r="AJ27" s="134">
        <v>0</v>
      </c>
      <c r="AK27" s="134">
        <v>0</v>
      </c>
      <c r="AL27" s="126"/>
      <c r="AM27" s="125"/>
      <c r="AN27" s="134">
        <v>0</v>
      </c>
      <c r="AO27" s="134">
        <v>0</v>
      </c>
      <c r="AP27" s="126"/>
      <c r="AQ27" s="125"/>
      <c r="AR27" s="134">
        <v>0</v>
      </c>
      <c r="AS27" s="134">
        <v>0</v>
      </c>
      <c r="AT27" s="126"/>
      <c r="AU27" s="125"/>
      <c r="AV27" s="134">
        <v>0</v>
      </c>
      <c r="AW27" s="134">
        <v>0</v>
      </c>
      <c r="AX27" s="126"/>
      <c r="AY27" s="125"/>
      <c r="AZ27" s="134">
        <v>0</v>
      </c>
      <c r="BA27" s="134">
        <v>0</v>
      </c>
      <c r="BB27" s="126"/>
      <c r="BC27" s="125"/>
      <c r="BD27" s="134">
        <v>0</v>
      </c>
      <c r="BE27" s="134">
        <v>0</v>
      </c>
      <c r="BF27" s="126"/>
      <c r="BG27" s="125"/>
      <c r="BH27" s="134">
        <v>0</v>
      </c>
      <c r="BI27" s="134">
        <v>0</v>
      </c>
      <c r="BJ27" s="126"/>
      <c r="BK27" s="125"/>
      <c r="BL27" s="134">
        <v>0</v>
      </c>
      <c r="BM27" s="134">
        <v>0</v>
      </c>
      <c r="BN27" s="126"/>
      <c r="BO27" s="125"/>
      <c r="BP27" s="134">
        <v>0</v>
      </c>
      <c r="BQ27" s="134">
        <v>0</v>
      </c>
      <c r="BR27" s="126"/>
      <c r="BS27" s="125"/>
      <c r="BT27" s="134">
        <v>0</v>
      </c>
      <c r="BU27" s="134">
        <v>0</v>
      </c>
      <c r="BV27" s="126"/>
      <c r="BW27" s="125"/>
      <c r="BX27" s="134">
        <v>0</v>
      </c>
      <c r="BY27" s="134">
        <v>0</v>
      </c>
      <c r="BZ27" s="126"/>
      <c r="CA27" s="125"/>
      <c r="CB27" s="134">
        <v>0</v>
      </c>
      <c r="CC27" s="134">
        <v>0</v>
      </c>
      <c r="CD27" s="126"/>
      <c r="CE27" s="125"/>
      <c r="CF27" s="134">
        <v>0</v>
      </c>
      <c r="CG27" s="134">
        <v>0</v>
      </c>
      <c r="CH27" s="126"/>
      <c r="CI27" s="125"/>
      <c r="CJ27" s="134">
        <v>0</v>
      </c>
      <c r="CK27" s="134">
        <v>0</v>
      </c>
      <c r="CL27" s="126"/>
      <c r="CM27" s="125"/>
      <c r="CN27" s="134">
        <v>0</v>
      </c>
      <c r="CO27" s="134">
        <v>0</v>
      </c>
      <c r="CP27" s="126"/>
      <c r="CQ27" s="125"/>
      <c r="CR27" s="134">
        <v>0</v>
      </c>
      <c r="CS27" s="134">
        <v>0</v>
      </c>
      <c r="CT27" s="126"/>
      <c r="CU27" s="125"/>
      <c r="CV27" s="134">
        <v>0</v>
      </c>
      <c r="CW27" s="134">
        <v>0</v>
      </c>
      <c r="CX27" s="126"/>
      <c r="CY27" s="125"/>
      <c r="CZ27" s="134">
        <v>0</v>
      </c>
      <c r="DA27" s="134">
        <v>0</v>
      </c>
      <c r="DB27" s="126"/>
      <c r="DC27" s="125"/>
      <c r="DD27" s="134">
        <v>0</v>
      </c>
      <c r="DE27" s="134">
        <v>0</v>
      </c>
      <c r="DF27" s="126"/>
      <c r="DG27" s="125"/>
      <c r="DH27" s="134">
        <v>0</v>
      </c>
      <c r="DI27" s="134">
        <v>0</v>
      </c>
      <c r="DJ27" s="126"/>
      <c r="DK27" s="125"/>
      <c r="DL27" s="134">
        <v>0</v>
      </c>
      <c r="DM27" s="134">
        <v>0</v>
      </c>
      <c r="DN27" s="126"/>
      <c r="DO27" s="125"/>
      <c r="DP27" s="134">
        <v>0</v>
      </c>
      <c r="DQ27" s="134">
        <v>0</v>
      </c>
      <c r="DR27" s="126"/>
      <c r="DS27" s="125"/>
      <c r="DT27" s="134">
        <v>0</v>
      </c>
      <c r="DU27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637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23</v>
      </c>
      <c r="M2" s="3" t="str">
        <f>IF(L2&lt;&gt;"",VLOOKUP(L2,$AK$6:$AL$52,2,FALSE),"-")</f>
        <v>愛知県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3906461</v>
      </c>
      <c r="F7" s="18">
        <f aca="true" t="shared" si="2" ref="F7:F12">AF14</f>
        <v>148243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55795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3906461</v>
      </c>
      <c r="AG7" s="40"/>
      <c r="AH7" s="2" t="str">
        <f ca="1" t="shared" si="0"/>
        <v>23000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64550</v>
      </c>
      <c r="F8" s="18">
        <f t="shared" si="2"/>
        <v>13370</v>
      </c>
      <c r="H8" s="191"/>
      <c r="I8" s="191"/>
      <c r="J8" s="195" t="s">
        <v>39</v>
      </c>
      <c r="K8" s="196"/>
      <c r="L8" s="18">
        <f t="shared" si="3"/>
        <v>11540920</v>
      </c>
      <c r="M8" s="18">
        <f t="shared" si="4"/>
        <v>595110</v>
      </c>
      <c r="AC8" s="16" t="s">
        <v>38</v>
      </c>
      <c r="AD8" s="41" t="s">
        <v>59</v>
      </c>
      <c r="AE8" s="40" t="s">
        <v>61</v>
      </c>
      <c r="AF8" s="36">
        <f ca="1" t="shared" si="5"/>
        <v>64550</v>
      </c>
      <c r="AG8" s="40"/>
      <c r="AH8" s="2" t="str">
        <f ca="1" t="shared" si="0"/>
        <v>23100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4553200</v>
      </c>
      <c r="F9" s="18">
        <f t="shared" si="2"/>
        <v>167600</v>
      </c>
      <c r="H9" s="191"/>
      <c r="I9" s="191"/>
      <c r="J9" s="181" t="s">
        <v>41</v>
      </c>
      <c r="K9" s="183"/>
      <c r="L9" s="18">
        <f t="shared" si="3"/>
        <v>548633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4553200</v>
      </c>
      <c r="AG9" s="40"/>
      <c r="AH9" s="2" t="str">
        <f ca="1" t="shared" si="0"/>
        <v>23201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11038425</v>
      </c>
      <c r="F10" s="18">
        <f t="shared" si="2"/>
        <v>654436</v>
      </c>
      <c r="H10" s="191"/>
      <c r="I10" s="192"/>
      <c r="J10" s="181" t="s">
        <v>43</v>
      </c>
      <c r="K10" s="183"/>
      <c r="L10" s="18">
        <f t="shared" si="3"/>
        <v>9511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11038425</v>
      </c>
      <c r="AG10" s="40"/>
      <c r="AH10" s="2" t="str">
        <f ca="1" t="shared" si="0"/>
        <v>23202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10941109</v>
      </c>
      <c r="F11" s="18">
        <f t="shared" si="2"/>
        <v>3426655</v>
      </c>
      <c r="H11" s="191"/>
      <c r="I11" s="207" t="s">
        <v>44</v>
      </c>
      <c r="J11" s="207"/>
      <c r="K11" s="207"/>
      <c r="L11" s="18">
        <f t="shared" si="3"/>
        <v>178556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10941109</v>
      </c>
      <c r="AG11" s="40"/>
      <c r="AH11" s="2" t="str">
        <f ca="1" t="shared" si="0"/>
        <v>23203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9369922</v>
      </c>
      <c r="F12" s="18">
        <f t="shared" si="2"/>
        <v>220923</v>
      </c>
      <c r="H12" s="191"/>
      <c r="I12" s="207" t="s">
        <v>45</v>
      </c>
      <c r="J12" s="207"/>
      <c r="K12" s="207"/>
      <c r="L12" s="18">
        <f t="shared" si="3"/>
        <v>1675696</v>
      </c>
      <c r="M12" s="18">
        <f t="shared" si="4"/>
        <v>0</v>
      </c>
      <c r="AC12" s="16" t="s">
        <v>43</v>
      </c>
      <c r="AD12" s="41" t="s">
        <v>59</v>
      </c>
      <c r="AE12" s="40" t="s">
        <v>65</v>
      </c>
      <c r="AF12" s="36">
        <f ca="1" t="shared" si="5"/>
        <v>9369922</v>
      </c>
      <c r="AG12" s="40"/>
      <c r="AH12" s="2" t="str">
        <f ca="1" t="shared" si="0"/>
        <v>23204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39873667</v>
      </c>
      <c r="F13" s="19">
        <f>SUM(F7:F12)</f>
        <v>4631227</v>
      </c>
      <c r="H13" s="191"/>
      <c r="I13" s="184" t="s">
        <v>30</v>
      </c>
      <c r="J13" s="185"/>
      <c r="K13" s="186"/>
      <c r="L13" s="20">
        <f>SUM(L7:L12)</f>
        <v>14009111</v>
      </c>
      <c r="M13" s="20">
        <f>SUM(M7:M12)</f>
        <v>595110</v>
      </c>
      <c r="AC13" s="16" t="s">
        <v>48</v>
      </c>
      <c r="AD13" s="41" t="s">
        <v>59</v>
      </c>
      <c r="AE13" s="40" t="s">
        <v>66</v>
      </c>
      <c r="AF13" s="36">
        <f ca="1" t="shared" si="5"/>
        <v>75666493</v>
      </c>
      <c r="AG13" s="40"/>
      <c r="AH13" s="2" t="str">
        <f ca="1" t="shared" si="0"/>
        <v>23205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28932558</v>
      </c>
      <c r="F14" s="23">
        <f>F13-F11</f>
        <v>1204572</v>
      </c>
      <c r="H14" s="192"/>
      <c r="I14" s="21"/>
      <c r="J14" s="25"/>
      <c r="K14" s="22" t="s">
        <v>47</v>
      </c>
      <c r="L14" s="24">
        <f>L13-L12</f>
        <v>12333415</v>
      </c>
      <c r="M14" s="24">
        <f>M13-M12</f>
        <v>595110</v>
      </c>
      <c r="AC14" s="16" t="s">
        <v>34</v>
      </c>
      <c r="AD14" s="41" t="s">
        <v>59</v>
      </c>
      <c r="AE14" s="40" t="s">
        <v>67</v>
      </c>
      <c r="AF14" s="36">
        <f ca="1" t="shared" si="5"/>
        <v>148243</v>
      </c>
      <c r="AG14" s="40"/>
      <c r="AH14" s="2" t="str">
        <f ca="1" t="shared" si="0"/>
        <v>23206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75666493</v>
      </c>
      <c r="F15" s="18">
        <f>AF20</f>
        <v>8024878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8515027</v>
      </c>
      <c r="M15" s="18">
        <f aca="true" t="shared" si="7" ref="M15:M28">AF48</f>
        <v>1158169</v>
      </c>
      <c r="AC15" s="16" t="s">
        <v>38</v>
      </c>
      <c r="AD15" s="41" t="s">
        <v>59</v>
      </c>
      <c r="AE15" s="40" t="s">
        <v>68</v>
      </c>
      <c r="AF15" s="36">
        <f ca="1" t="shared" si="5"/>
        <v>13370</v>
      </c>
      <c r="AG15" s="40"/>
      <c r="AH15" s="2" t="str">
        <f ca="1" t="shared" si="0"/>
        <v>23207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115540160</v>
      </c>
      <c r="F16" s="19">
        <f>SUM(F13,F15)</f>
        <v>12656105</v>
      </c>
      <c r="H16" s="188"/>
      <c r="I16" s="191"/>
      <c r="J16" s="191" t="s">
        <v>138</v>
      </c>
      <c r="K16" s="14" t="s">
        <v>107</v>
      </c>
      <c r="L16" s="18">
        <f t="shared" si="6"/>
        <v>12788056</v>
      </c>
      <c r="M16" s="18">
        <f t="shared" si="7"/>
        <v>608034</v>
      </c>
      <c r="AC16" s="16" t="s">
        <v>40</v>
      </c>
      <c r="AD16" s="41" t="s">
        <v>59</v>
      </c>
      <c r="AE16" s="40" t="s">
        <v>69</v>
      </c>
      <c r="AF16" s="36">
        <f ca="1" t="shared" si="5"/>
        <v>167600</v>
      </c>
      <c r="AG16" s="40"/>
      <c r="AH16" s="2" t="str">
        <f ca="1" t="shared" si="0"/>
        <v>23208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104599051</v>
      </c>
      <c r="F17" s="23">
        <f>SUM(F14:F15)</f>
        <v>9229450</v>
      </c>
      <c r="H17" s="188"/>
      <c r="I17" s="191"/>
      <c r="J17" s="191"/>
      <c r="K17" s="14" t="s">
        <v>108</v>
      </c>
      <c r="L17" s="18">
        <f t="shared" si="6"/>
        <v>2581093</v>
      </c>
      <c r="M17" s="18">
        <f t="shared" si="7"/>
        <v>294500</v>
      </c>
      <c r="AC17" s="16" t="s">
        <v>42</v>
      </c>
      <c r="AD17" s="41" t="s">
        <v>59</v>
      </c>
      <c r="AE17" s="40" t="s">
        <v>70</v>
      </c>
      <c r="AF17" s="36">
        <f ca="1" t="shared" si="5"/>
        <v>654436</v>
      </c>
      <c r="AG17" s="40"/>
      <c r="AH17" s="2" t="str">
        <f ca="1" t="shared" si="0"/>
        <v>23209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323812</v>
      </c>
      <c r="M18" s="18">
        <f t="shared" si="7"/>
        <v>146313</v>
      </c>
      <c r="AC18" s="16" t="s">
        <v>190</v>
      </c>
      <c r="AD18" s="41" t="s">
        <v>59</v>
      </c>
      <c r="AE18" s="40" t="s">
        <v>71</v>
      </c>
      <c r="AF18" s="36">
        <f ca="1" t="shared" si="5"/>
        <v>3426655</v>
      </c>
      <c r="AG18" s="40"/>
      <c r="AH18" s="2" t="str">
        <f ca="1" t="shared" si="0"/>
        <v>23210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5097539</v>
      </c>
      <c r="M19" s="18">
        <f t="shared" si="7"/>
        <v>119016</v>
      </c>
      <c r="AC19" s="16" t="s">
        <v>43</v>
      </c>
      <c r="AD19" s="41" t="s">
        <v>59</v>
      </c>
      <c r="AE19" s="40" t="s">
        <v>72</v>
      </c>
      <c r="AF19" s="36">
        <f ca="1" t="shared" si="5"/>
        <v>220923</v>
      </c>
      <c r="AG19" s="40"/>
      <c r="AH19" s="2" t="str">
        <f ca="1" t="shared" si="0"/>
        <v>23211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10941109</v>
      </c>
      <c r="F20" s="30">
        <f>F11</f>
        <v>3426655</v>
      </c>
      <c r="H20" s="188"/>
      <c r="I20" s="191"/>
      <c r="J20" s="181" t="s">
        <v>53</v>
      </c>
      <c r="K20" s="183"/>
      <c r="L20" s="18">
        <f t="shared" si="6"/>
        <v>16291981</v>
      </c>
      <c r="M20" s="18">
        <f t="shared" si="7"/>
        <v>2619695</v>
      </c>
      <c r="AC20" s="16" t="s">
        <v>48</v>
      </c>
      <c r="AD20" s="41" t="s">
        <v>59</v>
      </c>
      <c r="AE20" s="40" t="s">
        <v>73</v>
      </c>
      <c r="AF20" s="36">
        <f ca="1" t="shared" si="5"/>
        <v>8024878</v>
      </c>
      <c r="AG20" s="40"/>
      <c r="AH20" s="2" t="str">
        <f ca="1" t="shared" si="0"/>
        <v>23212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10928066</v>
      </c>
      <c r="F21" s="30">
        <f>M12+M27</f>
        <v>3418474</v>
      </c>
      <c r="H21" s="188"/>
      <c r="I21" s="192"/>
      <c r="J21" s="181" t="s">
        <v>54</v>
      </c>
      <c r="K21" s="183"/>
      <c r="L21" s="18">
        <f t="shared" si="6"/>
        <v>1416288</v>
      </c>
      <c r="M21" s="18">
        <f t="shared" si="7"/>
        <v>207613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55795</v>
      </c>
      <c r="AG21" s="40"/>
      <c r="AH21" s="2" t="str">
        <f ca="1" t="shared" si="0"/>
        <v>23213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218158</v>
      </c>
      <c r="M22" s="18">
        <f t="shared" si="7"/>
        <v>17137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11540920</v>
      </c>
      <c r="AH22" s="2" t="str">
        <f ca="1" t="shared" si="0"/>
        <v>23214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14531470</v>
      </c>
      <c r="M23" s="18">
        <f t="shared" si="7"/>
        <v>661646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548633</v>
      </c>
      <c r="AH23" s="2" t="str">
        <f ca="1" t="shared" si="0"/>
        <v>23215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18099536</v>
      </c>
      <c r="M24" s="18">
        <f t="shared" si="7"/>
        <v>1681466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9511</v>
      </c>
      <c r="AH24" s="2" t="str">
        <f ca="1" t="shared" si="0"/>
        <v>23216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3282243</v>
      </c>
      <c r="M25" s="18">
        <f t="shared" si="7"/>
        <v>205416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178556</v>
      </c>
      <c r="AH25" s="2" t="str">
        <f ca="1" t="shared" si="0"/>
        <v>23217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1879738</v>
      </c>
      <c r="M26" s="18">
        <f t="shared" si="7"/>
        <v>122108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1675696</v>
      </c>
      <c r="AH26" s="2" t="str">
        <f ca="1" t="shared" si="0"/>
        <v>23219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9252370</v>
      </c>
      <c r="M27" s="18">
        <f t="shared" si="7"/>
        <v>3418474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8515027</v>
      </c>
      <c r="AH27" s="2" t="str">
        <f ca="1" t="shared" si="0"/>
        <v>23220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17514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12788056</v>
      </c>
      <c r="AH28" s="2" t="str">
        <f ca="1" t="shared" si="0"/>
        <v>23221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94294825</v>
      </c>
      <c r="M29" s="20">
        <f>SUM(M15:M28)</f>
        <v>11259587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2581093</v>
      </c>
      <c r="AH29" s="2" t="str">
        <f ca="1" t="shared" si="0"/>
        <v>23222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85042455</v>
      </c>
      <c r="M30" s="24">
        <f>M29-M27</f>
        <v>7841113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323812</v>
      </c>
      <c r="AH30" s="2" t="str">
        <f ca="1" t="shared" si="0"/>
        <v>23223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7236224</v>
      </c>
      <c r="M31" s="18">
        <f>AF62</f>
        <v>801408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5097539</v>
      </c>
      <c r="AH31" s="2" t="str">
        <f ca="1" t="shared" si="0"/>
        <v>23224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115540160</v>
      </c>
      <c r="M32" s="20">
        <f>SUM(M13,M29,M31)</f>
        <v>12656105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16291981</v>
      </c>
      <c r="AH32" s="2" t="str">
        <f ca="1" t="shared" si="0"/>
        <v>23225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104612094</v>
      </c>
      <c r="M33" s="24">
        <f>SUM(M14,M30,M31)</f>
        <v>9237631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1416288</v>
      </c>
      <c r="AH33" s="2" t="str">
        <f ca="1" t="shared" si="0"/>
        <v>23226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218158</v>
      </c>
      <c r="AH34" s="2" t="str">
        <f ca="1" t="shared" si="0"/>
        <v>23227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14531470</v>
      </c>
      <c r="AH35" s="2" t="str">
        <f ca="1" t="shared" si="0"/>
        <v>23228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18099536</v>
      </c>
      <c r="AH36" s="2" t="str">
        <f ca="1" t="shared" si="0"/>
        <v>23229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3282243</v>
      </c>
      <c r="AH37" s="2" t="str">
        <f ca="1" t="shared" si="0"/>
        <v>23230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1879738</v>
      </c>
      <c r="AH38" s="2" t="str">
        <f ca="1" t="shared" si="0"/>
        <v>23231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9252370</v>
      </c>
      <c r="AH39" s="2" t="str">
        <f ca="1" t="shared" si="0"/>
        <v>23232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17514</v>
      </c>
      <c r="AH40" s="2" t="str">
        <f ca="1" t="shared" si="0"/>
        <v>23233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7236224</v>
      </c>
      <c r="AH41" s="2" t="str">
        <f ca="1" t="shared" si="0"/>
        <v>23234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23235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595110</v>
      </c>
      <c r="AH43" s="2" t="str">
        <f ca="1" t="shared" si="0"/>
        <v>23236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23237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23238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 t="str">
        <f ca="1" t="shared" si="0"/>
        <v>23302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0</v>
      </c>
      <c r="AH47" s="2" t="str">
        <f ca="1" t="shared" si="0"/>
        <v>23342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1158169</v>
      </c>
      <c r="AH48" s="2" t="str">
        <f ca="1" t="shared" si="0"/>
        <v>23361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608034</v>
      </c>
      <c r="AG49" s="29"/>
      <c r="AH49" s="2" t="str">
        <f ca="1" t="shared" si="0"/>
        <v>23362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294500</v>
      </c>
      <c r="AG50" s="29"/>
      <c r="AH50" s="2" t="str">
        <f ca="1" t="shared" si="0"/>
        <v>23424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146313</v>
      </c>
      <c r="AG51" s="29"/>
      <c r="AH51" s="2" t="str">
        <f ca="1" t="shared" si="0"/>
        <v>23425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119016</v>
      </c>
      <c r="AG52" s="29"/>
      <c r="AH52" s="2" t="str">
        <f ca="1" t="shared" si="0"/>
        <v>23427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2619695</v>
      </c>
      <c r="AG53" s="29"/>
      <c r="AH53" s="2" t="str">
        <f ca="1" t="shared" si="0"/>
        <v>23441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207613</v>
      </c>
      <c r="AG54" s="29"/>
      <c r="AH54" s="2" t="str">
        <f ca="1" t="shared" si="0"/>
        <v>23442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17137</v>
      </c>
      <c r="AG55" s="29"/>
      <c r="AH55" s="2" t="str">
        <f ca="1" t="shared" si="0"/>
        <v>23445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661646</v>
      </c>
      <c r="AG56" s="29"/>
      <c r="AH56" s="2" t="str">
        <f ca="1" t="shared" si="0"/>
        <v>23446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1681466</v>
      </c>
      <c r="AG57" s="29"/>
      <c r="AH57" s="2" t="str">
        <f ca="1" t="shared" si="0"/>
        <v>23447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205416</v>
      </c>
      <c r="AG58" s="29"/>
      <c r="AH58" s="2" t="str">
        <f ca="1" t="shared" si="0"/>
        <v>23501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122108</v>
      </c>
      <c r="AG59" s="29"/>
      <c r="AH59" s="2" t="str">
        <f ca="1" t="shared" si="0"/>
        <v>23561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3418474</v>
      </c>
      <c r="AG60" s="29"/>
      <c r="AH60" s="2" t="str">
        <f ca="1" t="shared" si="0"/>
        <v>23562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 t="str">
        <f ca="1" t="shared" si="0"/>
        <v>23563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801408</v>
      </c>
      <c r="AG62" s="29"/>
      <c r="AH62" s="2" t="str">
        <f ca="1" t="shared" si="0"/>
        <v>23833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 t="str">
        <f ca="1" t="shared" si="0"/>
        <v>23835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 t="str">
        <f ca="1" t="shared" si="0"/>
        <v>23837</v>
      </c>
      <c r="AI64" s="2">
        <v>64</v>
      </c>
    </row>
    <row r="65" spans="34:35" ht="14.25" hidden="1">
      <c r="AH65" s="2" t="str">
        <f ca="1" t="shared" si="0"/>
        <v>23838</v>
      </c>
      <c r="AI65" s="2">
        <v>65</v>
      </c>
    </row>
    <row r="66" spans="34:35" ht="14.25" hidden="1">
      <c r="AH66" s="2" t="str">
        <f ca="1" t="shared" si="0"/>
        <v>23841</v>
      </c>
      <c r="AI66" s="2">
        <v>66</v>
      </c>
    </row>
    <row r="67" spans="34:35" ht="14.25" hidden="1">
      <c r="AH67" s="2" t="str">
        <f ca="1" t="shared" si="0"/>
        <v>23842</v>
      </c>
      <c r="AI67" s="2">
        <v>67</v>
      </c>
    </row>
    <row r="68" spans="34:35" ht="14.25" hidden="1">
      <c r="AH68" s="2" t="str">
        <f ca="1" t="shared" si="0"/>
        <v>23844</v>
      </c>
      <c r="AI68" s="2">
        <v>68</v>
      </c>
    </row>
    <row r="69" spans="34:35" ht="14.25" hidden="1">
      <c r="AH69" s="2" t="str">
        <f ca="1" t="shared" si="0"/>
        <v>23846</v>
      </c>
      <c r="AI69" s="2">
        <v>69</v>
      </c>
    </row>
    <row r="70" spans="34:35" ht="14.25" hidden="1">
      <c r="AH70" s="2" t="str">
        <f ca="1" t="shared" si="8" ref="AH70:AH133">INDIRECT("'"&amp;$AD$7&amp;"'!"&amp;"B"&amp;ROW(B70))</f>
        <v>23848</v>
      </c>
      <c r="AI70" s="2">
        <v>70</v>
      </c>
    </row>
    <row r="71" spans="34:35" ht="14.25" hidden="1">
      <c r="AH71" s="2" t="str">
        <f ca="1" t="shared" si="8"/>
        <v>23849</v>
      </c>
      <c r="AI71" s="2">
        <v>71</v>
      </c>
    </row>
    <row r="72" spans="34:35" ht="14.25" hidden="1">
      <c r="AH72" s="2" t="str">
        <f ca="1" t="shared" si="8"/>
        <v>23851</v>
      </c>
      <c r="AI72" s="2">
        <v>72</v>
      </c>
    </row>
    <row r="73" spans="34:35" ht="14.25" hidden="1">
      <c r="AH73" s="2" t="str">
        <f ca="1" t="shared" si="8"/>
        <v>23853</v>
      </c>
      <c r="AI73" s="2">
        <v>73</v>
      </c>
    </row>
    <row r="74" spans="34:35" ht="14.25" hidden="1">
      <c r="AH74" s="2" t="str">
        <f ca="1" t="shared" si="8"/>
        <v>23854</v>
      </c>
      <c r="AI74" s="2">
        <v>74</v>
      </c>
    </row>
    <row r="75" spans="34:35" ht="14.25" hidden="1">
      <c r="AH75" s="2" t="str">
        <f ca="1" t="shared" si="8"/>
        <v>23858</v>
      </c>
      <c r="AI75" s="2">
        <v>75</v>
      </c>
    </row>
    <row r="76" spans="34:35" ht="14.25" hidden="1">
      <c r="AH76" s="2" t="str">
        <f ca="1" t="shared" si="8"/>
        <v>23859</v>
      </c>
      <c r="AI76" s="2">
        <v>76</v>
      </c>
    </row>
    <row r="77" spans="34:35" ht="14.25" hidden="1">
      <c r="AH77" s="2" t="str">
        <f ca="1" t="shared" si="8"/>
        <v>23869</v>
      </c>
      <c r="AI77" s="2">
        <v>77</v>
      </c>
    </row>
    <row r="78" spans="34:35" ht="14.25" hidden="1">
      <c r="AH78" s="2" t="str">
        <f ca="1" t="shared" si="8"/>
        <v>23874</v>
      </c>
      <c r="AI78" s="2">
        <v>78</v>
      </c>
    </row>
    <row r="79" spans="34:35" ht="14.25" hidden="1">
      <c r="AH79" s="2" t="str">
        <f ca="1" t="shared" si="8"/>
        <v>23887</v>
      </c>
      <c r="AI79" s="2">
        <v>79</v>
      </c>
    </row>
    <row r="80" spans="34:35" ht="14.25" hidden="1">
      <c r="AH80" s="2" t="str">
        <f ca="1" t="shared" si="8"/>
        <v>23893</v>
      </c>
      <c r="AI80" s="2">
        <v>80</v>
      </c>
    </row>
    <row r="81" spans="34:35" ht="14.25" hidden="1">
      <c r="AH81" s="2" t="str">
        <f ca="1" t="shared" si="8"/>
        <v>23899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2015-02-17T03:16:41Z</dcterms:modified>
  <cp:category/>
  <cp:version/>
  <cp:contentType/>
  <cp:contentStatus/>
</cp:coreProperties>
</file>