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'市町村分担金内訳'!$A$7:$DU$13</definedName>
    <definedName name="_xlnm.Print_Area" localSheetId="4">'組合分担金内訳'!$A$7:$BE$22</definedName>
    <definedName name="_xlnm.Print_Area" localSheetId="3">'廃棄物事業経費（歳出）'!$A$7:$CI$28</definedName>
    <definedName name="_xlnm.Print_Area" localSheetId="2">'廃棄物事業経費（歳入）'!$A$7:$AD$28</definedName>
    <definedName name="_xlnm.Print_Area" localSheetId="0">'廃棄物事業経費（市町村）'!$A$7:$DJ$22</definedName>
    <definedName name="_xlnm.Print_Area" localSheetId="1">'廃棄物事業経費（組合）'!$A$7:$DJ$13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<sst xmlns="http://schemas.openxmlformats.org/spreadsheetml/2006/main" count="1905" uniqueCount="422">
  <si>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</si>
  <si>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</si>
  <si>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</si>
  <si>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</si>
  <si>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</si>
  <si>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</si>
  <si>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</si>
  <si>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</si>
  <si>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</si>
  <si>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</si>
  <si>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</si>
  <si>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</si>
  <si>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</si>
  <si>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</si>
  <si>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</si>
  <si>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</si>
  <si>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</si>
  <si>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</si>
  <si>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</si>
  <si>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</si>
  <si>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</si>
  <si>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</si>
  <si>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</si>
  <si>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</si>
  <si>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</si>
  <si>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</si>
  <si>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</si>
  <si>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</si>
  <si>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</si>
  <si>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</si>
  <si>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</si>
  <si>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</si>
  <si>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</si>
  <si>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</si>
  <si>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</si>
  <si>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</si>
  <si>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</si>
  <si>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</si>
  <si>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</si>
  <si>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</si>
  <si>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</si>
  <si>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</si>
  <si>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</si>
  <si>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</si>
  <si>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</si>
  <si>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</si>
  <si>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</si>
  <si>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</si>
  <si>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</si>
  <si>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</si>
  <si>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</si>
  <si>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</si>
  <si>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</si>
  <si>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</si>
  <si>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</si>
  <si>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</si>
  <si>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</si>
  <si>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</si>
  <si>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</si>
  <si>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</si>
  <si>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</si>
  <si>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</si>
  <si>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</si>
  <si>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</si>
  <si>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</si>
  <si>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</si>
  <si>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</si>
  <si>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</si>
  <si>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</si>
  <si>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</si>
  <si>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</si>
  <si>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</si>
  <si>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</si>
  <si>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</si>
  <si>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</si>
  <si>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</si>
  <si>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</si>
  <si>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</si>
  <si>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</si>
  <si>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</si>
  <si>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</si>
  <si>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</si>
  <si>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</si>
  <si>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</si>
  <si>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</si>
  <si>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</si>
  <si>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</si>
  <si>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</si>
  <si>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</si>
  <si>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</si>
  <si>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</si>
  <si>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</si>
  <si>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</si>
  <si>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</si>
  <si>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</si>
  <si>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</si>
  <si>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</si>
  <si>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</si>
  <si>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</si>
  <si>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</si>
  <si>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</si>
  <si>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</si>
  <si>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</si>
  <si>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</si>
  <si>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</si>
  <si>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</si>
  <si>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</si>
  <si>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</si>
  <si>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</si>
  <si>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</si>
  <si>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</si>
  <si>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</si>
  <si>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</si>
  <si>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</si>
  <si>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</si>
  <si>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</si>
  <si>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</si>
  <si>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</si>
  <si>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</si>
  <si>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</si>
  <si>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</si>
  <si>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</si>
  <si>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</si>
  <si>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</si>
  <si>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</si>
  <si>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</si>
  <si>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</si>
  <si>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</si>
  <si>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</si>
  <si>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</si>
  <si>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</si>
  <si>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</si>
  <si>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</si>
  <si>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</si>
  <si>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</si>
  <si>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</si>
  <si>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</si>
  <si>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</si>
  <si>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</si>
  <si>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</si>
  <si>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</si>
  <si>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</si>
  <si>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</si>
  <si>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</si>
  <si>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</si>
  <si>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</si>
  <si>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</si>
  <si>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</si>
  <si>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</si>
  <si>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</si>
  <si>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</si>
  <si>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</si>
  <si>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</si>
  <si>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</si>
  <si>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</si>
  <si>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</si>
  <si>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</si>
  <si>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</si>
  <si>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</si>
  <si>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</si>
  <si>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</si>
  <si>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</si>
  <si>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</si>
  <si>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</si>
  <si>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</si>
  <si>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</si>
  <si>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</si>
  <si>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</si>
  <si>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</si>
  <si>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</si>
  <si>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</si>
  <si>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</si>
  <si>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</si>
  <si>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</si>
  <si>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</si>
  <si>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</si>
  <si>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</si>
  <si>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</si>
  <si>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</si>
  <si>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</si>
  <si>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</si>
  <si>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</si>
  <si>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</si>
  <si>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</si>
  <si>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</si>
  <si>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</si>
  <si>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</si>
  <si>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</si>
  <si>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</si>
  <si>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</si>
  <si>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</si>
  <si>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</si>
  <si>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</si>
  <si>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</si>
  <si>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</si>
  <si>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</si>
  <si>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</si>
  <si>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</si>
  <si>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</si>
  <si>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</si>
  <si>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</si>
  <si>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</si>
  <si>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</si>
  <si>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</si>
  <si>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</si>
  <si>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</si>
  <si>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</si>
  <si>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</si>
  <si>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</si>
  <si>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</si>
  <si>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</si>
  <si>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</si>
  <si>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</si>
  <si>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</si>
  <si>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</si>
  <si>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</si>
  <si>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</si>
  <si>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</si>
  <si>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</si>
  <si>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</si>
  <si>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</si>
  <si>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</si>
  <si>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</si>
  <si>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</si>
  <si>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</si>
  <si>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</si>
  <si>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</si>
  <si>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</si>
  <si>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</si>
  <si>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</si>
  <si>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</si>
  <si>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</si>
  <si>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</si>
  <si>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</si>
  <si>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</si>
  <si>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</si>
  <si>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</si>
  <si>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</si>
  <si>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</si>
  <si>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</si>
  <si>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</si>
  <si>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</si>
  <si>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</si>
  <si>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</si>
  <si>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</si>
  <si>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</si>
  <si>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</si>
  <si>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</si>
  <si>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</si>
  <si>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</si>
  <si>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</si>
  <si>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</si>
  <si>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</si>
  <si>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</si>
  <si>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</si>
  <si>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</si>
  <si>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</si>
  <si>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</si>
  <si>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</si>
  <si>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</si>
  <si>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</si>
  <si>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</si>
  <si>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</si>
  <si>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</si>
  <si>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</si>
  <si>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</si>
  <si>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</si>
  <si>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</si>
  <si>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</si>
  <si>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</si>
  <si>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</si>
  <si>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</si>
  <si>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</si>
  <si>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</si>
  <si>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</si>
  <si>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</si>
  <si>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</si>
  <si>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</si>
  <si>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</si>
  <si>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</si>
  <si>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</si>
  <si>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</si>
  <si>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</si>
  <si>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</si>
  <si>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</si>
  <si>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</si>
  <si>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</si>
  <si>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</si>
  <si>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</si>
  <si>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</si>
  <si>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</si>
  <si>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</si>
  <si>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</si>
  <si>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</si>
  <si>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</si>
  <si>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</si>
  <si>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</si>
  <si>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</si>
  <si>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</si>
  <si>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</si>
  <si>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</si>
  <si>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</si>
  <si>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</si>
  <si>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</si>
  <si>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</si>
  <si>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</si>
  <si>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</si>
  <si>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</si>
  <si>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</si>
  <si>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</si>
  <si>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</si>
  <si>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</si>
  <si>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</si>
  <si>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</si>
  <si>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</si>
  <si>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</si>
  <si>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</si>
  <si>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</si>
  <si>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</si>
  <si>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</si>
  <si>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</si>
  <si>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</si>
  <si>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</si>
  <si>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</si>
  <si>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</si>
  <si>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</si>
  <si>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</si>
  <si>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</si>
  <si>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</si>
  <si>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</si>
  <si>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</si>
  <si>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</si>
  <si>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</si>
  <si>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</si>
  <si>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朝日町</t>
  </si>
  <si>
    <t>朝日町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</si>
  <si>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</si>
  <si>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</si>
  <si>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</si>
  <si>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</si>
  <si>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</si>
  <si>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</si>
  <si>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</si>
  <si>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</si>
  <si>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</si>
  <si>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</si>
  <si>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</si>
  <si>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</si>
  <si>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</si>
  <si>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</si>
  <si>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</si>
  <si>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</si>
  <si>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</si>
  <si>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</si>
  <si>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</si>
  <si>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</si>
  <si>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</si>
  <si>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</si>
  <si>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</si>
  <si>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</si>
  <si>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</si>
  <si>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</si>
  <si>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</si>
  <si>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</si>
  <si>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</si>
  <si>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</si>
  <si>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</si>
  <si>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16842</t>
  </si>
  <si>
    <t>砺波地方衛生施設組合</t>
  </si>
  <si>
    <t>16846</t>
  </si>
  <si>
    <t>富山地域衛生組合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</si>
  <si>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</si>
  <si>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</si>
  <si>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</si>
  <si>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</si>
  <si>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</si>
  <si>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</si>
  <si>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</si>
  <si>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</si>
  <si>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富山県</t>
  </si>
  <si>
    <t>16201</t>
  </si>
  <si>
    <t>富山市</t>
  </si>
  <si>
    <t>16897</t>
  </si>
  <si>
    <t>富山地区広域圏事務組合</t>
  </si>
  <si>
    <t>16846</t>
  </si>
  <si>
    <t>富山地域衛生組合</t>
  </si>
  <si>
    <t>16202</t>
  </si>
  <si>
    <t>高岡市</t>
  </si>
  <si>
    <t>16900</t>
  </si>
  <si>
    <t>高岡地区広域圏事務組合</t>
  </si>
  <si>
    <t>16842</t>
  </si>
  <si>
    <t>砺波地方衛生施設組合</t>
  </si>
  <si>
    <t>16204</t>
  </si>
  <si>
    <t>魚津市</t>
  </si>
  <si>
    <t>16892</t>
  </si>
  <si>
    <t>新川広域圏事務組合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</si>
  <si>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</si>
  <si>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</si>
  <si>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</si>
  <si>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</si>
  <si>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</si>
  <si>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</si>
  <si>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</si>
  <si>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</si>
  <si>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16891</t>
  </si>
  <si>
    <t>砺波広域圏事務組合</t>
  </si>
  <si>
    <t>16209</t>
  </si>
  <si>
    <t>小矢部市</t>
  </si>
  <si>
    <t>16210</t>
  </si>
  <si>
    <t>南砺市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</si>
  <si>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</si>
  <si>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</si>
  <si>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</si>
  <si>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</si>
  <si>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</si>
  <si>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</si>
  <si>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</si>
  <si>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</si>
  <si>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</si>
  <si>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</si>
  <si>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16211</t>
  </si>
  <si>
    <t>16000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</si>
</sst>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2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I7">SUM(D8:D22)</f>
        <v>11093160</v>
      </c>
      <c r="E7" s="123">
        <f t="shared" si="0"/>
        <v>1384258</v>
      </c>
      <c r="F7" s="123">
        <f t="shared" si="0"/>
        <v>0</v>
      </c>
      <c r="G7" s="123">
        <f t="shared" si="0"/>
        <v>8582</v>
      </c>
      <c r="H7" s="123">
        <f t="shared" si="0"/>
        <v>6700</v>
      </c>
      <c r="I7" s="123">
        <f t="shared" si="0"/>
        <v>1048857</v>
      </c>
      <c r="J7" s="123" t="s">
        <v>332</v>
      </c>
      <c r="K7" s="123">
        <f aca="true" t="shared" si="1" ref="K7:R7">SUM(K8:K22)</f>
        <v>320119</v>
      </c>
      <c r="L7" s="123">
        <f t="shared" si="1"/>
        <v>9708902</v>
      </c>
      <c r="M7" s="123">
        <f t="shared" si="1"/>
        <v>1541177</v>
      </c>
      <c r="N7" s="123">
        <f t="shared" si="1"/>
        <v>270626</v>
      </c>
      <c r="O7" s="123">
        <f t="shared" si="1"/>
        <v>15512</v>
      </c>
      <c r="P7" s="123">
        <f t="shared" si="1"/>
        <v>5102</v>
      </c>
      <c r="Q7" s="123">
        <f t="shared" si="1"/>
        <v>11800</v>
      </c>
      <c r="R7" s="123">
        <f t="shared" si="1"/>
        <v>238183</v>
      </c>
      <c r="S7" s="123" t="s">
        <v>332</v>
      </c>
      <c r="T7" s="123">
        <f aca="true" t="shared" si="2" ref="T7:AA7">SUM(T8:T22)</f>
        <v>29</v>
      </c>
      <c r="U7" s="123">
        <f t="shared" si="2"/>
        <v>1270551</v>
      </c>
      <c r="V7" s="123">
        <f t="shared" si="2"/>
        <v>12634337</v>
      </c>
      <c r="W7" s="123">
        <f t="shared" si="2"/>
        <v>1654884</v>
      </c>
      <c r="X7" s="123">
        <f t="shared" si="2"/>
        <v>15512</v>
      </c>
      <c r="Y7" s="123">
        <f t="shared" si="2"/>
        <v>13684</v>
      </c>
      <c r="Z7" s="123">
        <f t="shared" si="2"/>
        <v>18500</v>
      </c>
      <c r="AA7" s="123">
        <f t="shared" si="2"/>
        <v>1287040</v>
      </c>
      <c r="AB7" s="123" t="s">
        <v>332</v>
      </c>
      <c r="AC7" s="123">
        <f aca="true" t="shared" si="3" ref="AC7:BH7">SUM(AC8:AC22)</f>
        <v>320148</v>
      </c>
      <c r="AD7" s="123">
        <f t="shared" si="3"/>
        <v>10979453</v>
      </c>
      <c r="AE7" s="123">
        <f t="shared" si="3"/>
        <v>59240</v>
      </c>
      <c r="AF7" s="123">
        <f t="shared" si="3"/>
        <v>59240</v>
      </c>
      <c r="AG7" s="123">
        <f t="shared" si="3"/>
        <v>5846</v>
      </c>
      <c r="AH7" s="123">
        <f t="shared" si="3"/>
        <v>33974</v>
      </c>
      <c r="AI7" s="123">
        <f t="shared" si="3"/>
        <v>19420</v>
      </c>
      <c r="AJ7" s="123">
        <f t="shared" si="3"/>
        <v>0</v>
      </c>
      <c r="AK7" s="123">
        <f t="shared" si="3"/>
        <v>0</v>
      </c>
      <c r="AL7" s="123">
        <f t="shared" si="3"/>
        <v>1971156</v>
      </c>
      <c r="AM7" s="123">
        <f t="shared" si="3"/>
        <v>6474393</v>
      </c>
      <c r="AN7" s="123">
        <f t="shared" si="3"/>
        <v>2107565</v>
      </c>
      <c r="AO7" s="123">
        <f t="shared" si="3"/>
        <v>531372</v>
      </c>
      <c r="AP7" s="123">
        <f t="shared" si="3"/>
        <v>1326218</v>
      </c>
      <c r="AQ7" s="123">
        <f t="shared" si="3"/>
        <v>194792</v>
      </c>
      <c r="AR7" s="123">
        <f t="shared" si="3"/>
        <v>55183</v>
      </c>
      <c r="AS7" s="123">
        <f t="shared" si="3"/>
        <v>414538</v>
      </c>
      <c r="AT7" s="123">
        <f t="shared" si="3"/>
        <v>168591</v>
      </c>
      <c r="AU7" s="123">
        <f t="shared" si="3"/>
        <v>155577</v>
      </c>
      <c r="AV7" s="123">
        <f t="shared" si="3"/>
        <v>90370</v>
      </c>
      <c r="AW7" s="123">
        <f t="shared" si="3"/>
        <v>24014</v>
      </c>
      <c r="AX7" s="123">
        <f t="shared" si="3"/>
        <v>3921628</v>
      </c>
      <c r="AY7" s="123">
        <f t="shared" si="3"/>
        <v>2388787</v>
      </c>
      <c r="AZ7" s="123">
        <f t="shared" si="3"/>
        <v>1149651</v>
      </c>
      <c r="BA7" s="123">
        <f t="shared" si="3"/>
        <v>327246</v>
      </c>
      <c r="BB7" s="123">
        <f t="shared" si="3"/>
        <v>55944</v>
      </c>
      <c r="BC7" s="123">
        <f t="shared" si="3"/>
        <v>1748685</v>
      </c>
      <c r="BD7" s="123">
        <f t="shared" si="3"/>
        <v>6648</v>
      </c>
      <c r="BE7" s="123">
        <f t="shared" si="3"/>
        <v>839686</v>
      </c>
      <c r="BF7" s="123">
        <f t="shared" si="3"/>
        <v>7373319</v>
      </c>
      <c r="BG7" s="123">
        <f t="shared" si="3"/>
        <v>15122</v>
      </c>
      <c r="BH7" s="123">
        <f t="shared" si="3"/>
        <v>15122</v>
      </c>
      <c r="BI7" s="123">
        <f aca="true" t="shared" si="4" ref="BI7:CN7">SUM(BI8:BI22)</f>
        <v>0</v>
      </c>
      <c r="BJ7" s="123">
        <f t="shared" si="4"/>
        <v>14948</v>
      </c>
      <c r="BK7" s="123">
        <f t="shared" si="4"/>
        <v>0</v>
      </c>
      <c r="BL7" s="123">
        <f t="shared" si="4"/>
        <v>174</v>
      </c>
      <c r="BM7" s="123">
        <f t="shared" si="4"/>
        <v>0</v>
      </c>
      <c r="BN7" s="123">
        <f t="shared" si="4"/>
        <v>94495</v>
      </c>
      <c r="BO7" s="123">
        <f t="shared" si="4"/>
        <v>795769</v>
      </c>
      <c r="BP7" s="123">
        <f t="shared" si="4"/>
        <v>264214</v>
      </c>
      <c r="BQ7" s="123">
        <f t="shared" si="4"/>
        <v>92206</v>
      </c>
      <c r="BR7" s="123">
        <f t="shared" si="4"/>
        <v>121831</v>
      </c>
      <c r="BS7" s="123">
        <f t="shared" si="4"/>
        <v>50177</v>
      </c>
      <c r="BT7" s="123">
        <f t="shared" si="4"/>
        <v>0</v>
      </c>
      <c r="BU7" s="123">
        <f t="shared" si="4"/>
        <v>131243</v>
      </c>
      <c r="BV7" s="123">
        <f t="shared" si="4"/>
        <v>5540</v>
      </c>
      <c r="BW7" s="123">
        <f t="shared" si="4"/>
        <v>125465</v>
      </c>
      <c r="BX7" s="123">
        <f t="shared" si="4"/>
        <v>238</v>
      </c>
      <c r="BY7" s="123">
        <f t="shared" si="4"/>
        <v>0</v>
      </c>
      <c r="BZ7" s="123">
        <f t="shared" si="4"/>
        <v>399635</v>
      </c>
      <c r="CA7" s="123">
        <f t="shared" si="4"/>
        <v>189989</v>
      </c>
      <c r="CB7" s="123">
        <f t="shared" si="4"/>
        <v>153634</v>
      </c>
      <c r="CC7" s="123">
        <f t="shared" si="4"/>
        <v>5404</v>
      </c>
      <c r="CD7" s="123">
        <f t="shared" si="4"/>
        <v>50608</v>
      </c>
      <c r="CE7" s="123">
        <f t="shared" si="4"/>
        <v>549024</v>
      </c>
      <c r="CF7" s="123">
        <f t="shared" si="4"/>
        <v>677</v>
      </c>
      <c r="CG7" s="123">
        <f t="shared" si="4"/>
        <v>86767</v>
      </c>
      <c r="CH7" s="123">
        <f t="shared" si="4"/>
        <v>897658</v>
      </c>
      <c r="CI7" s="123">
        <f t="shared" si="4"/>
        <v>74362</v>
      </c>
      <c r="CJ7" s="123">
        <f t="shared" si="4"/>
        <v>74362</v>
      </c>
      <c r="CK7" s="123">
        <f t="shared" si="4"/>
        <v>5846</v>
      </c>
      <c r="CL7" s="123">
        <f t="shared" si="4"/>
        <v>48922</v>
      </c>
      <c r="CM7" s="123">
        <f t="shared" si="4"/>
        <v>19420</v>
      </c>
      <c r="CN7" s="123">
        <f t="shared" si="4"/>
        <v>174</v>
      </c>
      <c r="CO7" s="123">
        <f aca="true" t="shared" si="5" ref="CO7:DJ7">SUM(CO8:CO22)</f>
        <v>0</v>
      </c>
      <c r="CP7" s="123">
        <f t="shared" si="5"/>
        <v>2065651</v>
      </c>
      <c r="CQ7" s="123">
        <f t="shared" si="5"/>
        <v>7270162</v>
      </c>
      <c r="CR7" s="123">
        <f t="shared" si="5"/>
        <v>2371779</v>
      </c>
      <c r="CS7" s="123">
        <f t="shared" si="5"/>
        <v>623578</v>
      </c>
      <c r="CT7" s="123">
        <f t="shared" si="5"/>
        <v>1448049</v>
      </c>
      <c r="CU7" s="123">
        <f t="shared" si="5"/>
        <v>244969</v>
      </c>
      <c r="CV7" s="123">
        <f t="shared" si="5"/>
        <v>55183</v>
      </c>
      <c r="CW7" s="123">
        <f t="shared" si="5"/>
        <v>545781</v>
      </c>
      <c r="CX7" s="123">
        <f t="shared" si="5"/>
        <v>174131</v>
      </c>
      <c r="CY7" s="123">
        <f t="shared" si="5"/>
        <v>281042</v>
      </c>
      <c r="CZ7" s="123">
        <f t="shared" si="5"/>
        <v>90608</v>
      </c>
      <c r="DA7" s="123">
        <f t="shared" si="5"/>
        <v>24014</v>
      </c>
      <c r="DB7" s="123">
        <f t="shared" si="5"/>
        <v>4321263</v>
      </c>
      <c r="DC7" s="123">
        <f t="shared" si="5"/>
        <v>2578776</v>
      </c>
      <c r="DD7" s="123">
        <f t="shared" si="5"/>
        <v>1303285</v>
      </c>
      <c r="DE7" s="123">
        <f t="shared" si="5"/>
        <v>332650</v>
      </c>
      <c r="DF7" s="123">
        <f t="shared" si="5"/>
        <v>106552</v>
      </c>
      <c r="DG7" s="123">
        <f t="shared" si="5"/>
        <v>2297709</v>
      </c>
      <c r="DH7" s="123">
        <f t="shared" si="5"/>
        <v>7325</v>
      </c>
      <c r="DI7" s="123">
        <f t="shared" si="5"/>
        <v>926453</v>
      </c>
      <c r="DJ7" s="123">
        <f t="shared" si="5"/>
        <v>8270977</v>
      </c>
    </row>
    <row r="8" spans="1:114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6" ref="D8:D22">SUM(E8,+L8)</f>
        <v>2301602</v>
      </c>
      <c r="E8" s="127">
        <f aca="true" t="shared" si="7" ref="E8:E22">SUM(F8:I8)+K8</f>
        <v>171905</v>
      </c>
      <c r="F8" s="127">
        <v>0</v>
      </c>
      <c r="G8" s="127">
        <v>0</v>
      </c>
      <c r="H8" s="127">
        <v>1700</v>
      </c>
      <c r="I8" s="127">
        <v>37776</v>
      </c>
      <c r="J8" s="128" t="s">
        <v>332</v>
      </c>
      <c r="K8" s="127">
        <v>132429</v>
      </c>
      <c r="L8" s="127">
        <v>2129697</v>
      </c>
      <c r="M8" s="127">
        <f aca="true" t="shared" si="8" ref="M8:M22">SUM(N8,+U8)</f>
        <v>632312</v>
      </c>
      <c r="N8" s="127">
        <f aca="true" t="shared" si="9" ref="N8:N22">SUM(O8:R8)+T8</f>
        <v>145203</v>
      </c>
      <c r="O8" s="127">
        <v>2198</v>
      </c>
      <c r="P8" s="127">
        <v>1801</v>
      </c>
      <c r="Q8" s="127">
        <v>11800</v>
      </c>
      <c r="R8" s="127">
        <v>129381</v>
      </c>
      <c r="S8" s="128" t="s">
        <v>332</v>
      </c>
      <c r="T8" s="127">
        <v>23</v>
      </c>
      <c r="U8" s="127">
        <v>487109</v>
      </c>
      <c r="V8" s="127">
        <f aca="true" t="shared" si="10" ref="V8:V22">+SUM(D8,M8)</f>
        <v>2933914</v>
      </c>
      <c r="W8" s="127">
        <f aca="true" t="shared" si="11" ref="W8:W22">+SUM(E8,N8)</f>
        <v>317108</v>
      </c>
      <c r="X8" s="127">
        <f aca="true" t="shared" si="12" ref="X8:X22">+SUM(F8,O8)</f>
        <v>2198</v>
      </c>
      <c r="Y8" s="127">
        <f aca="true" t="shared" si="13" ref="Y8:Y22">+SUM(G8,P8)</f>
        <v>1801</v>
      </c>
      <c r="Z8" s="127">
        <f aca="true" t="shared" si="14" ref="Z8:Z22">+SUM(H8,Q8)</f>
        <v>13500</v>
      </c>
      <c r="AA8" s="127">
        <f aca="true" t="shared" si="15" ref="AA8:AA22">+SUM(I8,R8)</f>
        <v>167157</v>
      </c>
      <c r="AB8" s="128" t="s">
        <v>332</v>
      </c>
      <c r="AC8" s="127">
        <f aca="true" t="shared" si="16" ref="AC8:AC22">+SUM(K8,T8)</f>
        <v>132452</v>
      </c>
      <c r="AD8" s="127">
        <f aca="true" t="shared" si="17" ref="AD8:AD22">+SUM(L8,U8)</f>
        <v>2616806</v>
      </c>
      <c r="AE8" s="127">
        <f aca="true" t="shared" si="18" ref="AE8:AE22">SUM(AF8,+AK8)</f>
        <v>0</v>
      </c>
      <c r="AF8" s="127">
        <f aca="true" t="shared" si="19" ref="AF8:AF22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7">
        <f aca="true" t="shared" si="20" ref="AM8:AM22">SUM(AN8,AS8,AW8,AX8,BD8)</f>
        <v>1667161</v>
      </c>
      <c r="AN8" s="127">
        <f aca="true" t="shared" si="21" ref="AN8:AN22">SUM(AO8:AR8)</f>
        <v>1012426</v>
      </c>
      <c r="AO8" s="127">
        <v>102721</v>
      </c>
      <c r="AP8" s="127">
        <v>907403</v>
      </c>
      <c r="AQ8" s="127">
        <v>0</v>
      </c>
      <c r="AR8" s="127">
        <v>2302</v>
      </c>
      <c r="AS8" s="127">
        <f aca="true" t="shared" si="22" ref="AS8:AS22">SUM(AT8:AV8)</f>
        <v>166472</v>
      </c>
      <c r="AT8" s="127">
        <v>150125</v>
      </c>
      <c r="AU8" s="127">
        <v>0</v>
      </c>
      <c r="AV8" s="127">
        <v>16347</v>
      </c>
      <c r="AW8" s="127">
        <v>24014</v>
      </c>
      <c r="AX8" s="127">
        <f aca="true" t="shared" si="23" ref="AX8:AX22">SUM(AY8:BB8)</f>
        <v>464249</v>
      </c>
      <c r="AY8" s="127">
        <v>420650</v>
      </c>
      <c r="AZ8" s="127">
        <v>18910</v>
      </c>
      <c r="BA8" s="127">
        <v>24689</v>
      </c>
      <c r="BB8" s="127">
        <v>0</v>
      </c>
      <c r="BC8" s="127">
        <v>634441</v>
      </c>
      <c r="BD8" s="127">
        <v>0</v>
      </c>
      <c r="BE8" s="127">
        <v>0</v>
      </c>
      <c r="BF8" s="127">
        <f aca="true" t="shared" si="24" ref="BF8:BF22">SUM(AE8,+AM8,+BE8)</f>
        <v>1667161</v>
      </c>
      <c r="BG8" s="127">
        <f aca="true" t="shared" si="25" ref="BG8:BG22">SUM(BH8,+BM8)</f>
        <v>174</v>
      </c>
      <c r="BH8" s="127">
        <f aca="true" t="shared" si="26" ref="BH8:BH22">SUM(BI8:BL8)</f>
        <v>174</v>
      </c>
      <c r="BI8" s="127">
        <v>0</v>
      </c>
      <c r="BJ8" s="127">
        <v>0</v>
      </c>
      <c r="BK8" s="127">
        <v>0</v>
      </c>
      <c r="BL8" s="127">
        <v>174</v>
      </c>
      <c r="BM8" s="127">
        <v>0</v>
      </c>
      <c r="BN8" s="127">
        <v>57966</v>
      </c>
      <c r="BO8" s="127">
        <f aca="true" t="shared" si="27" ref="BO8:BO22">SUM(BP8,BU8,BY8,BZ8,CF8)</f>
        <v>364043</v>
      </c>
      <c r="BP8" s="127">
        <f aca="true" t="shared" si="28" ref="BP8:BP22">SUM(BQ8:BT8)</f>
        <v>177329</v>
      </c>
      <c r="BQ8" s="127">
        <v>5321</v>
      </c>
      <c r="BR8" s="127">
        <v>121831</v>
      </c>
      <c r="BS8" s="127">
        <v>50177</v>
      </c>
      <c r="BT8" s="127">
        <v>0</v>
      </c>
      <c r="BU8" s="127">
        <f aca="true" t="shared" si="29" ref="BU8:BU22">SUM(BV8:BX8)</f>
        <v>59225</v>
      </c>
      <c r="BV8" s="127">
        <v>5084</v>
      </c>
      <c r="BW8" s="127">
        <v>54141</v>
      </c>
      <c r="BX8" s="127">
        <v>0</v>
      </c>
      <c r="BY8" s="127">
        <v>0</v>
      </c>
      <c r="BZ8" s="127">
        <f aca="true" t="shared" si="30" ref="BZ8:BZ22">SUM(CA8:CD8)</f>
        <v>127064</v>
      </c>
      <c r="CA8" s="127">
        <v>46558</v>
      </c>
      <c r="CB8" s="127">
        <v>29898</v>
      </c>
      <c r="CC8" s="127">
        <v>0</v>
      </c>
      <c r="CD8" s="127">
        <v>50608</v>
      </c>
      <c r="CE8" s="127">
        <v>195589</v>
      </c>
      <c r="CF8" s="127">
        <v>425</v>
      </c>
      <c r="CG8" s="127">
        <v>14540</v>
      </c>
      <c r="CH8" s="127">
        <f aca="true" t="shared" si="31" ref="CH8:CH22">SUM(BG8,+BO8,+CG8)</f>
        <v>378757</v>
      </c>
      <c r="CI8" s="127">
        <f aca="true" t="shared" si="32" ref="CI8:CI22">SUM(AE8,+BG8)</f>
        <v>174</v>
      </c>
      <c r="CJ8" s="127">
        <f aca="true" t="shared" si="33" ref="CJ8:CJ22">SUM(AF8,+BH8)</f>
        <v>174</v>
      </c>
      <c r="CK8" s="127">
        <f aca="true" t="shared" si="34" ref="CK8:CK22">SUM(AG8,+BI8)</f>
        <v>0</v>
      </c>
      <c r="CL8" s="127">
        <f aca="true" t="shared" si="35" ref="CL8:CL22">SUM(AH8,+BJ8)</f>
        <v>0</v>
      </c>
      <c r="CM8" s="127">
        <f aca="true" t="shared" si="36" ref="CM8:CM22">SUM(AI8,+BK8)</f>
        <v>0</v>
      </c>
      <c r="CN8" s="127">
        <f aca="true" t="shared" si="37" ref="CN8:CN22">SUM(AJ8,+BL8)</f>
        <v>174</v>
      </c>
      <c r="CO8" s="127">
        <f aca="true" t="shared" si="38" ref="CO8:CO22">SUM(AK8,+BM8)</f>
        <v>0</v>
      </c>
      <c r="CP8" s="127">
        <f aca="true" t="shared" si="39" ref="CP8:CP22">SUM(AL8,+BN8)</f>
        <v>57966</v>
      </c>
      <c r="CQ8" s="127">
        <f aca="true" t="shared" si="40" ref="CQ8:CQ22">SUM(AM8,+BO8)</f>
        <v>2031204</v>
      </c>
      <c r="CR8" s="127">
        <f aca="true" t="shared" si="41" ref="CR8:CR22">SUM(AN8,+BP8)</f>
        <v>1189755</v>
      </c>
      <c r="CS8" s="127">
        <f aca="true" t="shared" si="42" ref="CS8:CS22">SUM(AO8,+BQ8)</f>
        <v>108042</v>
      </c>
      <c r="CT8" s="127">
        <f aca="true" t="shared" si="43" ref="CT8:CT22">SUM(AP8,+BR8)</f>
        <v>1029234</v>
      </c>
      <c r="CU8" s="127">
        <f aca="true" t="shared" si="44" ref="CU8:CU22">SUM(AQ8,+BS8)</f>
        <v>50177</v>
      </c>
      <c r="CV8" s="127">
        <f aca="true" t="shared" si="45" ref="CV8:CV22">SUM(AR8,+BT8)</f>
        <v>2302</v>
      </c>
      <c r="CW8" s="127">
        <f aca="true" t="shared" si="46" ref="CW8:CW22">SUM(AS8,+BU8)</f>
        <v>225697</v>
      </c>
      <c r="CX8" s="127">
        <f aca="true" t="shared" si="47" ref="CX8:CX22">SUM(AT8,+BV8)</f>
        <v>155209</v>
      </c>
      <c r="CY8" s="127">
        <f aca="true" t="shared" si="48" ref="CY8:CY22">SUM(AU8,+BW8)</f>
        <v>54141</v>
      </c>
      <c r="CZ8" s="127">
        <f aca="true" t="shared" si="49" ref="CZ8:CZ22">SUM(AV8,+BX8)</f>
        <v>16347</v>
      </c>
      <c r="DA8" s="127">
        <f aca="true" t="shared" si="50" ref="DA8:DA22">SUM(AW8,+BY8)</f>
        <v>24014</v>
      </c>
      <c r="DB8" s="127">
        <f aca="true" t="shared" si="51" ref="DB8:DB22">SUM(AX8,+BZ8)</f>
        <v>591313</v>
      </c>
      <c r="DC8" s="127">
        <f aca="true" t="shared" si="52" ref="DC8:DC22">SUM(AY8,+CA8)</f>
        <v>467208</v>
      </c>
      <c r="DD8" s="127">
        <f aca="true" t="shared" si="53" ref="DD8:DD22">SUM(AZ8,+CB8)</f>
        <v>48808</v>
      </c>
      <c r="DE8" s="127">
        <f aca="true" t="shared" si="54" ref="DE8:DE22">SUM(BA8,+CC8)</f>
        <v>24689</v>
      </c>
      <c r="DF8" s="127">
        <f aca="true" t="shared" si="55" ref="DF8:DF22">SUM(BB8,+CD8)</f>
        <v>50608</v>
      </c>
      <c r="DG8" s="127">
        <f aca="true" t="shared" si="56" ref="DG8:DG22">SUM(BC8,+CE8)</f>
        <v>830030</v>
      </c>
      <c r="DH8" s="127">
        <f aca="true" t="shared" si="57" ref="DH8:DH22">SUM(BD8,+CF8)</f>
        <v>425</v>
      </c>
      <c r="DI8" s="127">
        <f aca="true" t="shared" si="58" ref="DI8:DI22">SUM(BE8,+CG8)</f>
        <v>14540</v>
      </c>
      <c r="DJ8" s="127">
        <f aca="true" t="shared" si="59" ref="DJ8:DJ22">SUM(BF8,+CH8)</f>
        <v>2045918</v>
      </c>
    </row>
    <row r="9" spans="1:114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6"/>
        <v>3283423</v>
      </c>
      <c r="E9" s="127">
        <f t="shared" si="7"/>
        <v>605095</v>
      </c>
      <c r="F9" s="127">
        <v>0</v>
      </c>
      <c r="G9" s="127">
        <v>4266</v>
      </c>
      <c r="H9" s="127">
        <v>5000</v>
      </c>
      <c r="I9" s="127">
        <v>508957</v>
      </c>
      <c r="J9" s="128" t="s">
        <v>332</v>
      </c>
      <c r="K9" s="127">
        <v>86872</v>
      </c>
      <c r="L9" s="127">
        <v>2678328</v>
      </c>
      <c r="M9" s="127">
        <f t="shared" si="8"/>
        <v>42939</v>
      </c>
      <c r="N9" s="127">
        <f t="shared" si="9"/>
        <v>2034</v>
      </c>
      <c r="O9" s="127">
        <v>0</v>
      </c>
      <c r="P9" s="127">
        <v>0</v>
      </c>
      <c r="Q9" s="127">
        <v>0</v>
      </c>
      <c r="R9" s="127">
        <v>2034</v>
      </c>
      <c r="S9" s="128" t="s">
        <v>332</v>
      </c>
      <c r="T9" s="127">
        <v>0</v>
      </c>
      <c r="U9" s="127">
        <v>40905</v>
      </c>
      <c r="V9" s="127">
        <f t="shared" si="10"/>
        <v>3326362</v>
      </c>
      <c r="W9" s="127">
        <f t="shared" si="11"/>
        <v>607129</v>
      </c>
      <c r="X9" s="127">
        <f t="shared" si="12"/>
        <v>0</v>
      </c>
      <c r="Y9" s="127">
        <f t="shared" si="13"/>
        <v>4266</v>
      </c>
      <c r="Z9" s="127">
        <f t="shared" si="14"/>
        <v>5000</v>
      </c>
      <c r="AA9" s="127">
        <f t="shared" si="15"/>
        <v>510991</v>
      </c>
      <c r="AB9" s="128" t="s">
        <v>332</v>
      </c>
      <c r="AC9" s="127">
        <f t="shared" si="16"/>
        <v>86872</v>
      </c>
      <c r="AD9" s="127">
        <f t="shared" si="17"/>
        <v>2719233</v>
      </c>
      <c r="AE9" s="127">
        <f t="shared" si="18"/>
        <v>0</v>
      </c>
      <c r="AF9" s="127">
        <f t="shared" si="19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1445997</v>
      </c>
      <c r="AM9" s="127">
        <f t="shared" si="20"/>
        <v>1282757</v>
      </c>
      <c r="AN9" s="127">
        <f t="shared" si="21"/>
        <v>801726</v>
      </c>
      <c r="AO9" s="127">
        <v>143677</v>
      </c>
      <c r="AP9" s="127">
        <v>418815</v>
      </c>
      <c r="AQ9" s="127">
        <v>186353</v>
      </c>
      <c r="AR9" s="127">
        <v>52881</v>
      </c>
      <c r="AS9" s="127">
        <f t="shared" si="22"/>
        <v>78382</v>
      </c>
      <c r="AT9" s="127">
        <v>11731</v>
      </c>
      <c r="AU9" s="127">
        <v>27985</v>
      </c>
      <c r="AV9" s="127">
        <v>38666</v>
      </c>
      <c r="AW9" s="127">
        <v>0</v>
      </c>
      <c r="AX9" s="127">
        <f t="shared" si="23"/>
        <v>402649</v>
      </c>
      <c r="AY9" s="127">
        <v>275110</v>
      </c>
      <c r="AZ9" s="127">
        <v>127539</v>
      </c>
      <c r="BA9" s="127">
        <v>0</v>
      </c>
      <c r="BB9" s="127">
        <v>0</v>
      </c>
      <c r="BC9" s="127">
        <v>0</v>
      </c>
      <c r="BD9" s="127">
        <v>0</v>
      </c>
      <c r="BE9" s="127">
        <v>554669</v>
      </c>
      <c r="BF9" s="127">
        <f t="shared" si="24"/>
        <v>1837426</v>
      </c>
      <c r="BG9" s="127">
        <f t="shared" si="25"/>
        <v>0</v>
      </c>
      <c r="BH9" s="127">
        <f t="shared" si="26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20179</v>
      </c>
      <c r="BP9" s="127">
        <f t="shared" si="28"/>
        <v>0</v>
      </c>
      <c r="BQ9" s="127">
        <v>0</v>
      </c>
      <c r="BR9" s="127">
        <v>0</v>
      </c>
      <c r="BS9" s="127">
        <v>0</v>
      </c>
      <c r="BT9" s="127">
        <v>0</v>
      </c>
      <c r="BU9" s="127">
        <f t="shared" si="29"/>
        <v>6050</v>
      </c>
      <c r="BV9" s="127">
        <v>0</v>
      </c>
      <c r="BW9" s="127">
        <v>6050</v>
      </c>
      <c r="BX9" s="127">
        <v>0</v>
      </c>
      <c r="BY9" s="127">
        <v>0</v>
      </c>
      <c r="BZ9" s="127">
        <f t="shared" si="30"/>
        <v>14129</v>
      </c>
      <c r="CA9" s="127">
        <v>2054</v>
      </c>
      <c r="CB9" s="127">
        <v>12075</v>
      </c>
      <c r="CC9" s="127">
        <v>0</v>
      </c>
      <c r="CD9" s="127">
        <v>0</v>
      </c>
      <c r="CE9" s="127">
        <v>17026</v>
      </c>
      <c r="CF9" s="127">
        <v>0</v>
      </c>
      <c r="CG9" s="127">
        <v>5734</v>
      </c>
      <c r="CH9" s="127">
        <f t="shared" si="31"/>
        <v>25913</v>
      </c>
      <c r="CI9" s="127">
        <f t="shared" si="32"/>
        <v>0</v>
      </c>
      <c r="CJ9" s="127">
        <f t="shared" si="33"/>
        <v>0</v>
      </c>
      <c r="CK9" s="127">
        <f t="shared" si="34"/>
        <v>0</v>
      </c>
      <c r="CL9" s="127">
        <f t="shared" si="35"/>
        <v>0</v>
      </c>
      <c r="CM9" s="127">
        <f t="shared" si="36"/>
        <v>0</v>
      </c>
      <c r="CN9" s="127">
        <f t="shared" si="37"/>
        <v>0</v>
      </c>
      <c r="CO9" s="127">
        <f t="shared" si="38"/>
        <v>0</v>
      </c>
      <c r="CP9" s="127">
        <f t="shared" si="39"/>
        <v>1445997</v>
      </c>
      <c r="CQ9" s="127">
        <f t="shared" si="40"/>
        <v>1302936</v>
      </c>
      <c r="CR9" s="127">
        <f t="shared" si="41"/>
        <v>801726</v>
      </c>
      <c r="CS9" s="127">
        <f t="shared" si="42"/>
        <v>143677</v>
      </c>
      <c r="CT9" s="127">
        <f t="shared" si="43"/>
        <v>418815</v>
      </c>
      <c r="CU9" s="127">
        <f t="shared" si="44"/>
        <v>186353</v>
      </c>
      <c r="CV9" s="127">
        <f t="shared" si="45"/>
        <v>52881</v>
      </c>
      <c r="CW9" s="127">
        <f t="shared" si="46"/>
        <v>84432</v>
      </c>
      <c r="CX9" s="127">
        <f t="shared" si="47"/>
        <v>11731</v>
      </c>
      <c r="CY9" s="127">
        <f t="shared" si="48"/>
        <v>34035</v>
      </c>
      <c r="CZ9" s="127">
        <f t="shared" si="49"/>
        <v>38666</v>
      </c>
      <c r="DA9" s="127">
        <f t="shared" si="50"/>
        <v>0</v>
      </c>
      <c r="DB9" s="127">
        <f t="shared" si="51"/>
        <v>416778</v>
      </c>
      <c r="DC9" s="127">
        <f t="shared" si="52"/>
        <v>277164</v>
      </c>
      <c r="DD9" s="127">
        <f t="shared" si="53"/>
        <v>139614</v>
      </c>
      <c r="DE9" s="127">
        <f t="shared" si="54"/>
        <v>0</v>
      </c>
      <c r="DF9" s="127">
        <f t="shared" si="55"/>
        <v>0</v>
      </c>
      <c r="DG9" s="127">
        <f t="shared" si="56"/>
        <v>17026</v>
      </c>
      <c r="DH9" s="127">
        <f t="shared" si="57"/>
        <v>0</v>
      </c>
      <c r="DI9" s="127">
        <f t="shared" si="58"/>
        <v>560403</v>
      </c>
      <c r="DJ9" s="127">
        <f t="shared" si="59"/>
        <v>1863339</v>
      </c>
    </row>
    <row r="10" spans="1:114" s="129" customFormat="1" ht="12" customHeight="1">
      <c r="A10" s="125" t="s">
        <v>336</v>
      </c>
      <c r="B10" s="133" t="s">
        <v>342</v>
      </c>
      <c r="C10" s="125" t="s">
        <v>343</v>
      </c>
      <c r="D10" s="127">
        <f t="shared" si="6"/>
        <v>447364</v>
      </c>
      <c r="E10" s="127">
        <f t="shared" si="7"/>
        <v>5110</v>
      </c>
      <c r="F10" s="127">
        <v>0</v>
      </c>
      <c r="G10" s="127">
        <v>0</v>
      </c>
      <c r="H10" s="127">
        <v>0</v>
      </c>
      <c r="I10" s="127">
        <v>35</v>
      </c>
      <c r="J10" s="128" t="s">
        <v>332</v>
      </c>
      <c r="K10" s="127">
        <v>5075</v>
      </c>
      <c r="L10" s="127">
        <v>442254</v>
      </c>
      <c r="M10" s="127">
        <f t="shared" si="8"/>
        <v>61201</v>
      </c>
      <c r="N10" s="127">
        <f t="shared" si="9"/>
        <v>15507</v>
      </c>
      <c r="O10" s="127">
        <v>0</v>
      </c>
      <c r="P10" s="127">
        <v>1537</v>
      </c>
      <c r="Q10" s="127">
        <v>0</v>
      </c>
      <c r="R10" s="127">
        <v>13970</v>
      </c>
      <c r="S10" s="128" t="s">
        <v>332</v>
      </c>
      <c r="T10" s="127">
        <v>0</v>
      </c>
      <c r="U10" s="127">
        <v>45694</v>
      </c>
      <c r="V10" s="127">
        <f t="shared" si="10"/>
        <v>508565</v>
      </c>
      <c r="W10" s="127">
        <f t="shared" si="11"/>
        <v>20617</v>
      </c>
      <c r="X10" s="127">
        <f t="shared" si="12"/>
        <v>0</v>
      </c>
      <c r="Y10" s="127">
        <f t="shared" si="13"/>
        <v>1537</v>
      </c>
      <c r="Z10" s="127">
        <f t="shared" si="14"/>
        <v>0</v>
      </c>
      <c r="AA10" s="127">
        <f t="shared" si="15"/>
        <v>14005</v>
      </c>
      <c r="AB10" s="128" t="s">
        <v>332</v>
      </c>
      <c r="AC10" s="127">
        <f t="shared" si="16"/>
        <v>5075</v>
      </c>
      <c r="AD10" s="127">
        <f t="shared" si="17"/>
        <v>487948</v>
      </c>
      <c r="AE10" s="127">
        <f t="shared" si="18"/>
        <v>5846</v>
      </c>
      <c r="AF10" s="127">
        <f t="shared" si="19"/>
        <v>5846</v>
      </c>
      <c r="AG10" s="127">
        <v>5846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7">
        <f t="shared" si="20"/>
        <v>229121</v>
      </c>
      <c r="AN10" s="127">
        <f t="shared" si="21"/>
        <v>13100</v>
      </c>
      <c r="AO10" s="127">
        <v>13100</v>
      </c>
      <c r="AP10" s="127">
        <v>0</v>
      </c>
      <c r="AQ10" s="127">
        <v>0</v>
      </c>
      <c r="AR10" s="127">
        <v>0</v>
      </c>
      <c r="AS10" s="127">
        <f t="shared" si="22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23"/>
        <v>216021</v>
      </c>
      <c r="AY10" s="127">
        <v>203082</v>
      </c>
      <c r="AZ10" s="127">
        <v>8595</v>
      </c>
      <c r="BA10" s="127">
        <v>0</v>
      </c>
      <c r="BB10" s="127">
        <v>4344</v>
      </c>
      <c r="BC10" s="127">
        <v>205590</v>
      </c>
      <c r="BD10" s="127">
        <v>0</v>
      </c>
      <c r="BE10" s="127">
        <v>6807</v>
      </c>
      <c r="BF10" s="127">
        <f t="shared" si="24"/>
        <v>241774</v>
      </c>
      <c r="BG10" s="127">
        <f t="shared" si="25"/>
        <v>0</v>
      </c>
      <c r="BH10" s="127">
        <f t="shared" si="26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7"/>
        <v>33670</v>
      </c>
      <c r="BP10" s="127">
        <f t="shared" si="28"/>
        <v>4150</v>
      </c>
      <c r="BQ10" s="127">
        <v>4150</v>
      </c>
      <c r="BR10" s="127">
        <v>0</v>
      </c>
      <c r="BS10" s="127">
        <v>0</v>
      </c>
      <c r="BT10" s="127">
        <v>0</v>
      </c>
      <c r="BU10" s="127">
        <f t="shared" si="29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0"/>
        <v>29520</v>
      </c>
      <c r="CA10" s="127">
        <v>29520</v>
      </c>
      <c r="CB10" s="127">
        <v>0</v>
      </c>
      <c r="CC10" s="127">
        <v>0</v>
      </c>
      <c r="CD10" s="127">
        <v>0</v>
      </c>
      <c r="CE10" s="127">
        <v>22269</v>
      </c>
      <c r="CF10" s="127">
        <v>0</v>
      </c>
      <c r="CG10" s="127">
        <v>5262</v>
      </c>
      <c r="CH10" s="127">
        <f t="shared" si="31"/>
        <v>38932</v>
      </c>
      <c r="CI10" s="127">
        <f t="shared" si="32"/>
        <v>5846</v>
      </c>
      <c r="CJ10" s="127">
        <f t="shared" si="33"/>
        <v>5846</v>
      </c>
      <c r="CK10" s="127">
        <f t="shared" si="34"/>
        <v>5846</v>
      </c>
      <c r="CL10" s="127">
        <f t="shared" si="35"/>
        <v>0</v>
      </c>
      <c r="CM10" s="127">
        <f t="shared" si="36"/>
        <v>0</v>
      </c>
      <c r="CN10" s="127">
        <f t="shared" si="37"/>
        <v>0</v>
      </c>
      <c r="CO10" s="127">
        <f t="shared" si="38"/>
        <v>0</v>
      </c>
      <c r="CP10" s="127">
        <f t="shared" si="39"/>
        <v>0</v>
      </c>
      <c r="CQ10" s="127">
        <f t="shared" si="40"/>
        <v>262791</v>
      </c>
      <c r="CR10" s="127">
        <f t="shared" si="41"/>
        <v>17250</v>
      </c>
      <c r="CS10" s="127">
        <f t="shared" si="42"/>
        <v>17250</v>
      </c>
      <c r="CT10" s="127">
        <f t="shared" si="43"/>
        <v>0</v>
      </c>
      <c r="CU10" s="127">
        <f t="shared" si="44"/>
        <v>0</v>
      </c>
      <c r="CV10" s="127">
        <f t="shared" si="45"/>
        <v>0</v>
      </c>
      <c r="CW10" s="127">
        <f t="shared" si="46"/>
        <v>0</v>
      </c>
      <c r="CX10" s="127">
        <f t="shared" si="47"/>
        <v>0</v>
      </c>
      <c r="CY10" s="127">
        <f t="shared" si="48"/>
        <v>0</v>
      </c>
      <c r="CZ10" s="127">
        <f t="shared" si="49"/>
        <v>0</v>
      </c>
      <c r="DA10" s="127">
        <f t="shared" si="50"/>
        <v>0</v>
      </c>
      <c r="DB10" s="127">
        <f t="shared" si="51"/>
        <v>245541</v>
      </c>
      <c r="DC10" s="127">
        <f t="shared" si="52"/>
        <v>232602</v>
      </c>
      <c r="DD10" s="127">
        <f t="shared" si="53"/>
        <v>8595</v>
      </c>
      <c r="DE10" s="127">
        <f t="shared" si="54"/>
        <v>0</v>
      </c>
      <c r="DF10" s="127">
        <f t="shared" si="55"/>
        <v>4344</v>
      </c>
      <c r="DG10" s="127">
        <f t="shared" si="56"/>
        <v>227859</v>
      </c>
      <c r="DH10" s="127">
        <f t="shared" si="57"/>
        <v>0</v>
      </c>
      <c r="DI10" s="127">
        <f t="shared" si="58"/>
        <v>12069</v>
      </c>
      <c r="DJ10" s="127">
        <f t="shared" si="59"/>
        <v>280706</v>
      </c>
    </row>
    <row r="11" spans="1:114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6"/>
        <v>739633</v>
      </c>
      <c r="E11" s="127">
        <f t="shared" si="7"/>
        <v>131104</v>
      </c>
      <c r="F11" s="127">
        <v>0</v>
      </c>
      <c r="G11" s="127">
        <v>0</v>
      </c>
      <c r="H11" s="127">
        <v>0</v>
      </c>
      <c r="I11" s="127">
        <v>99259</v>
      </c>
      <c r="J11" s="128" t="s">
        <v>332</v>
      </c>
      <c r="K11" s="127">
        <v>31845</v>
      </c>
      <c r="L11" s="127">
        <v>608529</v>
      </c>
      <c r="M11" s="127">
        <f t="shared" si="8"/>
        <v>132759</v>
      </c>
      <c r="N11" s="127">
        <f t="shared" si="9"/>
        <v>35969</v>
      </c>
      <c r="O11" s="127">
        <v>11550</v>
      </c>
      <c r="P11" s="127">
        <v>0</v>
      </c>
      <c r="Q11" s="127">
        <v>0</v>
      </c>
      <c r="R11" s="127">
        <v>24419</v>
      </c>
      <c r="S11" s="128" t="s">
        <v>332</v>
      </c>
      <c r="T11" s="127">
        <v>0</v>
      </c>
      <c r="U11" s="127">
        <v>96790</v>
      </c>
      <c r="V11" s="127">
        <f t="shared" si="10"/>
        <v>872392</v>
      </c>
      <c r="W11" s="127">
        <f t="shared" si="11"/>
        <v>167073</v>
      </c>
      <c r="X11" s="127">
        <f t="shared" si="12"/>
        <v>11550</v>
      </c>
      <c r="Y11" s="127">
        <f t="shared" si="13"/>
        <v>0</v>
      </c>
      <c r="Z11" s="127">
        <f t="shared" si="14"/>
        <v>0</v>
      </c>
      <c r="AA11" s="127">
        <f t="shared" si="15"/>
        <v>123678</v>
      </c>
      <c r="AB11" s="128" t="s">
        <v>332</v>
      </c>
      <c r="AC11" s="127">
        <f t="shared" si="16"/>
        <v>31845</v>
      </c>
      <c r="AD11" s="127">
        <f t="shared" si="17"/>
        <v>705319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334078</v>
      </c>
      <c r="AM11" s="127">
        <f t="shared" si="20"/>
        <v>393255</v>
      </c>
      <c r="AN11" s="127">
        <f t="shared" si="21"/>
        <v>40585</v>
      </c>
      <c r="AO11" s="127">
        <v>32146</v>
      </c>
      <c r="AP11" s="127">
        <v>0</v>
      </c>
      <c r="AQ11" s="127">
        <v>8439</v>
      </c>
      <c r="AR11" s="127">
        <v>0</v>
      </c>
      <c r="AS11" s="127">
        <f t="shared" si="22"/>
        <v>67690</v>
      </c>
      <c r="AT11" s="127">
        <v>0</v>
      </c>
      <c r="AU11" s="127">
        <v>61810</v>
      </c>
      <c r="AV11" s="127">
        <v>5880</v>
      </c>
      <c r="AW11" s="127">
        <v>0</v>
      </c>
      <c r="AX11" s="127">
        <f t="shared" si="23"/>
        <v>284980</v>
      </c>
      <c r="AY11" s="127">
        <v>112440</v>
      </c>
      <c r="AZ11" s="127">
        <v>155165</v>
      </c>
      <c r="BA11" s="127">
        <v>17375</v>
      </c>
      <c r="BB11" s="127">
        <v>0</v>
      </c>
      <c r="BC11" s="127">
        <v>0</v>
      </c>
      <c r="BD11" s="127">
        <v>0</v>
      </c>
      <c r="BE11" s="127">
        <v>12300</v>
      </c>
      <c r="BF11" s="127">
        <f t="shared" si="24"/>
        <v>405555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132625</v>
      </c>
      <c r="BP11" s="127">
        <f t="shared" si="28"/>
        <v>9408</v>
      </c>
      <c r="BQ11" s="127">
        <v>9408</v>
      </c>
      <c r="BR11" s="127">
        <v>0</v>
      </c>
      <c r="BS11" s="127">
        <v>0</v>
      </c>
      <c r="BT11" s="127">
        <v>0</v>
      </c>
      <c r="BU11" s="127">
        <f t="shared" si="29"/>
        <v>14427</v>
      </c>
      <c r="BV11" s="127">
        <v>0</v>
      </c>
      <c r="BW11" s="127">
        <v>14427</v>
      </c>
      <c r="BX11" s="127">
        <v>0</v>
      </c>
      <c r="BY11" s="127">
        <v>0</v>
      </c>
      <c r="BZ11" s="127">
        <f t="shared" si="30"/>
        <v>108790</v>
      </c>
      <c r="CA11" s="127">
        <v>23488</v>
      </c>
      <c r="CB11" s="127">
        <v>85302</v>
      </c>
      <c r="CC11" s="127">
        <v>0</v>
      </c>
      <c r="CD11" s="127">
        <v>0</v>
      </c>
      <c r="CE11" s="127">
        <v>0</v>
      </c>
      <c r="CF11" s="127">
        <v>0</v>
      </c>
      <c r="CG11" s="127">
        <v>134</v>
      </c>
      <c r="CH11" s="127">
        <f t="shared" si="31"/>
        <v>132759</v>
      </c>
      <c r="CI11" s="127">
        <f t="shared" si="32"/>
        <v>0</v>
      </c>
      <c r="CJ11" s="127">
        <f t="shared" si="33"/>
        <v>0</v>
      </c>
      <c r="CK11" s="127">
        <f t="shared" si="34"/>
        <v>0</v>
      </c>
      <c r="CL11" s="127">
        <f t="shared" si="35"/>
        <v>0</v>
      </c>
      <c r="CM11" s="127">
        <f t="shared" si="36"/>
        <v>0</v>
      </c>
      <c r="CN11" s="127">
        <f t="shared" si="37"/>
        <v>0</v>
      </c>
      <c r="CO11" s="127">
        <f t="shared" si="38"/>
        <v>0</v>
      </c>
      <c r="CP11" s="127">
        <f t="shared" si="39"/>
        <v>334078</v>
      </c>
      <c r="CQ11" s="127">
        <f t="shared" si="40"/>
        <v>525880</v>
      </c>
      <c r="CR11" s="127">
        <f t="shared" si="41"/>
        <v>49993</v>
      </c>
      <c r="CS11" s="127">
        <f t="shared" si="42"/>
        <v>41554</v>
      </c>
      <c r="CT11" s="127">
        <f t="shared" si="43"/>
        <v>0</v>
      </c>
      <c r="CU11" s="127">
        <f t="shared" si="44"/>
        <v>8439</v>
      </c>
      <c r="CV11" s="127">
        <f t="shared" si="45"/>
        <v>0</v>
      </c>
      <c r="CW11" s="127">
        <f t="shared" si="46"/>
        <v>82117</v>
      </c>
      <c r="CX11" s="127">
        <f t="shared" si="47"/>
        <v>0</v>
      </c>
      <c r="CY11" s="127">
        <f t="shared" si="48"/>
        <v>76237</v>
      </c>
      <c r="CZ11" s="127">
        <f t="shared" si="49"/>
        <v>5880</v>
      </c>
      <c r="DA11" s="127">
        <f t="shared" si="50"/>
        <v>0</v>
      </c>
      <c r="DB11" s="127">
        <f t="shared" si="51"/>
        <v>393770</v>
      </c>
      <c r="DC11" s="127">
        <f t="shared" si="52"/>
        <v>135928</v>
      </c>
      <c r="DD11" s="127">
        <f t="shared" si="53"/>
        <v>240467</v>
      </c>
      <c r="DE11" s="127">
        <f t="shared" si="54"/>
        <v>17375</v>
      </c>
      <c r="DF11" s="127">
        <f t="shared" si="55"/>
        <v>0</v>
      </c>
      <c r="DG11" s="127">
        <f t="shared" si="56"/>
        <v>0</v>
      </c>
      <c r="DH11" s="127">
        <f t="shared" si="57"/>
        <v>0</v>
      </c>
      <c r="DI11" s="127">
        <f t="shared" si="58"/>
        <v>12434</v>
      </c>
      <c r="DJ11" s="127">
        <f t="shared" si="59"/>
        <v>538314</v>
      </c>
    </row>
    <row r="12" spans="1:114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6"/>
        <v>621076</v>
      </c>
      <c r="E12" s="134">
        <f t="shared" si="7"/>
        <v>18173</v>
      </c>
      <c r="F12" s="134">
        <v>0</v>
      </c>
      <c r="G12" s="134">
        <v>0</v>
      </c>
      <c r="H12" s="134">
        <v>0</v>
      </c>
      <c r="I12" s="134">
        <v>176</v>
      </c>
      <c r="J12" s="135" t="s">
        <v>332</v>
      </c>
      <c r="K12" s="134">
        <v>17997</v>
      </c>
      <c r="L12" s="134">
        <v>602903</v>
      </c>
      <c r="M12" s="134">
        <f t="shared" si="8"/>
        <v>140842</v>
      </c>
      <c r="N12" s="134">
        <f t="shared" si="9"/>
        <v>13745</v>
      </c>
      <c r="O12" s="134">
        <v>0</v>
      </c>
      <c r="P12" s="134">
        <v>0</v>
      </c>
      <c r="Q12" s="134">
        <v>0</v>
      </c>
      <c r="R12" s="134">
        <v>13745</v>
      </c>
      <c r="S12" s="135" t="s">
        <v>332</v>
      </c>
      <c r="T12" s="134">
        <v>0</v>
      </c>
      <c r="U12" s="134">
        <v>127097</v>
      </c>
      <c r="V12" s="134">
        <f t="shared" si="10"/>
        <v>761918</v>
      </c>
      <c r="W12" s="134">
        <f t="shared" si="11"/>
        <v>31918</v>
      </c>
      <c r="X12" s="134">
        <f t="shared" si="12"/>
        <v>0</v>
      </c>
      <c r="Y12" s="134">
        <f t="shared" si="13"/>
        <v>0</v>
      </c>
      <c r="Z12" s="134">
        <f t="shared" si="14"/>
        <v>0</v>
      </c>
      <c r="AA12" s="134">
        <f t="shared" si="15"/>
        <v>13921</v>
      </c>
      <c r="AB12" s="135" t="s">
        <v>332</v>
      </c>
      <c r="AC12" s="134">
        <f t="shared" si="16"/>
        <v>17997</v>
      </c>
      <c r="AD12" s="134">
        <f t="shared" si="17"/>
        <v>730000</v>
      </c>
      <c r="AE12" s="134">
        <f t="shared" si="18"/>
        <v>0</v>
      </c>
      <c r="AF12" s="134">
        <f t="shared" si="19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f t="shared" si="20"/>
        <v>511565</v>
      </c>
      <c r="AN12" s="134">
        <f t="shared" si="21"/>
        <v>3679</v>
      </c>
      <c r="AO12" s="134">
        <v>3679</v>
      </c>
      <c r="AP12" s="134">
        <v>0</v>
      </c>
      <c r="AQ12" s="134">
        <v>0</v>
      </c>
      <c r="AR12" s="134">
        <v>0</v>
      </c>
      <c r="AS12" s="134">
        <f t="shared" si="22"/>
        <v>1685</v>
      </c>
      <c r="AT12" s="134">
        <v>0</v>
      </c>
      <c r="AU12" s="134">
        <v>1648</v>
      </c>
      <c r="AV12" s="134">
        <v>37</v>
      </c>
      <c r="AW12" s="134">
        <v>0</v>
      </c>
      <c r="AX12" s="134">
        <f t="shared" si="23"/>
        <v>506201</v>
      </c>
      <c r="AY12" s="134">
        <v>228304</v>
      </c>
      <c r="AZ12" s="134">
        <v>4321</v>
      </c>
      <c r="BA12" s="134">
        <v>273576</v>
      </c>
      <c r="BB12" s="134">
        <v>0</v>
      </c>
      <c r="BC12" s="134">
        <v>46110</v>
      </c>
      <c r="BD12" s="134">
        <v>0</v>
      </c>
      <c r="BE12" s="134">
        <v>63401</v>
      </c>
      <c r="BF12" s="134">
        <f t="shared" si="24"/>
        <v>574966</v>
      </c>
      <c r="BG12" s="134">
        <f t="shared" si="25"/>
        <v>0</v>
      </c>
      <c r="BH12" s="134">
        <f t="shared" si="26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33680</v>
      </c>
      <c r="BO12" s="134">
        <f t="shared" si="27"/>
        <v>64570</v>
      </c>
      <c r="BP12" s="134">
        <f t="shared" si="28"/>
        <v>946</v>
      </c>
      <c r="BQ12" s="134">
        <v>946</v>
      </c>
      <c r="BR12" s="134">
        <v>0</v>
      </c>
      <c r="BS12" s="134">
        <v>0</v>
      </c>
      <c r="BT12" s="134">
        <v>0</v>
      </c>
      <c r="BU12" s="134">
        <f t="shared" si="29"/>
        <v>7453</v>
      </c>
      <c r="BV12" s="134">
        <v>0</v>
      </c>
      <c r="BW12" s="134">
        <v>7453</v>
      </c>
      <c r="BX12" s="134">
        <v>0</v>
      </c>
      <c r="BY12" s="134">
        <v>0</v>
      </c>
      <c r="BZ12" s="134">
        <f t="shared" si="30"/>
        <v>56171</v>
      </c>
      <c r="CA12" s="134">
        <v>31825</v>
      </c>
      <c r="CB12" s="134">
        <v>18942</v>
      </c>
      <c r="CC12" s="134">
        <v>5404</v>
      </c>
      <c r="CD12" s="134">
        <v>0</v>
      </c>
      <c r="CE12" s="134">
        <v>21825</v>
      </c>
      <c r="CF12" s="134">
        <v>0</v>
      </c>
      <c r="CG12" s="134">
        <v>20767</v>
      </c>
      <c r="CH12" s="134">
        <f t="shared" si="31"/>
        <v>85337</v>
      </c>
      <c r="CI12" s="134">
        <f t="shared" si="32"/>
        <v>0</v>
      </c>
      <c r="CJ12" s="134">
        <f t="shared" si="33"/>
        <v>0</v>
      </c>
      <c r="CK12" s="134">
        <f t="shared" si="34"/>
        <v>0</v>
      </c>
      <c r="CL12" s="134">
        <f t="shared" si="35"/>
        <v>0</v>
      </c>
      <c r="CM12" s="134">
        <f t="shared" si="36"/>
        <v>0</v>
      </c>
      <c r="CN12" s="134">
        <f t="shared" si="37"/>
        <v>0</v>
      </c>
      <c r="CO12" s="134">
        <f t="shared" si="38"/>
        <v>0</v>
      </c>
      <c r="CP12" s="134">
        <f t="shared" si="39"/>
        <v>33680</v>
      </c>
      <c r="CQ12" s="134">
        <f t="shared" si="40"/>
        <v>576135</v>
      </c>
      <c r="CR12" s="134">
        <f t="shared" si="41"/>
        <v>4625</v>
      </c>
      <c r="CS12" s="134">
        <f t="shared" si="42"/>
        <v>4625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9138</v>
      </c>
      <c r="CX12" s="134">
        <f t="shared" si="47"/>
        <v>0</v>
      </c>
      <c r="CY12" s="134">
        <f t="shared" si="48"/>
        <v>9101</v>
      </c>
      <c r="CZ12" s="134">
        <f t="shared" si="49"/>
        <v>37</v>
      </c>
      <c r="DA12" s="134">
        <f t="shared" si="50"/>
        <v>0</v>
      </c>
      <c r="DB12" s="134">
        <f t="shared" si="51"/>
        <v>562372</v>
      </c>
      <c r="DC12" s="134">
        <f t="shared" si="52"/>
        <v>260129</v>
      </c>
      <c r="DD12" s="134">
        <f t="shared" si="53"/>
        <v>23263</v>
      </c>
      <c r="DE12" s="134">
        <f t="shared" si="54"/>
        <v>278980</v>
      </c>
      <c r="DF12" s="134">
        <f t="shared" si="55"/>
        <v>0</v>
      </c>
      <c r="DG12" s="134">
        <f t="shared" si="56"/>
        <v>67935</v>
      </c>
      <c r="DH12" s="134">
        <f t="shared" si="57"/>
        <v>0</v>
      </c>
      <c r="DI12" s="134">
        <f t="shared" si="58"/>
        <v>84168</v>
      </c>
      <c r="DJ12" s="134">
        <f t="shared" si="59"/>
        <v>660303</v>
      </c>
    </row>
    <row r="13" spans="1:114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6"/>
        <v>397647</v>
      </c>
      <c r="E13" s="134">
        <f t="shared" si="7"/>
        <v>6638</v>
      </c>
      <c r="F13" s="134">
        <v>0</v>
      </c>
      <c r="G13" s="134">
        <v>2859</v>
      </c>
      <c r="H13" s="134">
        <v>0</v>
      </c>
      <c r="I13" s="134">
        <v>140</v>
      </c>
      <c r="J13" s="135" t="s">
        <v>332</v>
      </c>
      <c r="K13" s="134">
        <v>3639</v>
      </c>
      <c r="L13" s="134">
        <v>391009</v>
      </c>
      <c r="M13" s="134">
        <f t="shared" si="8"/>
        <v>61278</v>
      </c>
      <c r="N13" s="134">
        <f t="shared" si="9"/>
        <v>7815</v>
      </c>
      <c r="O13" s="134">
        <v>0</v>
      </c>
      <c r="P13" s="134">
        <v>0</v>
      </c>
      <c r="Q13" s="134">
        <v>0</v>
      </c>
      <c r="R13" s="134">
        <v>7815</v>
      </c>
      <c r="S13" s="135" t="s">
        <v>332</v>
      </c>
      <c r="T13" s="134">
        <v>0</v>
      </c>
      <c r="U13" s="134">
        <v>53463</v>
      </c>
      <c r="V13" s="134">
        <f t="shared" si="10"/>
        <v>458925</v>
      </c>
      <c r="W13" s="134">
        <f t="shared" si="11"/>
        <v>14453</v>
      </c>
      <c r="X13" s="134">
        <f t="shared" si="12"/>
        <v>0</v>
      </c>
      <c r="Y13" s="134">
        <f t="shared" si="13"/>
        <v>2859</v>
      </c>
      <c r="Z13" s="134">
        <f t="shared" si="14"/>
        <v>0</v>
      </c>
      <c r="AA13" s="134">
        <f t="shared" si="15"/>
        <v>7955</v>
      </c>
      <c r="AB13" s="135" t="s">
        <v>332</v>
      </c>
      <c r="AC13" s="134">
        <f t="shared" si="16"/>
        <v>3639</v>
      </c>
      <c r="AD13" s="134">
        <f t="shared" si="17"/>
        <v>444472</v>
      </c>
      <c r="AE13" s="134">
        <f t="shared" si="18"/>
        <v>0</v>
      </c>
      <c r="AF13" s="134">
        <f t="shared" si="19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f t="shared" si="20"/>
        <v>227376</v>
      </c>
      <c r="AN13" s="134">
        <f t="shared" si="21"/>
        <v>6357</v>
      </c>
      <c r="AO13" s="134">
        <v>6357</v>
      </c>
      <c r="AP13" s="134">
        <v>0</v>
      </c>
      <c r="AQ13" s="134">
        <v>0</v>
      </c>
      <c r="AR13" s="134">
        <v>0</v>
      </c>
      <c r="AS13" s="134">
        <f t="shared" si="22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3"/>
        <v>214371</v>
      </c>
      <c r="AY13" s="134">
        <v>208929</v>
      </c>
      <c r="AZ13" s="134">
        <v>4542</v>
      </c>
      <c r="BA13" s="134">
        <v>0</v>
      </c>
      <c r="BB13" s="134">
        <v>900</v>
      </c>
      <c r="BC13" s="134">
        <v>170271</v>
      </c>
      <c r="BD13" s="134">
        <v>6648</v>
      </c>
      <c r="BE13" s="134">
        <v>0</v>
      </c>
      <c r="BF13" s="134">
        <f t="shared" si="24"/>
        <v>227376</v>
      </c>
      <c r="BG13" s="134">
        <f t="shared" si="25"/>
        <v>0</v>
      </c>
      <c r="BH13" s="134">
        <f t="shared" si="26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7"/>
        <v>15196</v>
      </c>
      <c r="BP13" s="134">
        <f t="shared" si="28"/>
        <v>6357</v>
      </c>
      <c r="BQ13" s="134">
        <v>6357</v>
      </c>
      <c r="BR13" s="134">
        <v>0</v>
      </c>
      <c r="BS13" s="134">
        <v>0</v>
      </c>
      <c r="BT13" s="134">
        <v>0</v>
      </c>
      <c r="BU13" s="134">
        <f t="shared" si="29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0"/>
        <v>8587</v>
      </c>
      <c r="CA13" s="134">
        <v>8587</v>
      </c>
      <c r="CB13" s="134">
        <v>0</v>
      </c>
      <c r="CC13" s="134">
        <v>0</v>
      </c>
      <c r="CD13" s="134">
        <v>0</v>
      </c>
      <c r="CE13" s="134">
        <v>14088</v>
      </c>
      <c r="CF13" s="134">
        <v>252</v>
      </c>
      <c r="CG13" s="134">
        <v>31994</v>
      </c>
      <c r="CH13" s="134">
        <f t="shared" si="31"/>
        <v>47190</v>
      </c>
      <c r="CI13" s="134">
        <f t="shared" si="32"/>
        <v>0</v>
      </c>
      <c r="CJ13" s="134">
        <f t="shared" si="33"/>
        <v>0</v>
      </c>
      <c r="CK13" s="134">
        <f t="shared" si="34"/>
        <v>0</v>
      </c>
      <c r="CL13" s="134">
        <f t="shared" si="35"/>
        <v>0</v>
      </c>
      <c r="CM13" s="134">
        <f t="shared" si="36"/>
        <v>0</v>
      </c>
      <c r="CN13" s="134">
        <f t="shared" si="37"/>
        <v>0</v>
      </c>
      <c r="CO13" s="134">
        <f t="shared" si="38"/>
        <v>0</v>
      </c>
      <c r="CP13" s="134">
        <f t="shared" si="39"/>
        <v>0</v>
      </c>
      <c r="CQ13" s="134">
        <f t="shared" si="40"/>
        <v>242572</v>
      </c>
      <c r="CR13" s="134">
        <f t="shared" si="41"/>
        <v>12714</v>
      </c>
      <c r="CS13" s="134">
        <f t="shared" si="42"/>
        <v>12714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0</v>
      </c>
      <c r="CX13" s="134">
        <f t="shared" si="47"/>
        <v>0</v>
      </c>
      <c r="CY13" s="134">
        <f t="shared" si="48"/>
        <v>0</v>
      </c>
      <c r="CZ13" s="134">
        <f t="shared" si="49"/>
        <v>0</v>
      </c>
      <c r="DA13" s="134">
        <f t="shared" si="50"/>
        <v>0</v>
      </c>
      <c r="DB13" s="134">
        <f t="shared" si="51"/>
        <v>222958</v>
      </c>
      <c r="DC13" s="134">
        <f t="shared" si="52"/>
        <v>217516</v>
      </c>
      <c r="DD13" s="134">
        <f t="shared" si="53"/>
        <v>4542</v>
      </c>
      <c r="DE13" s="134">
        <f t="shared" si="54"/>
        <v>0</v>
      </c>
      <c r="DF13" s="134">
        <f t="shared" si="55"/>
        <v>900</v>
      </c>
      <c r="DG13" s="134">
        <f t="shared" si="56"/>
        <v>184359</v>
      </c>
      <c r="DH13" s="134">
        <f t="shared" si="57"/>
        <v>6900</v>
      </c>
      <c r="DI13" s="134">
        <f t="shared" si="58"/>
        <v>31994</v>
      </c>
      <c r="DJ13" s="134">
        <f t="shared" si="59"/>
        <v>274566</v>
      </c>
    </row>
    <row r="14" spans="1:114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6"/>
        <v>256181</v>
      </c>
      <c r="E14" s="134">
        <f t="shared" si="7"/>
        <v>54988</v>
      </c>
      <c r="F14" s="134">
        <v>0</v>
      </c>
      <c r="G14" s="134">
        <v>0</v>
      </c>
      <c r="H14" s="134">
        <v>0</v>
      </c>
      <c r="I14" s="134">
        <v>54908</v>
      </c>
      <c r="J14" s="135" t="s">
        <v>332</v>
      </c>
      <c r="K14" s="134">
        <v>80</v>
      </c>
      <c r="L14" s="134">
        <v>201193</v>
      </c>
      <c r="M14" s="134">
        <f t="shared" si="8"/>
        <v>67124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5" t="s">
        <v>332</v>
      </c>
      <c r="T14" s="134">
        <v>0</v>
      </c>
      <c r="U14" s="134">
        <v>67124</v>
      </c>
      <c r="V14" s="134">
        <f t="shared" si="10"/>
        <v>323305</v>
      </c>
      <c r="W14" s="134">
        <f t="shared" si="11"/>
        <v>54988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54908</v>
      </c>
      <c r="AB14" s="135" t="s">
        <v>332</v>
      </c>
      <c r="AC14" s="134">
        <f t="shared" si="16"/>
        <v>80</v>
      </c>
      <c r="AD14" s="134">
        <f t="shared" si="17"/>
        <v>268317</v>
      </c>
      <c r="AE14" s="134">
        <f t="shared" si="18"/>
        <v>0</v>
      </c>
      <c r="AF14" s="134">
        <f t="shared" si="19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f t="shared" si="20"/>
        <v>69723</v>
      </c>
      <c r="AN14" s="134">
        <f t="shared" si="21"/>
        <v>3867</v>
      </c>
      <c r="AO14" s="134">
        <v>3867</v>
      </c>
      <c r="AP14" s="134">
        <v>0</v>
      </c>
      <c r="AQ14" s="134">
        <v>0</v>
      </c>
      <c r="AR14" s="134">
        <v>0</v>
      </c>
      <c r="AS14" s="134">
        <f t="shared" si="22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3"/>
        <v>65856</v>
      </c>
      <c r="AY14" s="134">
        <v>65856</v>
      </c>
      <c r="AZ14" s="134">
        <v>0</v>
      </c>
      <c r="BA14" s="134">
        <v>0</v>
      </c>
      <c r="BB14" s="134">
        <v>0</v>
      </c>
      <c r="BC14" s="134">
        <v>159040</v>
      </c>
      <c r="BD14" s="134">
        <v>0</v>
      </c>
      <c r="BE14" s="134">
        <v>27418</v>
      </c>
      <c r="BF14" s="134">
        <f t="shared" si="24"/>
        <v>97141</v>
      </c>
      <c r="BG14" s="134">
        <f t="shared" si="25"/>
        <v>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3867</v>
      </c>
      <c r="BP14" s="134">
        <f t="shared" si="28"/>
        <v>3867</v>
      </c>
      <c r="BQ14" s="134">
        <v>3867</v>
      </c>
      <c r="BR14" s="134">
        <v>0</v>
      </c>
      <c r="BS14" s="134">
        <v>0</v>
      </c>
      <c r="BT14" s="134">
        <v>0</v>
      </c>
      <c r="BU14" s="134">
        <f t="shared" si="29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0"/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63257</v>
      </c>
      <c r="CF14" s="134">
        <v>0</v>
      </c>
      <c r="CG14" s="134">
        <v>0</v>
      </c>
      <c r="CH14" s="134">
        <f t="shared" si="31"/>
        <v>3867</v>
      </c>
      <c r="CI14" s="134">
        <f t="shared" si="32"/>
        <v>0</v>
      </c>
      <c r="CJ14" s="134">
        <f t="shared" si="33"/>
        <v>0</v>
      </c>
      <c r="CK14" s="134">
        <f t="shared" si="34"/>
        <v>0</v>
      </c>
      <c r="CL14" s="134">
        <f t="shared" si="35"/>
        <v>0</v>
      </c>
      <c r="CM14" s="134">
        <f t="shared" si="36"/>
        <v>0</v>
      </c>
      <c r="CN14" s="134">
        <f t="shared" si="37"/>
        <v>0</v>
      </c>
      <c r="CO14" s="134">
        <f t="shared" si="38"/>
        <v>0</v>
      </c>
      <c r="CP14" s="134">
        <f t="shared" si="39"/>
        <v>0</v>
      </c>
      <c r="CQ14" s="134">
        <f t="shared" si="40"/>
        <v>73590</v>
      </c>
      <c r="CR14" s="134">
        <f t="shared" si="41"/>
        <v>7734</v>
      </c>
      <c r="CS14" s="134">
        <f t="shared" si="42"/>
        <v>7734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0</v>
      </c>
      <c r="CX14" s="134">
        <f t="shared" si="47"/>
        <v>0</v>
      </c>
      <c r="CY14" s="134">
        <f t="shared" si="48"/>
        <v>0</v>
      </c>
      <c r="CZ14" s="134">
        <f t="shared" si="49"/>
        <v>0</v>
      </c>
      <c r="DA14" s="134">
        <f t="shared" si="50"/>
        <v>0</v>
      </c>
      <c r="DB14" s="134">
        <f t="shared" si="51"/>
        <v>65856</v>
      </c>
      <c r="DC14" s="134">
        <f t="shared" si="52"/>
        <v>65856</v>
      </c>
      <c r="DD14" s="134">
        <f t="shared" si="53"/>
        <v>0</v>
      </c>
      <c r="DE14" s="134">
        <f t="shared" si="54"/>
        <v>0</v>
      </c>
      <c r="DF14" s="134">
        <f t="shared" si="55"/>
        <v>0</v>
      </c>
      <c r="DG14" s="134">
        <f t="shared" si="56"/>
        <v>222297</v>
      </c>
      <c r="DH14" s="134">
        <f t="shared" si="57"/>
        <v>0</v>
      </c>
      <c r="DI14" s="134">
        <f t="shared" si="58"/>
        <v>27418</v>
      </c>
      <c r="DJ14" s="134">
        <f t="shared" si="59"/>
        <v>101008</v>
      </c>
    </row>
    <row r="15" spans="1:114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6"/>
        <v>451115</v>
      </c>
      <c r="E15" s="134">
        <f t="shared" si="7"/>
        <v>68971</v>
      </c>
      <c r="F15" s="134">
        <v>0</v>
      </c>
      <c r="G15" s="134">
        <v>0</v>
      </c>
      <c r="H15" s="134">
        <v>0</v>
      </c>
      <c r="I15" s="134">
        <v>63746</v>
      </c>
      <c r="J15" s="135" t="s">
        <v>332</v>
      </c>
      <c r="K15" s="134">
        <v>5225</v>
      </c>
      <c r="L15" s="134">
        <v>382144</v>
      </c>
      <c r="M15" s="134">
        <f t="shared" si="8"/>
        <v>64584</v>
      </c>
      <c r="N15" s="134">
        <f t="shared" si="9"/>
        <v>12682</v>
      </c>
      <c r="O15" s="134">
        <v>0</v>
      </c>
      <c r="P15" s="134">
        <v>0</v>
      </c>
      <c r="Q15" s="134">
        <v>0</v>
      </c>
      <c r="R15" s="134">
        <v>12682</v>
      </c>
      <c r="S15" s="135" t="s">
        <v>332</v>
      </c>
      <c r="T15" s="134">
        <v>0</v>
      </c>
      <c r="U15" s="134">
        <v>51902</v>
      </c>
      <c r="V15" s="134">
        <f t="shared" si="10"/>
        <v>515699</v>
      </c>
      <c r="W15" s="134">
        <f t="shared" si="11"/>
        <v>81653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76428</v>
      </c>
      <c r="AB15" s="135" t="s">
        <v>332</v>
      </c>
      <c r="AC15" s="134">
        <f t="shared" si="16"/>
        <v>5225</v>
      </c>
      <c r="AD15" s="134">
        <f t="shared" si="17"/>
        <v>434046</v>
      </c>
      <c r="AE15" s="134">
        <f t="shared" si="18"/>
        <v>0</v>
      </c>
      <c r="AF15" s="134">
        <f t="shared" si="19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191081</v>
      </c>
      <c r="AM15" s="134">
        <f t="shared" si="20"/>
        <v>260034</v>
      </c>
      <c r="AN15" s="134">
        <f t="shared" si="21"/>
        <v>25194</v>
      </c>
      <c r="AO15" s="134">
        <v>25194</v>
      </c>
      <c r="AP15" s="134">
        <v>0</v>
      </c>
      <c r="AQ15" s="134">
        <v>0</v>
      </c>
      <c r="AR15" s="134">
        <v>0</v>
      </c>
      <c r="AS15" s="134">
        <f t="shared" si="22"/>
        <v>4759</v>
      </c>
      <c r="AT15" s="134">
        <v>0</v>
      </c>
      <c r="AU15" s="134">
        <v>0</v>
      </c>
      <c r="AV15" s="134">
        <v>4759</v>
      </c>
      <c r="AW15" s="134">
        <v>0</v>
      </c>
      <c r="AX15" s="134">
        <f t="shared" si="23"/>
        <v>230081</v>
      </c>
      <c r="AY15" s="134">
        <v>200414</v>
      </c>
      <c r="AZ15" s="134">
        <v>23814</v>
      </c>
      <c r="BA15" s="134">
        <v>5853</v>
      </c>
      <c r="BB15" s="134">
        <v>0</v>
      </c>
      <c r="BC15" s="134">
        <v>0</v>
      </c>
      <c r="BD15" s="134">
        <v>0</v>
      </c>
      <c r="BE15" s="134">
        <v>0</v>
      </c>
      <c r="BF15" s="134">
        <f t="shared" si="24"/>
        <v>260034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19768</v>
      </c>
      <c r="BP15" s="134">
        <f t="shared" si="28"/>
        <v>7077</v>
      </c>
      <c r="BQ15" s="134">
        <v>7077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12691</v>
      </c>
      <c r="CA15" s="134">
        <v>12691</v>
      </c>
      <c r="CB15" s="134">
        <v>0</v>
      </c>
      <c r="CC15" s="134">
        <v>0</v>
      </c>
      <c r="CD15" s="134">
        <v>0</v>
      </c>
      <c r="CE15" s="134">
        <v>44816</v>
      </c>
      <c r="CF15" s="134">
        <v>0</v>
      </c>
      <c r="CG15" s="134">
        <v>0</v>
      </c>
      <c r="CH15" s="134">
        <f t="shared" si="31"/>
        <v>19768</v>
      </c>
      <c r="CI15" s="134">
        <f t="shared" si="32"/>
        <v>0</v>
      </c>
      <c r="CJ15" s="134">
        <f t="shared" si="33"/>
        <v>0</v>
      </c>
      <c r="CK15" s="134">
        <f t="shared" si="34"/>
        <v>0</v>
      </c>
      <c r="CL15" s="134">
        <f t="shared" si="35"/>
        <v>0</v>
      </c>
      <c r="CM15" s="134">
        <f t="shared" si="36"/>
        <v>0</v>
      </c>
      <c r="CN15" s="134">
        <f t="shared" si="37"/>
        <v>0</v>
      </c>
      <c r="CO15" s="134">
        <f t="shared" si="38"/>
        <v>0</v>
      </c>
      <c r="CP15" s="134">
        <f t="shared" si="39"/>
        <v>191081</v>
      </c>
      <c r="CQ15" s="134">
        <f t="shared" si="40"/>
        <v>279802</v>
      </c>
      <c r="CR15" s="134">
        <f t="shared" si="41"/>
        <v>32271</v>
      </c>
      <c r="CS15" s="134">
        <f t="shared" si="42"/>
        <v>32271</v>
      </c>
      <c r="CT15" s="134">
        <f t="shared" si="43"/>
        <v>0</v>
      </c>
      <c r="CU15" s="134">
        <f t="shared" si="44"/>
        <v>0</v>
      </c>
      <c r="CV15" s="134">
        <f t="shared" si="45"/>
        <v>0</v>
      </c>
      <c r="CW15" s="134">
        <f t="shared" si="46"/>
        <v>4759</v>
      </c>
      <c r="CX15" s="134">
        <f t="shared" si="47"/>
        <v>0</v>
      </c>
      <c r="CY15" s="134">
        <f t="shared" si="48"/>
        <v>0</v>
      </c>
      <c r="CZ15" s="134">
        <f t="shared" si="49"/>
        <v>4759</v>
      </c>
      <c r="DA15" s="134">
        <f t="shared" si="50"/>
        <v>0</v>
      </c>
      <c r="DB15" s="134">
        <f t="shared" si="51"/>
        <v>242772</v>
      </c>
      <c r="DC15" s="134">
        <f t="shared" si="52"/>
        <v>213105</v>
      </c>
      <c r="DD15" s="134">
        <f t="shared" si="53"/>
        <v>23814</v>
      </c>
      <c r="DE15" s="134">
        <f t="shared" si="54"/>
        <v>5853</v>
      </c>
      <c r="DF15" s="134">
        <f t="shared" si="55"/>
        <v>0</v>
      </c>
      <c r="DG15" s="134">
        <f t="shared" si="56"/>
        <v>44816</v>
      </c>
      <c r="DH15" s="134">
        <f t="shared" si="57"/>
        <v>0</v>
      </c>
      <c r="DI15" s="134">
        <f t="shared" si="58"/>
        <v>0</v>
      </c>
      <c r="DJ15" s="134">
        <f t="shared" si="59"/>
        <v>279802</v>
      </c>
    </row>
    <row r="16" spans="1:114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6"/>
        <v>498428</v>
      </c>
      <c r="E16" s="134">
        <f t="shared" si="7"/>
        <v>43816</v>
      </c>
      <c r="F16" s="134">
        <v>0</v>
      </c>
      <c r="G16" s="134">
        <v>0</v>
      </c>
      <c r="H16" s="134">
        <v>0</v>
      </c>
      <c r="I16" s="134">
        <v>43776</v>
      </c>
      <c r="J16" s="135" t="s">
        <v>332</v>
      </c>
      <c r="K16" s="134">
        <v>40</v>
      </c>
      <c r="L16" s="134">
        <v>454612</v>
      </c>
      <c r="M16" s="134">
        <f t="shared" si="8"/>
        <v>59698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5" t="s">
        <v>332</v>
      </c>
      <c r="T16" s="134">
        <v>0</v>
      </c>
      <c r="U16" s="134">
        <v>59698</v>
      </c>
      <c r="V16" s="134">
        <f t="shared" si="10"/>
        <v>558126</v>
      </c>
      <c r="W16" s="134">
        <f t="shared" si="11"/>
        <v>43816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43776</v>
      </c>
      <c r="AB16" s="135" t="s">
        <v>332</v>
      </c>
      <c r="AC16" s="134">
        <f t="shared" si="16"/>
        <v>40</v>
      </c>
      <c r="AD16" s="134">
        <f t="shared" si="17"/>
        <v>514310</v>
      </c>
      <c r="AE16" s="134">
        <f t="shared" si="18"/>
        <v>0</v>
      </c>
      <c r="AF16" s="134">
        <f t="shared" si="19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f t="shared" si="20"/>
        <v>189345</v>
      </c>
      <c r="AN16" s="134">
        <f t="shared" si="21"/>
        <v>11458</v>
      </c>
      <c r="AO16" s="134">
        <v>11458</v>
      </c>
      <c r="AP16" s="134">
        <v>0</v>
      </c>
      <c r="AQ16" s="134">
        <v>0</v>
      </c>
      <c r="AR16" s="134">
        <v>0</v>
      </c>
      <c r="AS16" s="134">
        <f t="shared" si="22"/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f t="shared" si="23"/>
        <v>177887</v>
      </c>
      <c r="AY16" s="134">
        <v>177887</v>
      </c>
      <c r="AZ16" s="134">
        <v>0</v>
      </c>
      <c r="BA16" s="134">
        <v>0</v>
      </c>
      <c r="BB16" s="134">
        <v>0</v>
      </c>
      <c r="BC16" s="134">
        <v>281938</v>
      </c>
      <c r="BD16" s="134">
        <v>0</v>
      </c>
      <c r="BE16" s="134">
        <v>27145</v>
      </c>
      <c r="BF16" s="134">
        <f t="shared" si="24"/>
        <v>216490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5729</v>
      </c>
      <c r="BP16" s="134">
        <f t="shared" si="28"/>
        <v>5729</v>
      </c>
      <c r="BQ16" s="134">
        <v>5729</v>
      </c>
      <c r="BR16" s="134">
        <v>0</v>
      </c>
      <c r="BS16" s="134">
        <v>0</v>
      </c>
      <c r="BT16" s="134">
        <v>0</v>
      </c>
      <c r="BU16" s="134">
        <f t="shared" si="29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0"/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53759</v>
      </c>
      <c r="CF16" s="134">
        <v>0</v>
      </c>
      <c r="CG16" s="134">
        <v>210</v>
      </c>
      <c r="CH16" s="134">
        <f t="shared" si="31"/>
        <v>5939</v>
      </c>
      <c r="CI16" s="134">
        <f t="shared" si="32"/>
        <v>0</v>
      </c>
      <c r="CJ16" s="134">
        <f t="shared" si="33"/>
        <v>0</v>
      </c>
      <c r="CK16" s="134">
        <f t="shared" si="34"/>
        <v>0</v>
      </c>
      <c r="CL16" s="134">
        <f t="shared" si="35"/>
        <v>0</v>
      </c>
      <c r="CM16" s="134">
        <f t="shared" si="36"/>
        <v>0</v>
      </c>
      <c r="CN16" s="134">
        <f t="shared" si="37"/>
        <v>0</v>
      </c>
      <c r="CO16" s="134">
        <f t="shared" si="38"/>
        <v>0</v>
      </c>
      <c r="CP16" s="134">
        <f t="shared" si="39"/>
        <v>0</v>
      </c>
      <c r="CQ16" s="134">
        <f t="shared" si="40"/>
        <v>195074</v>
      </c>
      <c r="CR16" s="134">
        <f t="shared" si="41"/>
        <v>17187</v>
      </c>
      <c r="CS16" s="134">
        <f t="shared" si="42"/>
        <v>17187</v>
      </c>
      <c r="CT16" s="134">
        <f t="shared" si="43"/>
        <v>0</v>
      </c>
      <c r="CU16" s="134">
        <f t="shared" si="44"/>
        <v>0</v>
      </c>
      <c r="CV16" s="134">
        <f t="shared" si="45"/>
        <v>0</v>
      </c>
      <c r="CW16" s="134">
        <f t="shared" si="46"/>
        <v>0</v>
      </c>
      <c r="CX16" s="134">
        <f t="shared" si="47"/>
        <v>0</v>
      </c>
      <c r="CY16" s="134">
        <f t="shared" si="48"/>
        <v>0</v>
      </c>
      <c r="CZ16" s="134">
        <f t="shared" si="49"/>
        <v>0</v>
      </c>
      <c r="DA16" s="134">
        <f t="shared" si="50"/>
        <v>0</v>
      </c>
      <c r="DB16" s="134">
        <f t="shared" si="51"/>
        <v>177887</v>
      </c>
      <c r="DC16" s="134">
        <f t="shared" si="52"/>
        <v>177887</v>
      </c>
      <c r="DD16" s="134">
        <f t="shared" si="53"/>
        <v>0</v>
      </c>
      <c r="DE16" s="134">
        <f t="shared" si="54"/>
        <v>0</v>
      </c>
      <c r="DF16" s="134">
        <f t="shared" si="55"/>
        <v>0</v>
      </c>
      <c r="DG16" s="134">
        <f t="shared" si="56"/>
        <v>335697</v>
      </c>
      <c r="DH16" s="134">
        <f t="shared" si="57"/>
        <v>0</v>
      </c>
      <c r="DI16" s="134">
        <f t="shared" si="58"/>
        <v>27355</v>
      </c>
      <c r="DJ16" s="134">
        <f t="shared" si="59"/>
        <v>222429</v>
      </c>
    </row>
    <row r="17" spans="1:114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6"/>
        <v>1331571</v>
      </c>
      <c r="E17" s="134">
        <f t="shared" si="7"/>
        <v>262232</v>
      </c>
      <c r="F17" s="134">
        <v>0</v>
      </c>
      <c r="G17" s="134">
        <v>1457</v>
      </c>
      <c r="H17" s="134">
        <v>0</v>
      </c>
      <c r="I17" s="134">
        <v>239897</v>
      </c>
      <c r="J17" s="135" t="s">
        <v>332</v>
      </c>
      <c r="K17" s="134">
        <v>20878</v>
      </c>
      <c r="L17" s="134">
        <v>1069339</v>
      </c>
      <c r="M17" s="134">
        <f t="shared" si="8"/>
        <v>122153</v>
      </c>
      <c r="N17" s="134">
        <f t="shared" si="9"/>
        <v>15067</v>
      </c>
      <c r="O17" s="134">
        <v>0</v>
      </c>
      <c r="P17" s="134">
        <v>0</v>
      </c>
      <c r="Q17" s="134">
        <v>0</v>
      </c>
      <c r="R17" s="134">
        <v>15067</v>
      </c>
      <c r="S17" s="135" t="s">
        <v>332</v>
      </c>
      <c r="T17" s="134">
        <v>0</v>
      </c>
      <c r="U17" s="134">
        <v>107086</v>
      </c>
      <c r="V17" s="134">
        <f t="shared" si="10"/>
        <v>1453724</v>
      </c>
      <c r="W17" s="134">
        <f t="shared" si="11"/>
        <v>277299</v>
      </c>
      <c r="X17" s="134">
        <f t="shared" si="12"/>
        <v>0</v>
      </c>
      <c r="Y17" s="134">
        <f t="shared" si="13"/>
        <v>1457</v>
      </c>
      <c r="Z17" s="134">
        <f t="shared" si="14"/>
        <v>0</v>
      </c>
      <c r="AA17" s="134">
        <f t="shared" si="15"/>
        <v>254964</v>
      </c>
      <c r="AB17" s="135" t="s">
        <v>332</v>
      </c>
      <c r="AC17" s="134">
        <f t="shared" si="16"/>
        <v>20878</v>
      </c>
      <c r="AD17" s="134">
        <f t="shared" si="17"/>
        <v>1176425</v>
      </c>
      <c r="AE17" s="134">
        <f t="shared" si="18"/>
        <v>53394</v>
      </c>
      <c r="AF17" s="134">
        <f t="shared" si="19"/>
        <v>53394</v>
      </c>
      <c r="AG17" s="134">
        <v>0</v>
      </c>
      <c r="AH17" s="134">
        <v>33974</v>
      </c>
      <c r="AI17" s="134">
        <v>19420</v>
      </c>
      <c r="AJ17" s="134">
        <v>0</v>
      </c>
      <c r="AK17" s="134">
        <v>0</v>
      </c>
      <c r="AL17" s="134">
        <v>0</v>
      </c>
      <c r="AM17" s="134">
        <f t="shared" si="20"/>
        <v>1278177</v>
      </c>
      <c r="AN17" s="134">
        <f t="shared" si="21"/>
        <v>169859</v>
      </c>
      <c r="AO17" s="134">
        <v>169859</v>
      </c>
      <c r="AP17" s="134">
        <v>0</v>
      </c>
      <c r="AQ17" s="134">
        <v>0</v>
      </c>
      <c r="AR17" s="134">
        <v>0</v>
      </c>
      <c r="AS17" s="134">
        <f t="shared" si="22"/>
        <v>85121</v>
      </c>
      <c r="AT17" s="134">
        <v>0</v>
      </c>
      <c r="AU17" s="134">
        <v>60440</v>
      </c>
      <c r="AV17" s="134">
        <v>24681</v>
      </c>
      <c r="AW17" s="134">
        <v>0</v>
      </c>
      <c r="AX17" s="134">
        <f t="shared" si="23"/>
        <v>1023197</v>
      </c>
      <c r="AY17" s="134">
        <v>217333</v>
      </c>
      <c r="AZ17" s="134">
        <v>800182</v>
      </c>
      <c r="BA17" s="134">
        <v>5682</v>
      </c>
      <c r="BB17" s="134">
        <v>0</v>
      </c>
      <c r="BC17" s="134">
        <v>0</v>
      </c>
      <c r="BD17" s="134">
        <v>0</v>
      </c>
      <c r="BE17" s="134">
        <v>0</v>
      </c>
      <c r="BF17" s="134">
        <f t="shared" si="24"/>
        <v>1331571</v>
      </c>
      <c r="BG17" s="134">
        <f t="shared" si="25"/>
        <v>14948</v>
      </c>
      <c r="BH17" s="134">
        <f t="shared" si="26"/>
        <v>14948</v>
      </c>
      <c r="BI17" s="134">
        <v>0</v>
      </c>
      <c r="BJ17" s="134">
        <v>14948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7"/>
        <v>107205</v>
      </c>
      <c r="BP17" s="134">
        <f t="shared" si="28"/>
        <v>41284</v>
      </c>
      <c r="BQ17" s="134">
        <v>41284</v>
      </c>
      <c r="BR17" s="134">
        <v>0</v>
      </c>
      <c r="BS17" s="134">
        <v>0</v>
      </c>
      <c r="BT17" s="134">
        <v>0</v>
      </c>
      <c r="BU17" s="134">
        <f t="shared" si="29"/>
        <v>43103</v>
      </c>
      <c r="BV17" s="134">
        <v>0</v>
      </c>
      <c r="BW17" s="134">
        <v>43103</v>
      </c>
      <c r="BX17" s="134">
        <v>0</v>
      </c>
      <c r="BY17" s="134">
        <v>0</v>
      </c>
      <c r="BZ17" s="134">
        <f t="shared" si="30"/>
        <v>22818</v>
      </c>
      <c r="CA17" s="134">
        <v>15401</v>
      </c>
      <c r="CB17" s="134">
        <v>7417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f t="shared" si="31"/>
        <v>122153</v>
      </c>
      <c r="CI17" s="134">
        <f t="shared" si="32"/>
        <v>68342</v>
      </c>
      <c r="CJ17" s="134">
        <f t="shared" si="33"/>
        <v>68342</v>
      </c>
      <c r="CK17" s="134">
        <f t="shared" si="34"/>
        <v>0</v>
      </c>
      <c r="CL17" s="134">
        <f t="shared" si="35"/>
        <v>48922</v>
      </c>
      <c r="CM17" s="134">
        <f t="shared" si="36"/>
        <v>19420</v>
      </c>
      <c r="CN17" s="134">
        <f t="shared" si="37"/>
        <v>0</v>
      </c>
      <c r="CO17" s="134">
        <f t="shared" si="38"/>
        <v>0</v>
      </c>
      <c r="CP17" s="134">
        <f t="shared" si="39"/>
        <v>0</v>
      </c>
      <c r="CQ17" s="134">
        <f t="shared" si="40"/>
        <v>1385382</v>
      </c>
      <c r="CR17" s="134">
        <f t="shared" si="41"/>
        <v>211143</v>
      </c>
      <c r="CS17" s="134">
        <f t="shared" si="42"/>
        <v>211143</v>
      </c>
      <c r="CT17" s="134">
        <f t="shared" si="43"/>
        <v>0</v>
      </c>
      <c r="CU17" s="134">
        <f t="shared" si="44"/>
        <v>0</v>
      </c>
      <c r="CV17" s="134">
        <f t="shared" si="45"/>
        <v>0</v>
      </c>
      <c r="CW17" s="134">
        <f t="shared" si="46"/>
        <v>128224</v>
      </c>
      <c r="CX17" s="134">
        <f t="shared" si="47"/>
        <v>0</v>
      </c>
      <c r="CY17" s="134">
        <f t="shared" si="48"/>
        <v>103543</v>
      </c>
      <c r="CZ17" s="134">
        <f t="shared" si="49"/>
        <v>24681</v>
      </c>
      <c r="DA17" s="134">
        <f t="shared" si="50"/>
        <v>0</v>
      </c>
      <c r="DB17" s="134">
        <f t="shared" si="51"/>
        <v>1046015</v>
      </c>
      <c r="DC17" s="134">
        <f t="shared" si="52"/>
        <v>232734</v>
      </c>
      <c r="DD17" s="134">
        <f t="shared" si="53"/>
        <v>807599</v>
      </c>
      <c r="DE17" s="134">
        <f t="shared" si="54"/>
        <v>5682</v>
      </c>
      <c r="DF17" s="134">
        <f t="shared" si="55"/>
        <v>0</v>
      </c>
      <c r="DG17" s="134">
        <f t="shared" si="56"/>
        <v>0</v>
      </c>
      <c r="DH17" s="134">
        <f t="shared" si="57"/>
        <v>0</v>
      </c>
      <c r="DI17" s="134">
        <f t="shared" si="58"/>
        <v>0</v>
      </c>
      <c r="DJ17" s="134">
        <f t="shared" si="59"/>
        <v>1453724</v>
      </c>
    </row>
    <row r="18" spans="1:114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6"/>
        <v>11081</v>
      </c>
      <c r="E18" s="134">
        <f t="shared" si="7"/>
        <v>778</v>
      </c>
      <c r="F18" s="134">
        <v>0</v>
      </c>
      <c r="G18" s="134">
        <v>0</v>
      </c>
      <c r="H18" s="134">
        <v>0</v>
      </c>
      <c r="I18" s="134">
        <v>45</v>
      </c>
      <c r="J18" s="135" t="s">
        <v>332</v>
      </c>
      <c r="K18" s="134">
        <v>733</v>
      </c>
      <c r="L18" s="134">
        <v>10303</v>
      </c>
      <c r="M18" s="134">
        <f t="shared" si="8"/>
        <v>4403</v>
      </c>
      <c r="N18" s="134">
        <f t="shared" si="9"/>
        <v>6</v>
      </c>
      <c r="O18" s="134">
        <v>0</v>
      </c>
      <c r="P18" s="134">
        <v>0</v>
      </c>
      <c r="Q18" s="134">
        <v>0</v>
      </c>
      <c r="R18" s="134">
        <v>6</v>
      </c>
      <c r="S18" s="135" t="s">
        <v>332</v>
      </c>
      <c r="T18" s="134">
        <v>0</v>
      </c>
      <c r="U18" s="134">
        <v>4397</v>
      </c>
      <c r="V18" s="134">
        <f t="shared" si="10"/>
        <v>15484</v>
      </c>
      <c r="W18" s="134">
        <f t="shared" si="11"/>
        <v>784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51</v>
      </c>
      <c r="AB18" s="135" t="s">
        <v>332</v>
      </c>
      <c r="AC18" s="134">
        <f t="shared" si="16"/>
        <v>733</v>
      </c>
      <c r="AD18" s="134">
        <f t="shared" si="17"/>
        <v>14700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f t="shared" si="20"/>
        <v>6735</v>
      </c>
      <c r="AN18" s="134">
        <f t="shared" si="21"/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f t="shared" si="22"/>
        <v>6735</v>
      </c>
      <c r="AT18" s="134">
        <v>6735</v>
      </c>
      <c r="AU18" s="134">
        <v>0</v>
      </c>
      <c r="AV18" s="134">
        <v>0</v>
      </c>
      <c r="AW18" s="134">
        <v>0</v>
      </c>
      <c r="AX18" s="134">
        <f t="shared" si="23"/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4346</v>
      </c>
      <c r="BD18" s="134">
        <v>0</v>
      </c>
      <c r="BE18" s="134">
        <v>0</v>
      </c>
      <c r="BF18" s="134">
        <f t="shared" si="24"/>
        <v>6735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50</v>
      </c>
      <c r="BO18" s="134">
        <f t="shared" si="27"/>
        <v>0</v>
      </c>
      <c r="BP18" s="134">
        <f t="shared" si="28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29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0"/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4353</v>
      </c>
      <c r="CF18" s="134">
        <v>0</v>
      </c>
      <c r="CG18" s="134">
        <v>0</v>
      </c>
      <c r="CH18" s="134">
        <f t="shared" si="31"/>
        <v>0</v>
      </c>
      <c r="CI18" s="134">
        <f t="shared" si="32"/>
        <v>0</v>
      </c>
      <c r="CJ18" s="134">
        <f t="shared" si="33"/>
        <v>0</v>
      </c>
      <c r="CK18" s="134">
        <f t="shared" si="34"/>
        <v>0</v>
      </c>
      <c r="CL18" s="134">
        <f t="shared" si="35"/>
        <v>0</v>
      </c>
      <c r="CM18" s="134">
        <f t="shared" si="36"/>
        <v>0</v>
      </c>
      <c r="CN18" s="134">
        <f t="shared" si="37"/>
        <v>0</v>
      </c>
      <c r="CO18" s="134">
        <f t="shared" si="38"/>
        <v>0</v>
      </c>
      <c r="CP18" s="134">
        <f t="shared" si="39"/>
        <v>50</v>
      </c>
      <c r="CQ18" s="134">
        <f t="shared" si="40"/>
        <v>6735</v>
      </c>
      <c r="CR18" s="134">
        <f t="shared" si="41"/>
        <v>0</v>
      </c>
      <c r="CS18" s="134">
        <f t="shared" si="42"/>
        <v>0</v>
      </c>
      <c r="CT18" s="134">
        <f t="shared" si="43"/>
        <v>0</v>
      </c>
      <c r="CU18" s="134">
        <f t="shared" si="44"/>
        <v>0</v>
      </c>
      <c r="CV18" s="134">
        <f t="shared" si="45"/>
        <v>0</v>
      </c>
      <c r="CW18" s="134">
        <f t="shared" si="46"/>
        <v>6735</v>
      </c>
      <c r="CX18" s="134">
        <f t="shared" si="47"/>
        <v>6735</v>
      </c>
      <c r="CY18" s="134">
        <f t="shared" si="48"/>
        <v>0</v>
      </c>
      <c r="CZ18" s="134">
        <f t="shared" si="49"/>
        <v>0</v>
      </c>
      <c r="DA18" s="134">
        <f t="shared" si="50"/>
        <v>0</v>
      </c>
      <c r="DB18" s="134">
        <f t="shared" si="51"/>
        <v>0</v>
      </c>
      <c r="DC18" s="134">
        <f t="shared" si="52"/>
        <v>0</v>
      </c>
      <c r="DD18" s="134">
        <f t="shared" si="53"/>
        <v>0</v>
      </c>
      <c r="DE18" s="134">
        <f t="shared" si="54"/>
        <v>0</v>
      </c>
      <c r="DF18" s="134">
        <f t="shared" si="55"/>
        <v>0</v>
      </c>
      <c r="DG18" s="134">
        <f t="shared" si="56"/>
        <v>8699</v>
      </c>
      <c r="DH18" s="134">
        <f t="shared" si="57"/>
        <v>0</v>
      </c>
      <c r="DI18" s="134">
        <f t="shared" si="58"/>
        <v>0</v>
      </c>
      <c r="DJ18" s="134">
        <f t="shared" si="59"/>
        <v>6735</v>
      </c>
    </row>
    <row r="19" spans="1:114" s="129" customFormat="1" ht="12" customHeight="1">
      <c r="A19" s="125" t="s">
        <v>336</v>
      </c>
      <c r="B19" s="126" t="s">
        <v>360</v>
      </c>
      <c r="C19" s="125" t="s">
        <v>361</v>
      </c>
      <c r="D19" s="134">
        <f t="shared" si="6"/>
        <v>148161</v>
      </c>
      <c r="E19" s="134">
        <f t="shared" si="7"/>
        <v>6571</v>
      </c>
      <c r="F19" s="134">
        <v>0</v>
      </c>
      <c r="G19" s="134">
        <v>0</v>
      </c>
      <c r="H19" s="134">
        <v>0</v>
      </c>
      <c r="I19" s="134">
        <v>0</v>
      </c>
      <c r="J19" s="135" t="s">
        <v>332</v>
      </c>
      <c r="K19" s="134">
        <v>6571</v>
      </c>
      <c r="L19" s="134">
        <v>141590</v>
      </c>
      <c r="M19" s="134">
        <f t="shared" si="8"/>
        <v>41115</v>
      </c>
      <c r="N19" s="134">
        <f t="shared" si="9"/>
        <v>11</v>
      </c>
      <c r="O19" s="134">
        <v>0</v>
      </c>
      <c r="P19" s="134">
        <v>0</v>
      </c>
      <c r="Q19" s="134">
        <v>0</v>
      </c>
      <c r="R19" s="134">
        <v>5</v>
      </c>
      <c r="S19" s="135" t="s">
        <v>332</v>
      </c>
      <c r="T19" s="134">
        <v>6</v>
      </c>
      <c r="U19" s="134">
        <v>41104</v>
      </c>
      <c r="V19" s="134">
        <f t="shared" si="10"/>
        <v>189276</v>
      </c>
      <c r="W19" s="134">
        <f t="shared" si="11"/>
        <v>6582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5</v>
      </c>
      <c r="AB19" s="135" t="s">
        <v>332</v>
      </c>
      <c r="AC19" s="134">
        <f t="shared" si="16"/>
        <v>6577</v>
      </c>
      <c r="AD19" s="134">
        <f t="shared" si="17"/>
        <v>182694</v>
      </c>
      <c r="AE19" s="134">
        <f t="shared" si="18"/>
        <v>0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f t="shared" si="20"/>
        <v>112162</v>
      </c>
      <c r="AN19" s="134">
        <f t="shared" si="21"/>
        <v>2972</v>
      </c>
      <c r="AO19" s="134">
        <v>2972</v>
      </c>
      <c r="AP19" s="134">
        <v>0</v>
      </c>
      <c r="AQ19" s="134">
        <v>0</v>
      </c>
      <c r="AR19" s="134">
        <v>0</v>
      </c>
      <c r="AS19" s="134">
        <f t="shared" si="22"/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f t="shared" si="23"/>
        <v>109190</v>
      </c>
      <c r="AY19" s="134">
        <v>109190</v>
      </c>
      <c r="AZ19" s="134">
        <v>0</v>
      </c>
      <c r="BA19" s="134">
        <v>0</v>
      </c>
      <c r="BB19" s="134">
        <v>0</v>
      </c>
      <c r="BC19" s="134">
        <v>28166</v>
      </c>
      <c r="BD19" s="134">
        <v>0</v>
      </c>
      <c r="BE19" s="134">
        <v>7833</v>
      </c>
      <c r="BF19" s="134">
        <f t="shared" si="24"/>
        <v>119995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527</v>
      </c>
      <c r="BO19" s="134">
        <f t="shared" si="27"/>
        <v>589</v>
      </c>
      <c r="BP19" s="134">
        <f t="shared" si="28"/>
        <v>589</v>
      </c>
      <c r="BQ19" s="134">
        <v>589</v>
      </c>
      <c r="BR19" s="134">
        <v>0</v>
      </c>
      <c r="BS19" s="134">
        <v>0</v>
      </c>
      <c r="BT19" s="134">
        <v>0</v>
      </c>
      <c r="BU19" s="134">
        <f t="shared" si="29"/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f t="shared" si="30"/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39999</v>
      </c>
      <c r="CF19" s="134">
        <v>0</v>
      </c>
      <c r="CG19" s="134">
        <v>0</v>
      </c>
      <c r="CH19" s="134">
        <f t="shared" si="31"/>
        <v>589</v>
      </c>
      <c r="CI19" s="134">
        <f t="shared" si="32"/>
        <v>0</v>
      </c>
      <c r="CJ19" s="134">
        <f t="shared" si="33"/>
        <v>0</v>
      </c>
      <c r="CK19" s="134">
        <f t="shared" si="34"/>
        <v>0</v>
      </c>
      <c r="CL19" s="134">
        <f t="shared" si="35"/>
        <v>0</v>
      </c>
      <c r="CM19" s="134">
        <f t="shared" si="36"/>
        <v>0</v>
      </c>
      <c r="CN19" s="134">
        <f t="shared" si="37"/>
        <v>0</v>
      </c>
      <c r="CO19" s="134">
        <f t="shared" si="38"/>
        <v>0</v>
      </c>
      <c r="CP19" s="134">
        <f t="shared" si="39"/>
        <v>527</v>
      </c>
      <c r="CQ19" s="134">
        <f t="shared" si="40"/>
        <v>112751</v>
      </c>
      <c r="CR19" s="134">
        <f t="shared" si="41"/>
        <v>3561</v>
      </c>
      <c r="CS19" s="134">
        <f t="shared" si="42"/>
        <v>3561</v>
      </c>
      <c r="CT19" s="134">
        <f t="shared" si="43"/>
        <v>0</v>
      </c>
      <c r="CU19" s="134">
        <f t="shared" si="44"/>
        <v>0</v>
      </c>
      <c r="CV19" s="134">
        <f t="shared" si="45"/>
        <v>0</v>
      </c>
      <c r="CW19" s="134">
        <f t="shared" si="46"/>
        <v>0</v>
      </c>
      <c r="CX19" s="134">
        <f t="shared" si="47"/>
        <v>0</v>
      </c>
      <c r="CY19" s="134">
        <f t="shared" si="48"/>
        <v>0</v>
      </c>
      <c r="CZ19" s="134">
        <f t="shared" si="49"/>
        <v>0</v>
      </c>
      <c r="DA19" s="134">
        <f t="shared" si="50"/>
        <v>0</v>
      </c>
      <c r="DB19" s="134">
        <f t="shared" si="51"/>
        <v>109190</v>
      </c>
      <c r="DC19" s="134">
        <f t="shared" si="52"/>
        <v>109190</v>
      </c>
      <c r="DD19" s="134">
        <f t="shared" si="53"/>
        <v>0</v>
      </c>
      <c r="DE19" s="134">
        <f t="shared" si="54"/>
        <v>0</v>
      </c>
      <c r="DF19" s="134">
        <f t="shared" si="55"/>
        <v>0</v>
      </c>
      <c r="DG19" s="134">
        <f t="shared" si="56"/>
        <v>68165</v>
      </c>
      <c r="DH19" s="134">
        <f t="shared" si="57"/>
        <v>0</v>
      </c>
      <c r="DI19" s="134">
        <f t="shared" si="58"/>
        <v>7833</v>
      </c>
      <c r="DJ19" s="134">
        <f t="shared" si="59"/>
        <v>120584</v>
      </c>
    </row>
    <row r="20" spans="1:114" s="129" customFormat="1" ht="12" customHeight="1">
      <c r="A20" s="125" t="s">
        <v>336</v>
      </c>
      <c r="B20" s="126" t="s">
        <v>362</v>
      </c>
      <c r="C20" s="125" t="s">
        <v>363</v>
      </c>
      <c r="D20" s="134">
        <f t="shared" si="6"/>
        <v>217770</v>
      </c>
      <c r="E20" s="134">
        <f t="shared" si="7"/>
        <v>112</v>
      </c>
      <c r="F20" s="134">
        <v>0</v>
      </c>
      <c r="G20" s="134">
        <v>0</v>
      </c>
      <c r="H20" s="134">
        <v>0</v>
      </c>
      <c r="I20" s="134">
        <v>112</v>
      </c>
      <c r="J20" s="135" t="s">
        <v>332</v>
      </c>
      <c r="K20" s="134">
        <v>0</v>
      </c>
      <c r="L20" s="134">
        <v>217658</v>
      </c>
      <c r="M20" s="134">
        <f t="shared" si="8"/>
        <v>47643</v>
      </c>
      <c r="N20" s="134">
        <f t="shared" si="9"/>
        <v>0</v>
      </c>
      <c r="O20" s="134">
        <v>0</v>
      </c>
      <c r="P20" s="134">
        <v>0</v>
      </c>
      <c r="Q20" s="134">
        <v>0</v>
      </c>
      <c r="R20" s="134">
        <v>0</v>
      </c>
      <c r="S20" s="135" t="s">
        <v>332</v>
      </c>
      <c r="T20" s="134">
        <v>0</v>
      </c>
      <c r="U20" s="134">
        <v>47643</v>
      </c>
      <c r="V20" s="134">
        <f t="shared" si="10"/>
        <v>265413</v>
      </c>
      <c r="W20" s="134">
        <f t="shared" si="11"/>
        <v>112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112</v>
      </c>
      <c r="AB20" s="135" t="s">
        <v>332</v>
      </c>
      <c r="AC20" s="134">
        <f t="shared" si="16"/>
        <v>0</v>
      </c>
      <c r="AD20" s="134">
        <f t="shared" si="17"/>
        <v>265301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53152</v>
      </c>
      <c r="AN20" s="134">
        <f t="shared" si="21"/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f t="shared" si="22"/>
        <v>3694</v>
      </c>
      <c r="AT20" s="134">
        <v>0</v>
      </c>
      <c r="AU20" s="134">
        <v>3694</v>
      </c>
      <c r="AV20" s="134">
        <v>0</v>
      </c>
      <c r="AW20" s="134">
        <v>0</v>
      </c>
      <c r="AX20" s="134">
        <f t="shared" si="23"/>
        <v>49458</v>
      </c>
      <c r="AY20" s="134">
        <v>771</v>
      </c>
      <c r="AZ20" s="134">
        <v>1316</v>
      </c>
      <c r="BA20" s="134">
        <v>0</v>
      </c>
      <c r="BB20" s="134">
        <v>47371</v>
      </c>
      <c r="BC20" s="134">
        <v>29964</v>
      </c>
      <c r="BD20" s="134">
        <v>0</v>
      </c>
      <c r="BE20" s="134">
        <v>134654</v>
      </c>
      <c r="BF20" s="134">
        <f t="shared" si="24"/>
        <v>187806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2272</v>
      </c>
      <c r="BO20" s="134">
        <f t="shared" si="27"/>
        <v>0</v>
      </c>
      <c r="BP20" s="134">
        <f t="shared" si="28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29"/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f t="shared" si="30"/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43907</v>
      </c>
      <c r="CF20" s="134">
        <v>0</v>
      </c>
      <c r="CG20" s="134">
        <v>1464</v>
      </c>
      <c r="CH20" s="134">
        <f t="shared" si="31"/>
        <v>1464</v>
      </c>
      <c r="CI20" s="134">
        <f t="shared" si="32"/>
        <v>0</v>
      </c>
      <c r="CJ20" s="134">
        <f t="shared" si="33"/>
        <v>0</v>
      </c>
      <c r="CK20" s="134">
        <f t="shared" si="34"/>
        <v>0</v>
      </c>
      <c r="CL20" s="134">
        <f t="shared" si="35"/>
        <v>0</v>
      </c>
      <c r="CM20" s="134">
        <f t="shared" si="36"/>
        <v>0</v>
      </c>
      <c r="CN20" s="134">
        <f t="shared" si="37"/>
        <v>0</v>
      </c>
      <c r="CO20" s="134">
        <f t="shared" si="38"/>
        <v>0</v>
      </c>
      <c r="CP20" s="134">
        <f t="shared" si="39"/>
        <v>2272</v>
      </c>
      <c r="CQ20" s="134">
        <f t="shared" si="40"/>
        <v>53152</v>
      </c>
      <c r="CR20" s="134">
        <f t="shared" si="41"/>
        <v>0</v>
      </c>
      <c r="CS20" s="134">
        <f t="shared" si="42"/>
        <v>0</v>
      </c>
      <c r="CT20" s="134">
        <f t="shared" si="43"/>
        <v>0</v>
      </c>
      <c r="CU20" s="134">
        <f t="shared" si="44"/>
        <v>0</v>
      </c>
      <c r="CV20" s="134">
        <f t="shared" si="45"/>
        <v>0</v>
      </c>
      <c r="CW20" s="134">
        <f t="shared" si="46"/>
        <v>3694</v>
      </c>
      <c r="CX20" s="134">
        <f t="shared" si="47"/>
        <v>0</v>
      </c>
      <c r="CY20" s="134">
        <f t="shared" si="48"/>
        <v>3694</v>
      </c>
      <c r="CZ20" s="134">
        <f t="shared" si="49"/>
        <v>0</v>
      </c>
      <c r="DA20" s="134">
        <f t="shared" si="50"/>
        <v>0</v>
      </c>
      <c r="DB20" s="134">
        <f t="shared" si="51"/>
        <v>49458</v>
      </c>
      <c r="DC20" s="134">
        <f t="shared" si="52"/>
        <v>771</v>
      </c>
      <c r="DD20" s="134">
        <f t="shared" si="53"/>
        <v>1316</v>
      </c>
      <c r="DE20" s="134">
        <f t="shared" si="54"/>
        <v>0</v>
      </c>
      <c r="DF20" s="134">
        <f t="shared" si="55"/>
        <v>47371</v>
      </c>
      <c r="DG20" s="134">
        <f t="shared" si="56"/>
        <v>73871</v>
      </c>
      <c r="DH20" s="134">
        <f t="shared" si="57"/>
        <v>0</v>
      </c>
      <c r="DI20" s="134">
        <f t="shared" si="58"/>
        <v>136118</v>
      </c>
      <c r="DJ20" s="134">
        <f t="shared" si="59"/>
        <v>189270</v>
      </c>
    </row>
    <row r="21" spans="1:114" s="129" customFormat="1" ht="12" customHeight="1">
      <c r="A21" s="125" t="s">
        <v>336</v>
      </c>
      <c r="B21" s="126" t="s">
        <v>364</v>
      </c>
      <c r="C21" s="125" t="s">
        <v>365</v>
      </c>
      <c r="D21" s="134">
        <f t="shared" si="6"/>
        <v>237688</v>
      </c>
      <c r="E21" s="134">
        <f t="shared" si="7"/>
        <v>5958</v>
      </c>
      <c r="F21" s="134">
        <v>0</v>
      </c>
      <c r="G21" s="134">
        <v>0</v>
      </c>
      <c r="H21" s="134">
        <v>0</v>
      </c>
      <c r="I21" s="134">
        <v>30</v>
      </c>
      <c r="J21" s="135" t="s">
        <v>332</v>
      </c>
      <c r="K21" s="134">
        <v>5928</v>
      </c>
      <c r="L21" s="134">
        <v>231730</v>
      </c>
      <c r="M21" s="134">
        <f t="shared" si="8"/>
        <v>29725</v>
      </c>
      <c r="N21" s="134">
        <f t="shared" si="9"/>
        <v>9245</v>
      </c>
      <c r="O21" s="134">
        <v>0</v>
      </c>
      <c r="P21" s="134">
        <v>0</v>
      </c>
      <c r="Q21" s="134">
        <v>0</v>
      </c>
      <c r="R21" s="134">
        <v>9245</v>
      </c>
      <c r="S21" s="135" t="s">
        <v>332</v>
      </c>
      <c r="T21" s="134">
        <v>0</v>
      </c>
      <c r="U21" s="134">
        <v>20480</v>
      </c>
      <c r="V21" s="134">
        <f t="shared" si="10"/>
        <v>267413</v>
      </c>
      <c r="W21" s="134">
        <f t="shared" si="11"/>
        <v>15203</v>
      </c>
      <c r="X21" s="134">
        <f t="shared" si="12"/>
        <v>0</v>
      </c>
      <c r="Y21" s="134">
        <f t="shared" si="13"/>
        <v>0</v>
      </c>
      <c r="Z21" s="134">
        <f t="shared" si="14"/>
        <v>0</v>
      </c>
      <c r="AA21" s="134">
        <f t="shared" si="15"/>
        <v>9275</v>
      </c>
      <c r="AB21" s="135" t="s">
        <v>332</v>
      </c>
      <c r="AC21" s="134">
        <f t="shared" si="16"/>
        <v>5928</v>
      </c>
      <c r="AD21" s="134">
        <f t="shared" si="17"/>
        <v>252210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f t="shared" si="20"/>
        <v>116516</v>
      </c>
      <c r="AN21" s="134">
        <f t="shared" si="21"/>
        <v>11422</v>
      </c>
      <c r="AO21" s="134">
        <v>11422</v>
      </c>
      <c r="AP21" s="134">
        <v>0</v>
      </c>
      <c r="AQ21" s="134">
        <v>0</v>
      </c>
      <c r="AR21" s="134">
        <v>0</v>
      </c>
      <c r="AS21" s="134">
        <f t="shared" si="22"/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f t="shared" si="23"/>
        <v>105094</v>
      </c>
      <c r="AY21" s="134">
        <v>97711</v>
      </c>
      <c r="AZ21" s="134">
        <v>3996</v>
      </c>
      <c r="BA21" s="134">
        <v>58</v>
      </c>
      <c r="BB21" s="134">
        <v>3329</v>
      </c>
      <c r="BC21" s="134">
        <v>120006</v>
      </c>
      <c r="BD21" s="134">
        <v>0</v>
      </c>
      <c r="BE21" s="134">
        <v>1166</v>
      </c>
      <c r="BF21" s="134">
        <f t="shared" si="24"/>
        <v>117682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15194</v>
      </c>
      <c r="BP21" s="134">
        <f t="shared" si="28"/>
        <v>5711</v>
      </c>
      <c r="BQ21" s="134">
        <v>5711</v>
      </c>
      <c r="BR21" s="134">
        <v>0</v>
      </c>
      <c r="BS21" s="134">
        <v>0</v>
      </c>
      <c r="BT21" s="134">
        <v>0</v>
      </c>
      <c r="BU21" s="134">
        <f t="shared" si="29"/>
        <v>238</v>
      </c>
      <c r="BV21" s="134">
        <v>0</v>
      </c>
      <c r="BW21" s="134">
        <v>0</v>
      </c>
      <c r="BX21" s="134">
        <v>238</v>
      </c>
      <c r="BY21" s="134">
        <v>0</v>
      </c>
      <c r="BZ21" s="134">
        <f t="shared" si="30"/>
        <v>9245</v>
      </c>
      <c r="CA21" s="134">
        <v>9245</v>
      </c>
      <c r="CB21" s="134">
        <v>0</v>
      </c>
      <c r="CC21" s="134">
        <v>0</v>
      </c>
      <c r="CD21" s="134">
        <v>0</v>
      </c>
      <c r="CE21" s="134">
        <v>14397</v>
      </c>
      <c r="CF21" s="134">
        <v>0</v>
      </c>
      <c r="CG21" s="134">
        <v>134</v>
      </c>
      <c r="CH21" s="134">
        <f t="shared" si="31"/>
        <v>15328</v>
      </c>
      <c r="CI21" s="134">
        <f t="shared" si="32"/>
        <v>0</v>
      </c>
      <c r="CJ21" s="134">
        <f t="shared" si="33"/>
        <v>0</v>
      </c>
      <c r="CK21" s="134">
        <f t="shared" si="34"/>
        <v>0</v>
      </c>
      <c r="CL21" s="134">
        <f t="shared" si="35"/>
        <v>0</v>
      </c>
      <c r="CM21" s="134">
        <f t="shared" si="36"/>
        <v>0</v>
      </c>
      <c r="CN21" s="134">
        <f t="shared" si="37"/>
        <v>0</v>
      </c>
      <c r="CO21" s="134">
        <f t="shared" si="38"/>
        <v>0</v>
      </c>
      <c r="CP21" s="134">
        <f t="shared" si="39"/>
        <v>0</v>
      </c>
      <c r="CQ21" s="134">
        <f t="shared" si="40"/>
        <v>131710</v>
      </c>
      <c r="CR21" s="134">
        <f t="shared" si="41"/>
        <v>17133</v>
      </c>
      <c r="CS21" s="134">
        <f t="shared" si="42"/>
        <v>17133</v>
      </c>
      <c r="CT21" s="134">
        <f t="shared" si="43"/>
        <v>0</v>
      </c>
      <c r="CU21" s="134">
        <f t="shared" si="44"/>
        <v>0</v>
      </c>
      <c r="CV21" s="134">
        <f t="shared" si="45"/>
        <v>0</v>
      </c>
      <c r="CW21" s="134">
        <f t="shared" si="46"/>
        <v>238</v>
      </c>
      <c r="CX21" s="134">
        <f t="shared" si="47"/>
        <v>0</v>
      </c>
      <c r="CY21" s="134">
        <f t="shared" si="48"/>
        <v>0</v>
      </c>
      <c r="CZ21" s="134">
        <f t="shared" si="49"/>
        <v>238</v>
      </c>
      <c r="DA21" s="134">
        <f t="shared" si="50"/>
        <v>0</v>
      </c>
      <c r="DB21" s="134">
        <f t="shared" si="51"/>
        <v>114339</v>
      </c>
      <c r="DC21" s="134">
        <f t="shared" si="52"/>
        <v>106956</v>
      </c>
      <c r="DD21" s="134">
        <f t="shared" si="53"/>
        <v>3996</v>
      </c>
      <c r="DE21" s="134">
        <f t="shared" si="54"/>
        <v>58</v>
      </c>
      <c r="DF21" s="134">
        <f t="shared" si="55"/>
        <v>3329</v>
      </c>
      <c r="DG21" s="134">
        <f t="shared" si="56"/>
        <v>134403</v>
      </c>
      <c r="DH21" s="134">
        <f t="shared" si="57"/>
        <v>0</v>
      </c>
      <c r="DI21" s="134">
        <f t="shared" si="58"/>
        <v>1300</v>
      </c>
      <c r="DJ21" s="134">
        <f t="shared" si="59"/>
        <v>133010</v>
      </c>
    </row>
    <row r="22" spans="1:114" s="129" customFormat="1" ht="12" customHeight="1">
      <c r="A22" s="125" t="s">
        <v>336</v>
      </c>
      <c r="B22" s="126" t="s">
        <v>366</v>
      </c>
      <c r="C22" s="125" t="s">
        <v>334</v>
      </c>
      <c r="D22" s="134">
        <f t="shared" si="6"/>
        <v>150420</v>
      </c>
      <c r="E22" s="134">
        <f t="shared" si="7"/>
        <v>2807</v>
      </c>
      <c r="F22" s="134">
        <v>0</v>
      </c>
      <c r="G22" s="134">
        <v>0</v>
      </c>
      <c r="H22" s="134">
        <v>0</v>
      </c>
      <c r="I22" s="134">
        <v>0</v>
      </c>
      <c r="J22" s="135" t="s">
        <v>332</v>
      </c>
      <c r="K22" s="134">
        <v>2807</v>
      </c>
      <c r="L22" s="134">
        <v>147613</v>
      </c>
      <c r="M22" s="134">
        <f t="shared" si="8"/>
        <v>33401</v>
      </c>
      <c r="N22" s="134">
        <f t="shared" si="9"/>
        <v>13342</v>
      </c>
      <c r="O22" s="134">
        <v>1764</v>
      </c>
      <c r="P22" s="134">
        <v>1764</v>
      </c>
      <c r="Q22" s="134">
        <v>0</v>
      </c>
      <c r="R22" s="134">
        <v>9814</v>
      </c>
      <c r="S22" s="135" t="s">
        <v>332</v>
      </c>
      <c r="T22" s="134">
        <v>0</v>
      </c>
      <c r="U22" s="134">
        <v>20059</v>
      </c>
      <c r="V22" s="134">
        <f t="shared" si="10"/>
        <v>183821</v>
      </c>
      <c r="W22" s="134">
        <f t="shared" si="11"/>
        <v>16149</v>
      </c>
      <c r="X22" s="134">
        <f t="shared" si="12"/>
        <v>1764</v>
      </c>
      <c r="Y22" s="134">
        <f t="shared" si="13"/>
        <v>1764</v>
      </c>
      <c r="Z22" s="134">
        <f t="shared" si="14"/>
        <v>0</v>
      </c>
      <c r="AA22" s="134">
        <f t="shared" si="15"/>
        <v>9814</v>
      </c>
      <c r="AB22" s="135" t="s">
        <v>332</v>
      </c>
      <c r="AC22" s="134">
        <f t="shared" si="16"/>
        <v>2807</v>
      </c>
      <c r="AD22" s="134">
        <f t="shared" si="17"/>
        <v>167672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f t="shared" si="20"/>
        <v>77314</v>
      </c>
      <c r="AN22" s="134">
        <f t="shared" si="21"/>
        <v>4920</v>
      </c>
      <c r="AO22" s="134">
        <v>4920</v>
      </c>
      <c r="AP22" s="134">
        <v>0</v>
      </c>
      <c r="AQ22" s="134">
        <v>0</v>
      </c>
      <c r="AR22" s="134">
        <v>0</v>
      </c>
      <c r="AS22" s="134">
        <f t="shared" si="22"/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f t="shared" si="23"/>
        <v>72394</v>
      </c>
      <c r="AY22" s="134">
        <v>71110</v>
      </c>
      <c r="AZ22" s="134">
        <v>1271</v>
      </c>
      <c r="BA22" s="134">
        <v>13</v>
      </c>
      <c r="BB22" s="134">
        <v>0</v>
      </c>
      <c r="BC22" s="134">
        <v>68813</v>
      </c>
      <c r="BD22" s="134">
        <v>0</v>
      </c>
      <c r="BE22" s="134">
        <v>4293</v>
      </c>
      <c r="BF22" s="134">
        <f t="shared" si="24"/>
        <v>81607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13134</v>
      </c>
      <c r="BP22" s="134">
        <f t="shared" si="28"/>
        <v>1767</v>
      </c>
      <c r="BQ22" s="134">
        <v>1767</v>
      </c>
      <c r="BR22" s="134">
        <v>0</v>
      </c>
      <c r="BS22" s="134">
        <v>0</v>
      </c>
      <c r="BT22" s="134">
        <v>0</v>
      </c>
      <c r="BU22" s="134">
        <f t="shared" si="29"/>
        <v>747</v>
      </c>
      <c r="BV22" s="134">
        <v>456</v>
      </c>
      <c r="BW22" s="134">
        <v>291</v>
      </c>
      <c r="BX22" s="134">
        <v>0</v>
      </c>
      <c r="BY22" s="134">
        <v>0</v>
      </c>
      <c r="BZ22" s="134">
        <f t="shared" si="30"/>
        <v>10620</v>
      </c>
      <c r="CA22" s="134">
        <v>10620</v>
      </c>
      <c r="CB22" s="134">
        <v>0</v>
      </c>
      <c r="CC22" s="134">
        <v>0</v>
      </c>
      <c r="CD22" s="134">
        <v>0</v>
      </c>
      <c r="CE22" s="134">
        <v>13739</v>
      </c>
      <c r="CF22" s="134">
        <v>0</v>
      </c>
      <c r="CG22" s="134">
        <v>6528</v>
      </c>
      <c r="CH22" s="134">
        <f t="shared" si="31"/>
        <v>19662</v>
      </c>
      <c r="CI22" s="134">
        <f t="shared" si="32"/>
        <v>0</v>
      </c>
      <c r="CJ22" s="134">
        <f t="shared" si="33"/>
        <v>0</v>
      </c>
      <c r="CK22" s="134">
        <f t="shared" si="34"/>
        <v>0</v>
      </c>
      <c r="CL22" s="134">
        <f t="shared" si="35"/>
        <v>0</v>
      </c>
      <c r="CM22" s="134">
        <f t="shared" si="36"/>
        <v>0</v>
      </c>
      <c r="CN22" s="134">
        <f t="shared" si="37"/>
        <v>0</v>
      </c>
      <c r="CO22" s="134">
        <f t="shared" si="38"/>
        <v>0</v>
      </c>
      <c r="CP22" s="134">
        <f t="shared" si="39"/>
        <v>0</v>
      </c>
      <c r="CQ22" s="134">
        <f t="shared" si="40"/>
        <v>90448</v>
      </c>
      <c r="CR22" s="134">
        <f t="shared" si="41"/>
        <v>6687</v>
      </c>
      <c r="CS22" s="134">
        <f t="shared" si="42"/>
        <v>6687</v>
      </c>
      <c r="CT22" s="134">
        <f t="shared" si="43"/>
        <v>0</v>
      </c>
      <c r="CU22" s="134">
        <f t="shared" si="44"/>
        <v>0</v>
      </c>
      <c r="CV22" s="134">
        <f t="shared" si="45"/>
        <v>0</v>
      </c>
      <c r="CW22" s="134">
        <f t="shared" si="46"/>
        <v>747</v>
      </c>
      <c r="CX22" s="134">
        <f t="shared" si="47"/>
        <v>456</v>
      </c>
      <c r="CY22" s="134">
        <f t="shared" si="48"/>
        <v>291</v>
      </c>
      <c r="CZ22" s="134">
        <f t="shared" si="49"/>
        <v>0</v>
      </c>
      <c r="DA22" s="134">
        <f t="shared" si="50"/>
        <v>0</v>
      </c>
      <c r="DB22" s="134">
        <f t="shared" si="51"/>
        <v>83014</v>
      </c>
      <c r="DC22" s="134">
        <f t="shared" si="52"/>
        <v>81730</v>
      </c>
      <c r="DD22" s="134">
        <f t="shared" si="53"/>
        <v>1271</v>
      </c>
      <c r="DE22" s="134">
        <f t="shared" si="54"/>
        <v>13</v>
      </c>
      <c r="DF22" s="134">
        <f t="shared" si="55"/>
        <v>0</v>
      </c>
      <c r="DG22" s="134">
        <f t="shared" si="56"/>
        <v>82552</v>
      </c>
      <c r="DH22" s="134">
        <f t="shared" si="57"/>
        <v>0</v>
      </c>
      <c r="DI22" s="134">
        <f t="shared" si="58"/>
        <v>10821</v>
      </c>
      <c r="DJ22" s="134">
        <f t="shared" si="59"/>
        <v>101269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K7">SUM(D8:D13)</f>
        <v>7943579</v>
      </c>
      <c r="E7" s="123">
        <f t="shared" si="0"/>
        <v>5834254</v>
      </c>
      <c r="F7" s="123">
        <f t="shared" si="0"/>
        <v>2154032</v>
      </c>
      <c r="G7" s="123">
        <f t="shared" si="0"/>
        <v>48404</v>
      </c>
      <c r="H7" s="123">
        <f t="shared" si="0"/>
        <v>719100</v>
      </c>
      <c r="I7" s="123">
        <f t="shared" si="0"/>
        <v>1077319</v>
      </c>
      <c r="J7" s="123">
        <f t="shared" si="0"/>
        <v>3719841</v>
      </c>
      <c r="K7" s="123">
        <f t="shared" si="0"/>
        <v>1835399</v>
      </c>
      <c r="L7" s="123">
        <f t="shared" si="0"/>
        <v>2109325</v>
      </c>
      <c r="M7" s="123">
        <f t="shared" si="0"/>
        <v>1109110</v>
      </c>
      <c r="N7" s="123">
        <f t="shared" si="0"/>
        <v>1109110</v>
      </c>
      <c r="O7" s="123">
        <f t="shared" si="0"/>
        <v>139775</v>
      </c>
      <c r="P7" s="123">
        <f t="shared" si="0"/>
        <v>0</v>
      </c>
      <c r="Q7" s="123">
        <f t="shared" si="0"/>
        <v>668800</v>
      </c>
      <c r="R7" s="123">
        <f t="shared" si="0"/>
        <v>4917</v>
      </c>
      <c r="S7" s="123">
        <f t="shared" si="0"/>
        <v>643519</v>
      </c>
      <c r="T7" s="123">
        <f t="shared" si="0"/>
        <v>295618</v>
      </c>
      <c r="U7" s="123">
        <f t="shared" si="0"/>
        <v>0</v>
      </c>
      <c r="V7" s="123">
        <f t="shared" si="0"/>
        <v>9052689</v>
      </c>
      <c r="W7" s="123">
        <f t="shared" si="0"/>
        <v>6943364</v>
      </c>
      <c r="X7" s="123">
        <f t="shared" si="0"/>
        <v>2293807</v>
      </c>
      <c r="Y7" s="123">
        <f t="shared" si="0"/>
        <v>48404</v>
      </c>
      <c r="Z7" s="123">
        <f t="shared" si="0"/>
        <v>1387900</v>
      </c>
      <c r="AA7" s="123">
        <f t="shared" si="0"/>
        <v>1082236</v>
      </c>
      <c r="AB7" s="123">
        <f t="shared" si="0"/>
        <v>4363360</v>
      </c>
      <c r="AC7" s="123">
        <f t="shared" si="0"/>
        <v>2131017</v>
      </c>
      <c r="AD7" s="123">
        <f t="shared" si="0"/>
        <v>2109325</v>
      </c>
      <c r="AE7" s="123">
        <f t="shared" si="0"/>
        <v>5351575</v>
      </c>
      <c r="AF7" s="123">
        <f t="shared" si="0"/>
        <v>5296539</v>
      </c>
      <c r="AG7" s="123">
        <f t="shared" si="0"/>
        <v>4538</v>
      </c>
      <c r="AH7" s="123">
        <f t="shared" si="0"/>
        <v>5292001</v>
      </c>
      <c r="AI7" s="123">
        <f t="shared" si="0"/>
        <v>0</v>
      </c>
      <c r="AJ7" s="123">
        <f t="shared" si="0"/>
        <v>0</v>
      </c>
      <c r="AK7" s="123">
        <f t="shared" si="0"/>
        <v>55036</v>
      </c>
      <c r="AL7" s="123" t="s">
        <v>332</v>
      </c>
      <c r="AM7" s="123">
        <f aca="true" t="shared" si="1" ref="AM7:BB7">SUM(AM8:AM13)</f>
        <v>3850389</v>
      </c>
      <c r="AN7" s="123">
        <f t="shared" si="1"/>
        <v>840894</v>
      </c>
      <c r="AO7" s="123">
        <f t="shared" si="1"/>
        <v>645871</v>
      </c>
      <c r="AP7" s="123">
        <f t="shared" si="1"/>
        <v>0</v>
      </c>
      <c r="AQ7" s="123">
        <f t="shared" si="1"/>
        <v>188733</v>
      </c>
      <c r="AR7" s="123">
        <f t="shared" si="1"/>
        <v>6290</v>
      </c>
      <c r="AS7" s="123">
        <f t="shared" si="1"/>
        <v>1255044</v>
      </c>
      <c r="AT7" s="123">
        <f t="shared" si="1"/>
        <v>0</v>
      </c>
      <c r="AU7" s="123">
        <f t="shared" si="1"/>
        <v>1189726</v>
      </c>
      <c r="AV7" s="123">
        <f t="shared" si="1"/>
        <v>65318</v>
      </c>
      <c r="AW7" s="123">
        <f t="shared" si="1"/>
        <v>5985</v>
      </c>
      <c r="AX7" s="123">
        <f t="shared" si="1"/>
        <v>1738795</v>
      </c>
      <c r="AY7" s="123">
        <f t="shared" si="1"/>
        <v>170600</v>
      </c>
      <c r="AZ7" s="123">
        <f t="shared" si="1"/>
        <v>1123423</v>
      </c>
      <c r="BA7" s="123">
        <f t="shared" si="1"/>
        <v>311843</v>
      </c>
      <c r="BB7" s="123">
        <f t="shared" si="1"/>
        <v>132929</v>
      </c>
      <c r="BC7" s="123" t="s">
        <v>332</v>
      </c>
      <c r="BD7" s="123">
        <f aca="true" t="shared" si="2" ref="BD7:BM7">SUM(BD8:BD13)</f>
        <v>9671</v>
      </c>
      <c r="BE7" s="123">
        <f t="shared" si="2"/>
        <v>2461456</v>
      </c>
      <c r="BF7" s="123">
        <f t="shared" si="2"/>
        <v>11663420</v>
      </c>
      <c r="BG7" s="123">
        <f t="shared" si="2"/>
        <v>1094381</v>
      </c>
      <c r="BH7" s="123">
        <f t="shared" si="2"/>
        <v>1094381</v>
      </c>
      <c r="BI7" s="123">
        <f t="shared" si="2"/>
        <v>0</v>
      </c>
      <c r="BJ7" s="123">
        <f t="shared" si="2"/>
        <v>1094381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SUM(BO8:BO13)</f>
        <v>657948</v>
      </c>
      <c r="BP7" s="123">
        <f t="shared" si="3"/>
        <v>241223</v>
      </c>
      <c r="BQ7" s="123">
        <f t="shared" si="3"/>
        <v>100690</v>
      </c>
      <c r="BR7" s="123">
        <f t="shared" si="3"/>
        <v>0</v>
      </c>
      <c r="BS7" s="123">
        <f t="shared" si="3"/>
        <v>140533</v>
      </c>
      <c r="BT7" s="123">
        <f t="shared" si="3"/>
        <v>0</v>
      </c>
      <c r="BU7" s="123">
        <f t="shared" si="3"/>
        <v>290857</v>
      </c>
      <c r="BV7" s="123">
        <f t="shared" si="3"/>
        <v>0</v>
      </c>
      <c r="BW7" s="123">
        <f t="shared" si="3"/>
        <v>290857</v>
      </c>
      <c r="BX7" s="123">
        <f t="shared" si="3"/>
        <v>0</v>
      </c>
      <c r="BY7" s="123">
        <f t="shared" si="3"/>
        <v>0</v>
      </c>
      <c r="BZ7" s="123">
        <f t="shared" si="3"/>
        <v>125868</v>
      </c>
      <c r="CA7" s="123">
        <f t="shared" si="3"/>
        <v>31000</v>
      </c>
      <c r="CB7" s="123">
        <f t="shared" si="3"/>
        <v>0</v>
      </c>
      <c r="CC7" s="123">
        <f t="shared" si="3"/>
        <v>0</v>
      </c>
      <c r="CD7" s="123">
        <f t="shared" si="3"/>
        <v>94868</v>
      </c>
      <c r="CE7" s="123" t="s">
        <v>332</v>
      </c>
      <c r="CF7" s="123">
        <f aca="true" t="shared" si="4" ref="CF7:CO7">SUM(CF8:CF13)</f>
        <v>0</v>
      </c>
      <c r="CG7" s="123">
        <f t="shared" si="4"/>
        <v>300</v>
      </c>
      <c r="CH7" s="123">
        <f t="shared" si="4"/>
        <v>1752629</v>
      </c>
      <c r="CI7" s="123">
        <f t="shared" si="4"/>
        <v>6445956</v>
      </c>
      <c r="CJ7" s="123">
        <f t="shared" si="4"/>
        <v>6390920</v>
      </c>
      <c r="CK7" s="123">
        <f t="shared" si="4"/>
        <v>4538</v>
      </c>
      <c r="CL7" s="123">
        <f t="shared" si="4"/>
        <v>6386382</v>
      </c>
      <c r="CM7" s="123">
        <f t="shared" si="4"/>
        <v>0</v>
      </c>
      <c r="CN7" s="123">
        <f t="shared" si="4"/>
        <v>0</v>
      </c>
      <c r="CO7" s="123">
        <f t="shared" si="4"/>
        <v>55036</v>
      </c>
      <c r="CP7" s="123" t="s">
        <v>332</v>
      </c>
      <c r="CQ7" s="123">
        <f aca="true" t="shared" si="5" ref="CQ7:DF7">SUM(CQ8:CQ13)</f>
        <v>4508337</v>
      </c>
      <c r="CR7" s="123">
        <f t="shared" si="5"/>
        <v>1082117</v>
      </c>
      <c r="CS7" s="123">
        <f t="shared" si="5"/>
        <v>746561</v>
      </c>
      <c r="CT7" s="123">
        <f t="shared" si="5"/>
        <v>0</v>
      </c>
      <c r="CU7" s="123">
        <f t="shared" si="5"/>
        <v>329266</v>
      </c>
      <c r="CV7" s="123">
        <f t="shared" si="5"/>
        <v>6290</v>
      </c>
      <c r="CW7" s="123">
        <f t="shared" si="5"/>
        <v>1545901</v>
      </c>
      <c r="CX7" s="123">
        <f t="shared" si="5"/>
        <v>0</v>
      </c>
      <c r="CY7" s="123">
        <f t="shared" si="5"/>
        <v>1480583</v>
      </c>
      <c r="CZ7" s="123">
        <f t="shared" si="5"/>
        <v>65318</v>
      </c>
      <c r="DA7" s="123">
        <f t="shared" si="5"/>
        <v>5985</v>
      </c>
      <c r="DB7" s="123">
        <f t="shared" si="5"/>
        <v>1864663</v>
      </c>
      <c r="DC7" s="123">
        <f t="shared" si="5"/>
        <v>201600</v>
      </c>
      <c r="DD7" s="123">
        <f t="shared" si="5"/>
        <v>1123423</v>
      </c>
      <c r="DE7" s="123">
        <f t="shared" si="5"/>
        <v>311843</v>
      </c>
      <c r="DF7" s="123">
        <f t="shared" si="5"/>
        <v>227797</v>
      </c>
      <c r="DG7" s="123" t="s">
        <v>332</v>
      </c>
      <c r="DH7" s="123">
        <f>SUM(DH8:DH13)</f>
        <v>9671</v>
      </c>
      <c r="DI7" s="123">
        <f>SUM(DI8:DI13)</f>
        <v>2461756</v>
      </c>
      <c r="DJ7" s="123">
        <f>SUM(DJ8:DJ13)</f>
        <v>13416049</v>
      </c>
    </row>
    <row r="8" spans="1:114" s="129" customFormat="1" ht="12" customHeight="1">
      <c r="A8" s="125" t="s">
        <v>336</v>
      </c>
      <c r="B8" s="133" t="s">
        <v>367</v>
      </c>
      <c r="C8" s="125" t="s">
        <v>368</v>
      </c>
      <c r="D8" s="127">
        <f aca="true" t="shared" si="6" ref="D8:D13">SUM(E8,+L8)</f>
        <v>0</v>
      </c>
      <c r="E8" s="127">
        <f aca="true" t="shared" si="7" ref="E8:E13">SUM(F8:I8)+K8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f aca="true" t="shared" si="8" ref="M8:M13">SUM(N8,+U8)</f>
        <v>29805</v>
      </c>
      <c r="N8" s="127">
        <f aca="true" t="shared" si="9" ref="N8:N13">SUM(O8:R8)+T8</f>
        <v>29805</v>
      </c>
      <c r="O8" s="127">
        <v>0</v>
      </c>
      <c r="P8" s="127">
        <v>0</v>
      </c>
      <c r="Q8" s="127">
        <v>0</v>
      </c>
      <c r="R8" s="127">
        <v>0</v>
      </c>
      <c r="S8" s="127">
        <v>178858</v>
      </c>
      <c r="T8" s="127">
        <v>29805</v>
      </c>
      <c r="U8" s="127">
        <v>0</v>
      </c>
      <c r="V8" s="127">
        <f aca="true" t="shared" si="10" ref="V8:V13">+SUM(D8,M8)</f>
        <v>29805</v>
      </c>
      <c r="W8" s="127">
        <f aca="true" t="shared" si="11" ref="W8:W13">+SUM(E8,N8)</f>
        <v>29805</v>
      </c>
      <c r="X8" s="127">
        <f aca="true" t="shared" si="12" ref="X8:X13">+SUM(F8,O8)</f>
        <v>0</v>
      </c>
      <c r="Y8" s="127">
        <f aca="true" t="shared" si="13" ref="Y8:Y13">+SUM(G8,P8)</f>
        <v>0</v>
      </c>
      <c r="Z8" s="127">
        <f aca="true" t="shared" si="14" ref="Z8:Z13">+SUM(H8,Q8)</f>
        <v>0</v>
      </c>
      <c r="AA8" s="127">
        <f aca="true" t="shared" si="15" ref="AA8:AA13">+SUM(I8,R8)</f>
        <v>0</v>
      </c>
      <c r="AB8" s="127">
        <f aca="true" t="shared" si="16" ref="AB8:AB13">+SUM(J8,S8)</f>
        <v>178858</v>
      </c>
      <c r="AC8" s="127">
        <f aca="true" t="shared" si="17" ref="AC8:AC13">+SUM(K8,T8)</f>
        <v>29805</v>
      </c>
      <c r="AD8" s="127">
        <f aca="true" t="shared" si="18" ref="AD8:AD13">+SUM(L8,U8)</f>
        <v>0</v>
      </c>
      <c r="AE8" s="127">
        <f aca="true" t="shared" si="19" ref="AE8:AE13">SUM(AF8,+AK8)</f>
        <v>0</v>
      </c>
      <c r="AF8" s="127">
        <f aca="true" t="shared" si="20" ref="AF8:AF13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13">SUM(AN8,AS8,AW8,AX8,BD8)</f>
        <v>0</v>
      </c>
      <c r="AN8" s="127">
        <f aca="true" t="shared" si="22" ref="AN8:AN13">SUM(AO8:AR8)</f>
        <v>0</v>
      </c>
      <c r="AO8" s="127">
        <v>0</v>
      </c>
      <c r="AP8" s="127">
        <v>0</v>
      </c>
      <c r="AQ8" s="127">
        <v>0</v>
      </c>
      <c r="AR8" s="127">
        <v>0</v>
      </c>
      <c r="AS8" s="127">
        <f aca="true" t="shared" si="23" ref="AS8:AS13">SUM(AT8:AV8)</f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f aca="true" t="shared" si="24" ref="AX8:AX13">SUM(AY8:BB8)</f>
        <v>0</v>
      </c>
      <c r="AY8" s="127">
        <v>0</v>
      </c>
      <c r="AZ8" s="127">
        <v>0</v>
      </c>
      <c r="BA8" s="127">
        <v>0</v>
      </c>
      <c r="BB8" s="127">
        <v>0</v>
      </c>
      <c r="BC8" s="128" t="s">
        <v>332</v>
      </c>
      <c r="BD8" s="127">
        <v>0</v>
      </c>
      <c r="BE8" s="127">
        <v>0</v>
      </c>
      <c r="BF8" s="127">
        <f aca="true" t="shared" si="25" ref="BF8:BF13">SUM(AE8,+AM8,+BE8)</f>
        <v>0</v>
      </c>
      <c r="BG8" s="127">
        <f aca="true" t="shared" si="26" ref="BG8:BG13">SUM(BH8,+BM8)</f>
        <v>0</v>
      </c>
      <c r="BH8" s="127">
        <f aca="true" t="shared" si="27" ref="BH8:BH13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3">SUM(BP8,BU8,BY8,BZ8,CF8)</f>
        <v>208663</v>
      </c>
      <c r="BP8" s="127">
        <f aca="true" t="shared" si="29" ref="BP8:BP13">SUM(BQ8:BT8)</f>
        <v>57424</v>
      </c>
      <c r="BQ8" s="127">
        <v>57424</v>
      </c>
      <c r="BR8" s="127">
        <v>0</v>
      </c>
      <c r="BS8" s="127">
        <v>0</v>
      </c>
      <c r="BT8" s="127">
        <v>0</v>
      </c>
      <c r="BU8" s="127">
        <f aca="true" t="shared" si="30" ref="BU8:BU13">SUM(BV8:BX8)</f>
        <v>116155</v>
      </c>
      <c r="BV8" s="127">
        <v>0</v>
      </c>
      <c r="BW8" s="127">
        <v>116155</v>
      </c>
      <c r="BX8" s="127">
        <v>0</v>
      </c>
      <c r="BY8" s="127">
        <v>0</v>
      </c>
      <c r="BZ8" s="127">
        <f aca="true" t="shared" si="31" ref="BZ8:BZ13">SUM(CA8:CD8)</f>
        <v>35084</v>
      </c>
      <c r="CA8" s="127">
        <v>31000</v>
      </c>
      <c r="CB8" s="127">
        <v>0</v>
      </c>
      <c r="CC8" s="127">
        <v>0</v>
      </c>
      <c r="CD8" s="127">
        <v>4084</v>
      </c>
      <c r="CE8" s="128" t="s">
        <v>332</v>
      </c>
      <c r="CF8" s="127">
        <v>0</v>
      </c>
      <c r="CG8" s="127">
        <v>0</v>
      </c>
      <c r="CH8" s="127">
        <f aca="true" t="shared" si="32" ref="CH8:CH13">SUM(BG8,+BO8,+CG8)</f>
        <v>208663</v>
      </c>
      <c r="CI8" s="127">
        <f aca="true" t="shared" si="33" ref="CI8:CI13">SUM(AE8,+BG8)</f>
        <v>0</v>
      </c>
      <c r="CJ8" s="127">
        <f aca="true" t="shared" si="34" ref="CJ8:CJ13">SUM(AF8,+BH8)</f>
        <v>0</v>
      </c>
      <c r="CK8" s="127">
        <f aca="true" t="shared" si="35" ref="CK8:CK13">SUM(AG8,+BI8)</f>
        <v>0</v>
      </c>
      <c r="CL8" s="127">
        <f aca="true" t="shared" si="36" ref="CL8:CL13">SUM(AH8,+BJ8)</f>
        <v>0</v>
      </c>
      <c r="CM8" s="127">
        <f aca="true" t="shared" si="37" ref="CM8:CM13">SUM(AI8,+BK8)</f>
        <v>0</v>
      </c>
      <c r="CN8" s="127">
        <f aca="true" t="shared" si="38" ref="CN8:CN13">SUM(AJ8,+BL8)</f>
        <v>0</v>
      </c>
      <c r="CO8" s="127">
        <f aca="true" t="shared" si="39" ref="CO8:CO13">SUM(AK8,+BM8)</f>
        <v>0</v>
      </c>
      <c r="CP8" s="128" t="s">
        <v>332</v>
      </c>
      <c r="CQ8" s="127">
        <f aca="true" t="shared" si="40" ref="CQ8:CQ13">SUM(AM8,+BO8)</f>
        <v>208663</v>
      </c>
      <c r="CR8" s="127">
        <f aca="true" t="shared" si="41" ref="CR8:CR13">SUM(AN8,+BP8)</f>
        <v>57424</v>
      </c>
      <c r="CS8" s="127">
        <f aca="true" t="shared" si="42" ref="CS8:CS13">SUM(AO8,+BQ8)</f>
        <v>57424</v>
      </c>
      <c r="CT8" s="127">
        <f aca="true" t="shared" si="43" ref="CT8:CT13">SUM(AP8,+BR8)</f>
        <v>0</v>
      </c>
      <c r="CU8" s="127">
        <f aca="true" t="shared" si="44" ref="CU8:CU13">SUM(AQ8,+BS8)</f>
        <v>0</v>
      </c>
      <c r="CV8" s="127">
        <f aca="true" t="shared" si="45" ref="CV8:CV13">SUM(AR8,+BT8)</f>
        <v>0</v>
      </c>
      <c r="CW8" s="127">
        <f aca="true" t="shared" si="46" ref="CW8:CW13">SUM(AS8,+BU8)</f>
        <v>116155</v>
      </c>
      <c r="CX8" s="127">
        <f aca="true" t="shared" si="47" ref="CX8:CX13">SUM(AT8,+BV8)</f>
        <v>0</v>
      </c>
      <c r="CY8" s="127">
        <f aca="true" t="shared" si="48" ref="CY8:CY13">SUM(AU8,+BW8)</f>
        <v>116155</v>
      </c>
      <c r="CZ8" s="127">
        <f aca="true" t="shared" si="49" ref="CZ8:CZ13">SUM(AV8,+BX8)</f>
        <v>0</v>
      </c>
      <c r="DA8" s="127">
        <f aca="true" t="shared" si="50" ref="DA8:DA13">SUM(AW8,+BY8)</f>
        <v>0</v>
      </c>
      <c r="DB8" s="127">
        <f aca="true" t="shared" si="51" ref="DB8:DB13">SUM(AX8,+BZ8)</f>
        <v>35084</v>
      </c>
      <c r="DC8" s="127">
        <f aca="true" t="shared" si="52" ref="DC8:DC13">SUM(AY8,+CA8)</f>
        <v>31000</v>
      </c>
      <c r="DD8" s="127">
        <f aca="true" t="shared" si="53" ref="DD8:DD13">SUM(AZ8,+CB8)</f>
        <v>0</v>
      </c>
      <c r="DE8" s="127">
        <f aca="true" t="shared" si="54" ref="DE8:DE13">SUM(BA8,+CC8)</f>
        <v>0</v>
      </c>
      <c r="DF8" s="127">
        <f aca="true" t="shared" si="55" ref="DF8:DF13">SUM(BB8,+CD8)</f>
        <v>4084</v>
      </c>
      <c r="DG8" s="128" t="s">
        <v>332</v>
      </c>
      <c r="DH8" s="127">
        <f aca="true" t="shared" si="56" ref="DH8:DH13">SUM(BD8,+CF8)</f>
        <v>0</v>
      </c>
      <c r="DI8" s="127">
        <f aca="true" t="shared" si="57" ref="DI8:DI13">SUM(BE8,+CG8)</f>
        <v>0</v>
      </c>
      <c r="DJ8" s="127">
        <f aca="true" t="shared" si="58" ref="DJ8:DJ13">SUM(BF8,+CH8)</f>
        <v>208663</v>
      </c>
    </row>
    <row r="9" spans="1:114" s="129" customFormat="1" ht="12" customHeight="1">
      <c r="A9" s="125" t="s">
        <v>336</v>
      </c>
      <c r="B9" s="133" t="s">
        <v>369</v>
      </c>
      <c r="C9" s="125" t="s">
        <v>370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1076535</v>
      </c>
      <c r="N9" s="127">
        <f t="shared" si="9"/>
        <v>1076535</v>
      </c>
      <c r="O9" s="127">
        <v>139775</v>
      </c>
      <c r="P9" s="127">
        <v>0</v>
      </c>
      <c r="Q9" s="127">
        <v>668800</v>
      </c>
      <c r="R9" s="127">
        <v>3784</v>
      </c>
      <c r="S9" s="127">
        <v>400168</v>
      </c>
      <c r="T9" s="127">
        <v>264176</v>
      </c>
      <c r="U9" s="127">
        <v>0</v>
      </c>
      <c r="V9" s="127">
        <f t="shared" si="10"/>
        <v>1076535</v>
      </c>
      <c r="W9" s="127">
        <f t="shared" si="11"/>
        <v>1076535</v>
      </c>
      <c r="X9" s="127">
        <f t="shared" si="12"/>
        <v>139775</v>
      </c>
      <c r="Y9" s="127">
        <f t="shared" si="13"/>
        <v>0</v>
      </c>
      <c r="Z9" s="127">
        <f t="shared" si="14"/>
        <v>668800</v>
      </c>
      <c r="AA9" s="127">
        <f t="shared" si="15"/>
        <v>3784</v>
      </c>
      <c r="AB9" s="127">
        <f t="shared" si="16"/>
        <v>400168</v>
      </c>
      <c r="AC9" s="127">
        <f t="shared" si="17"/>
        <v>264176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1094381</v>
      </c>
      <c r="BH9" s="127">
        <f t="shared" si="27"/>
        <v>1094381</v>
      </c>
      <c r="BI9" s="127">
        <v>0</v>
      </c>
      <c r="BJ9" s="127">
        <v>1094381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382322</v>
      </c>
      <c r="BP9" s="127">
        <f t="shared" si="29"/>
        <v>163065</v>
      </c>
      <c r="BQ9" s="127">
        <v>36355</v>
      </c>
      <c r="BR9" s="127">
        <v>0</v>
      </c>
      <c r="BS9" s="127">
        <v>126710</v>
      </c>
      <c r="BT9" s="127">
        <v>0</v>
      </c>
      <c r="BU9" s="127">
        <f t="shared" si="30"/>
        <v>128473</v>
      </c>
      <c r="BV9" s="127">
        <v>0</v>
      </c>
      <c r="BW9" s="127">
        <v>128473</v>
      </c>
      <c r="BX9" s="127">
        <v>0</v>
      </c>
      <c r="BY9" s="127">
        <v>0</v>
      </c>
      <c r="BZ9" s="127">
        <f t="shared" si="31"/>
        <v>90784</v>
      </c>
      <c r="CA9" s="127">
        <v>0</v>
      </c>
      <c r="CB9" s="127">
        <v>0</v>
      </c>
      <c r="CC9" s="127">
        <v>0</v>
      </c>
      <c r="CD9" s="127">
        <v>90784</v>
      </c>
      <c r="CE9" s="128" t="s">
        <v>332</v>
      </c>
      <c r="CF9" s="127">
        <v>0</v>
      </c>
      <c r="CG9" s="127">
        <v>0</v>
      </c>
      <c r="CH9" s="127">
        <f t="shared" si="32"/>
        <v>1476703</v>
      </c>
      <c r="CI9" s="127">
        <f t="shared" si="33"/>
        <v>1094381</v>
      </c>
      <c r="CJ9" s="127">
        <f t="shared" si="34"/>
        <v>1094381</v>
      </c>
      <c r="CK9" s="127">
        <f t="shared" si="35"/>
        <v>0</v>
      </c>
      <c r="CL9" s="127">
        <f t="shared" si="36"/>
        <v>1094381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382322</v>
      </c>
      <c r="CR9" s="127">
        <f t="shared" si="41"/>
        <v>163065</v>
      </c>
      <c r="CS9" s="127">
        <f t="shared" si="42"/>
        <v>36355</v>
      </c>
      <c r="CT9" s="127">
        <f t="shared" si="43"/>
        <v>0</v>
      </c>
      <c r="CU9" s="127">
        <f t="shared" si="44"/>
        <v>126710</v>
      </c>
      <c r="CV9" s="127">
        <f t="shared" si="45"/>
        <v>0</v>
      </c>
      <c r="CW9" s="127">
        <f t="shared" si="46"/>
        <v>128473</v>
      </c>
      <c r="CX9" s="127">
        <f t="shared" si="47"/>
        <v>0</v>
      </c>
      <c r="CY9" s="127">
        <f t="shared" si="48"/>
        <v>128473</v>
      </c>
      <c r="CZ9" s="127">
        <f t="shared" si="49"/>
        <v>0</v>
      </c>
      <c r="DA9" s="127">
        <f t="shared" si="50"/>
        <v>0</v>
      </c>
      <c r="DB9" s="127">
        <f t="shared" si="51"/>
        <v>90784</v>
      </c>
      <c r="DC9" s="127">
        <f t="shared" si="52"/>
        <v>0</v>
      </c>
      <c r="DD9" s="127">
        <f t="shared" si="53"/>
        <v>0</v>
      </c>
      <c r="DE9" s="127">
        <f t="shared" si="54"/>
        <v>0</v>
      </c>
      <c r="DF9" s="127">
        <f t="shared" si="55"/>
        <v>90784</v>
      </c>
      <c r="DG9" s="128" t="s">
        <v>332</v>
      </c>
      <c r="DH9" s="127">
        <f t="shared" si="56"/>
        <v>0</v>
      </c>
      <c r="DI9" s="127">
        <f t="shared" si="57"/>
        <v>0</v>
      </c>
      <c r="DJ9" s="127">
        <f t="shared" si="58"/>
        <v>1476703</v>
      </c>
    </row>
    <row r="10" spans="1:114" s="129" customFormat="1" ht="12" customHeight="1">
      <c r="A10" s="125" t="s">
        <v>336</v>
      </c>
      <c r="B10" s="126" t="s">
        <v>371</v>
      </c>
      <c r="C10" s="125" t="s">
        <v>372</v>
      </c>
      <c r="D10" s="127">
        <f t="shared" si="6"/>
        <v>178700</v>
      </c>
      <c r="E10" s="127">
        <f t="shared" si="7"/>
        <v>178700</v>
      </c>
      <c r="F10" s="127">
        <v>0</v>
      </c>
      <c r="G10" s="127">
        <v>0</v>
      </c>
      <c r="H10" s="127">
        <v>0</v>
      </c>
      <c r="I10" s="127">
        <v>109197</v>
      </c>
      <c r="J10" s="127">
        <v>440978</v>
      </c>
      <c r="K10" s="127">
        <v>69503</v>
      </c>
      <c r="L10" s="127">
        <v>0</v>
      </c>
      <c r="M10" s="127">
        <f t="shared" si="8"/>
        <v>0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f t="shared" si="10"/>
        <v>178700</v>
      </c>
      <c r="W10" s="127">
        <f t="shared" si="11"/>
        <v>178700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109197</v>
      </c>
      <c r="AB10" s="127">
        <f t="shared" si="16"/>
        <v>440978</v>
      </c>
      <c r="AC10" s="127">
        <f t="shared" si="17"/>
        <v>69503</v>
      </c>
      <c r="AD10" s="127">
        <f t="shared" si="18"/>
        <v>0</v>
      </c>
      <c r="AE10" s="127">
        <f t="shared" si="19"/>
        <v>28646</v>
      </c>
      <c r="AF10" s="127">
        <f t="shared" si="20"/>
        <v>28646</v>
      </c>
      <c r="AG10" s="127">
        <v>4538</v>
      </c>
      <c r="AH10" s="127">
        <v>24108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579483</v>
      </c>
      <c r="AN10" s="127">
        <f t="shared" si="22"/>
        <v>108048</v>
      </c>
      <c r="AO10" s="127">
        <v>87211</v>
      </c>
      <c r="AP10" s="127">
        <v>0</v>
      </c>
      <c r="AQ10" s="127">
        <v>20837</v>
      </c>
      <c r="AR10" s="127">
        <v>0</v>
      </c>
      <c r="AS10" s="127">
        <f t="shared" si="23"/>
        <v>217461</v>
      </c>
      <c r="AT10" s="127">
        <v>0</v>
      </c>
      <c r="AU10" s="127">
        <v>206790</v>
      </c>
      <c r="AV10" s="127">
        <v>10671</v>
      </c>
      <c r="AW10" s="127">
        <v>0</v>
      </c>
      <c r="AX10" s="127">
        <f t="shared" si="24"/>
        <v>253974</v>
      </c>
      <c r="AY10" s="127">
        <v>170600</v>
      </c>
      <c r="AZ10" s="127">
        <v>68789</v>
      </c>
      <c r="BA10" s="127">
        <v>12235</v>
      </c>
      <c r="BB10" s="127">
        <v>2350</v>
      </c>
      <c r="BC10" s="128" t="s">
        <v>332</v>
      </c>
      <c r="BD10" s="127">
        <v>0</v>
      </c>
      <c r="BE10" s="127">
        <v>11549</v>
      </c>
      <c r="BF10" s="127">
        <f t="shared" si="25"/>
        <v>619678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0</v>
      </c>
      <c r="BP10" s="127">
        <f t="shared" si="29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30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1"/>
        <v>0</v>
      </c>
      <c r="CA10" s="127">
        <v>0</v>
      </c>
      <c r="CB10" s="127">
        <v>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0</v>
      </c>
      <c r="CI10" s="127">
        <f t="shared" si="33"/>
        <v>28646</v>
      </c>
      <c r="CJ10" s="127">
        <f t="shared" si="34"/>
        <v>28646</v>
      </c>
      <c r="CK10" s="127">
        <f t="shared" si="35"/>
        <v>4538</v>
      </c>
      <c r="CL10" s="127">
        <f t="shared" si="36"/>
        <v>24108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579483</v>
      </c>
      <c r="CR10" s="127">
        <f t="shared" si="41"/>
        <v>108048</v>
      </c>
      <c r="CS10" s="127">
        <f t="shared" si="42"/>
        <v>87211</v>
      </c>
      <c r="CT10" s="127">
        <f t="shared" si="43"/>
        <v>0</v>
      </c>
      <c r="CU10" s="127">
        <f t="shared" si="44"/>
        <v>20837</v>
      </c>
      <c r="CV10" s="127">
        <f t="shared" si="45"/>
        <v>0</v>
      </c>
      <c r="CW10" s="127">
        <f t="shared" si="46"/>
        <v>217461</v>
      </c>
      <c r="CX10" s="127">
        <f t="shared" si="47"/>
        <v>0</v>
      </c>
      <c r="CY10" s="127">
        <f t="shared" si="48"/>
        <v>206790</v>
      </c>
      <c r="CZ10" s="127">
        <f t="shared" si="49"/>
        <v>10671</v>
      </c>
      <c r="DA10" s="127">
        <f t="shared" si="50"/>
        <v>0</v>
      </c>
      <c r="DB10" s="127">
        <f t="shared" si="51"/>
        <v>253974</v>
      </c>
      <c r="DC10" s="127">
        <f t="shared" si="52"/>
        <v>170600</v>
      </c>
      <c r="DD10" s="127">
        <f t="shared" si="53"/>
        <v>68789</v>
      </c>
      <c r="DE10" s="127">
        <f t="shared" si="54"/>
        <v>12235</v>
      </c>
      <c r="DF10" s="127">
        <f t="shared" si="55"/>
        <v>2350</v>
      </c>
      <c r="DG10" s="128" t="s">
        <v>332</v>
      </c>
      <c r="DH10" s="127">
        <f t="shared" si="56"/>
        <v>0</v>
      </c>
      <c r="DI10" s="127">
        <f t="shared" si="57"/>
        <v>11549</v>
      </c>
      <c r="DJ10" s="127">
        <f t="shared" si="58"/>
        <v>619678</v>
      </c>
    </row>
    <row r="11" spans="1:114" s="129" customFormat="1" ht="12" customHeight="1">
      <c r="A11" s="125" t="s">
        <v>336</v>
      </c>
      <c r="B11" s="133" t="s">
        <v>373</v>
      </c>
      <c r="C11" s="125" t="s">
        <v>374</v>
      </c>
      <c r="D11" s="127">
        <f t="shared" si="6"/>
        <v>317953</v>
      </c>
      <c r="E11" s="127">
        <f t="shared" si="7"/>
        <v>317953</v>
      </c>
      <c r="F11" s="127">
        <v>10298</v>
      </c>
      <c r="G11" s="127">
        <v>0</v>
      </c>
      <c r="H11" s="127">
        <v>143900</v>
      </c>
      <c r="I11" s="127">
        <v>104797</v>
      </c>
      <c r="J11" s="127">
        <v>564680</v>
      </c>
      <c r="K11" s="127">
        <v>58958</v>
      </c>
      <c r="L11" s="127">
        <v>0</v>
      </c>
      <c r="M11" s="127">
        <f t="shared" si="8"/>
        <v>2770</v>
      </c>
      <c r="N11" s="127">
        <f t="shared" si="9"/>
        <v>2770</v>
      </c>
      <c r="O11" s="127">
        <v>0</v>
      </c>
      <c r="P11" s="127">
        <v>0</v>
      </c>
      <c r="Q11" s="127">
        <v>0</v>
      </c>
      <c r="R11" s="127">
        <v>1133</v>
      </c>
      <c r="S11" s="127">
        <v>64493</v>
      </c>
      <c r="T11" s="127">
        <v>1637</v>
      </c>
      <c r="U11" s="127">
        <v>0</v>
      </c>
      <c r="V11" s="127">
        <f t="shared" si="10"/>
        <v>320723</v>
      </c>
      <c r="W11" s="127">
        <f t="shared" si="11"/>
        <v>320723</v>
      </c>
      <c r="X11" s="127">
        <f t="shared" si="12"/>
        <v>10298</v>
      </c>
      <c r="Y11" s="127">
        <f t="shared" si="13"/>
        <v>0</v>
      </c>
      <c r="Z11" s="127">
        <f t="shared" si="14"/>
        <v>143900</v>
      </c>
      <c r="AA11" s="127">
        <f t="shared" si="15"/>
        <v>105930</v>
      </c>
      <c r="AB11" s="127">
        <f t="shared" si="16"/>
        <v>629173</v>
      </c>
      <c r="AC11" s="127">
        <f t="shared" si="17"/>
        <v>60595</v>
      </c>
      <c r="AD11" s="127">
        <f t="shared" si="18"/>
        <v>0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881733</v>
      </c>
      <c r="AN11" s="127">
        <f t="shared" si="22"/>
        <v>184951</v>
      </c>
      <c r="AO11" s="127">
        <v>50989</v>
      </c>
      <c r="AP11" s="127">
        <v>0</v>
      </c>
      <c r="AQ11" s="127">
        <v>127672</v>
      </c>
      <c r="AR11" s="127">
        <v>6290</v>
      </c>
      <c r="AS11" s="127">
        <f t="shared" si="23"/>
        <v>566203</v>
      </c>
      <c r="AT11" s="127">
        <v>0</v>
      </c>
      <c r="AU11" s="127">
        <v>539320</v>
      </c>
      <c r="AV11" s="127">
        <v>26883</v>
      </c>
      <c r="AW11" s="127">
        <v>0</v>
      </c>
      <c r="AX11" s="127">
        <f t="shared" si="24"/>
        <v>130579</v>
      </c>
      <c r="AY11" s="127">
        <v>0</v>
      </c>
      <c r="AZ11" s="127">
        <v>0</v>
      </c>
      <c r="BA11" s="127">
        <v>0</v>
      </c>
      <c r="BB11" s="127">
        <v>130579</v>
      </c>
      <c r="BC11" s="128" t="s">
        <v>332</v>
      </c>
      <c r="BD11" s="127">
        <v>0</v>
      </c>
      <c r="BE11" s="127">
        <v>900</v>
      </c>
      <c r="BF11" s="127">
        <f t="shared" si="25"/>
        <v>882633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66963</v>
      </c>
      <c r="BP11" s="127">
        <f t="shared" si="29"/>
        <v>20734</v>
      </c>
      <c r="BQ11" s="127">
        <v>6911</v>
      </c>
      <c r="BR11" s="127">
        <v>0</v>
      </c>
      <c r="BS11" s="127">
        <v>13823</v>
      </c>
      <c r="BT11" s="127">
        <v>0</v>
      </c>
      <c r="BU11" s="127">
        <f t="shared" si="30"/>
        <v>46229</v>
      </c>
      <c r="BV11" s="127">
        <v>0</v>
      </c>
      <c r="BW11" s="127">
        <v>46229</v>
      </c>
      <c r="BX11" s="127">
        <v>0</v>
      </c>
      <c r="BY11" s="127">
        <v>0</v>
      </c>
      <c r="BZ11" s="127">
        <f t="shared" si="31"/>
        <v>0</v>
      </c>
      <c r="CA11" s="127">
        <v>0</v>
      </c>
      <c r="CB11" s="127">
        <v>0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300</v>
      </c>
      <c r="CH11" s="127">
        <f t="shared" si="32"/>
        <v>67263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948696</v>
      </c>
      <c r="CR11" s="127">
        <f t="shared" si="41"/>
        <v>205685</v>
      </c>
      <c r="CS11" s="127">
        <f t="shared" si="42"/>
        <v>57900</v>
      </c>
      <c r="CT11" s="127">
        <f t="shared" si="43"/>
        <v>0</v>
      </c>
      <c r="CU11" s="127">
        <f t="shared" si="44"/>
        <v>141495</v>
      </c>
      <c r="CV11" s="127">
        <f t="shared" si="45"/>
        <v>6290</v>
      </c>
      <c r="CW11" s="127">
        <f t="shared" si="46"/>
        <v>612432</v>
      </c>
      <c r="CX11" s="127">
        <f t="shared" si="47"/>
        <v>0</v>
      </c>
      <c r="CY11" s="127">
        <f t="shared" si="48"/>
        <v>585549</v>
      </c>
      <c r="CZ11" s="127">
        <f t="shared" si="49"/>
        <v>26883</v>
      </c>
      <c r="DA11" s="127">
        <f t="shared" si="50"/>
        <v>0</v>
      </c>
      <c r="DB11" s="127">
        <f t="shared" si="51"/>
        <v>130579</v>
      </c>
      <c r="DC11" s="127">
        <f t="shared" si="52"/>
        <v>0</v>
      </c>
      <c r="DD11" s="127">
        <f t="shared" si="53"/>
        <v>0</v>
      </c>
      <c r="DE11" s="127">
        <f t="shared" si="54"/>
        <v>0</v>
      </c>
      <c r="DF11" s="127">
        <f t="shared" si="55"/>
        <v>130579</v>
      </c>
      <c r="DG11" s="128" t="s">
        <v>332</v>
      </c>
      <c r="DH11" s="127">
        <f t="shared" si="56"/>
        <v>0</v>
      </c>
      <c r="DI11" s="127">
        <f t="shared" si="57"/>
        <v>1200</v>
      </c>
      <c r="DJ11" s="127">
        <f t="shared" si="58"/>
        <v>949896</v>
      </c>
    </row>
    <row r="12" spans="1:114" s="129" customFormat="1" ht="12" customHeight="1">
      <c r="A12" s="125" t="s">
        <v>336</v>
      </c>
      <c r="B12" s="126" t="s">
        <v>375</v>
      </c>
      <c r="C12" s="125" t="s">
        <v>376</v>
      </c>
      <c r="D12" s="134">
        <f t="shared" si="6"/>
        <v>2548935</v>
      </c>
      <c r="E12" s="134">
        <f t="shared" si="7"/>
        <v>2322567</v>
      </c>
      <c r="F12" s="134">
        <v>0</v>
      </c>
      <c r="G12" s="134">
        <v>8404</v>
      </c>
      <c r="H12" s="134">
        <v>0</v>
      </c>
      <c r="I12" s="134">
        <v>863325</v>
      </c>
      <c r="J12" s="134">
        <v>743027</v>
      </c>
      <c r="K12" s="134">
        <v>1450838</v>
      </c>
      <c r="L12" s="134">
        <v>226368</v>
      </c>
      <c r="M12" s="134">
        <f t="shared" si="8"/>
        <v>0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f t="shared" si="10"/>
        <v>2548935</v>
      </c>
      <c r="W12" s="134">
        <f t="shared" si="11"/>
        <v>2322567</v>
      </c>
      <c r="X12" s="134">
        <f t="shared" si="12"/>
        <v>0</v>
      </c>
      <c r="Y12" s="134">
        <f t="shared" si="13"/>
        <v>8404</v>
      </c>
      <c r="Z12" s="134">
        <f t="shared" si="14"/>
        <v>0</v>
      </c>
      <c r="AA12" s="134">
        <f t="shared" si="15"/>
        <v>863325</v>
      </c>
      <c r="AB12" s="134">
        <f t="shared" si="16"/>
        <v>743027</v>
      </c>
      <c r="AC12" s="134">
        <f t="shared" si="17"/>
        <v>1450838</v>
      </c>
      <c r="AD12" s="134">
        <f t="shared" si="18"/>
        <v>226368</v>
      </c>
      <c r="AE12" s="134">
        <f t="shared" si="19"/>
        <v>0</v>
      </c>
      <c r="AF12" s="134">
        <f t="shared" si="20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5" t="s">
        <v>332</v>
      </c>
      <c r="AM12" s="134">
        <f t="shared" si="21"/>
        <v>2328518</v>
      </c>
      <c r="AN12" s="134">
        <f t="shared" si="22"/>
        <v>487240</v>
      </c>
      <c r="AO12" s="134">
        <v>447016</v>
      </c>
      <c r="AP12" s="134">
        <v>0</v>
      </c>
      <c r="AQ12" s="134">
        <v>40224</v>
      </c>
      <c r="AR12" s="134">
        <v>0</v>
      </c>
      <c r="AS12" s="134">
        <f t="shared" si="23"/>
        <v>471380</v>
      </c>
      <c r="AT12" s="134">
        <v>0</v>
      </c>
      <c r="AU12" s="134">
        <v>443616</v>
      </c>
      <c r="AV12" s="134">
        <v>27764</v>
      </c>
      <c r="AW12" s="134">
        <v>5985</v>
      </c>
      <c r="AX12" s="134">
        <f t="shared" si="24"/>
        <v>1354242</v>
      </c>
      <c r="AY12" s="134">
        <v>0</v>
      </c>
      <c r="AZ12" s="134">
        <v>1054634</v>
      </c>
      <c r="BA12" s="134">
        <v>299608</v>
      </c>
      <c r="BB12" s="134">
        <v>0</v>
      </c>
      <c r="BC12" s="135" t="s">
        <v>332</v>
      </c>
      <c r="BD12" s="134">
        <v>9671</v>
      </c>
      <c r="BE12" s="134">
        <v>963444</v>
      </c>
      <c r="BF12" s="134">
        <f t="shared" si="25"/>
        <v>3291962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0</v>
      </c>
      <c r="BP12" s="134">
        <f t="shared" si="29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30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1"/>
        <v>0</v>
      </c>
      <c r="CA12" s="134">
        <v>0</v>
      </c>
      <c r="CB12" s="134">
        <v>0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0</v>
      </c>
      <c r="CH12" s="134">
        <f t="shared" si="32"/>
        <v>0</v>
      </c>
      <c r="CI12" s="134">
        <f t="shared" si="33"/>
        <v>0</v>
      </c>
      <c r="CJ12" s="134">
        <f t="shared" si="34"/>
        <v>0</v>
      </c>
      <c r="CK12" s="134">
        <f t="shared" si="35"/>
        <v>0</v>
      </c>
      <c r="CL12" s="134">
        <f t="shared" si="36"/>
        <v>0</v>
      </c>
      <c r="CM12" s="134">
        <f t="shared" si="37"/>
        <v>0</v>
      </c>
      <c r="CN12" s="134">
        <f t="shared" si="38"/>
        <v>0</v>
      </c>
      <c r="CO12" s="134">
        <f t="shared" si="39"/>
        <v>0</v>
      </c>
      <c r="CP12" s="135" t="s">
        <v>332</v>
      </c>
      <c r="CQ12" s="134">
        <f t="shared" si="40"/>
        <v>2328518</v>
      </c>
      <c r="CR12" s="134">
        <f t="shared" si="41"/>
        <v>487240</v>
      </c>
      <c r="CS12" s="134">
        <f t="shared" si="42"/>
        <v>447016</v>
      </c>
      <c r="CT12" s="134">
        <f t="shared" si="43"/>
        <v>0</v>
      </c>
      <c r="CU12" s="134">
        <f t="shared" si="44"/>
        <v>40224</v>
      </c>
      <c r="CV12" s="134">
        <f t="shared" si="45"/>
        <v>0</v>
      </c>
      <c r="CW12" s="134">
        <f t="shared" si="46"/>
        <v>471380</v>
      </c>
      <c r="CX12" s="134">
        <f t="shared" si="47"/>
        <v>0</v>
      </c>
      <c r="CY12" s="134">
        <f t="shared" si="48"/>
        <v>443616</v>
      </c>
      <c r="CZ12" s="134">
        <f t="shared" si="49"/>
        <v>27764</v>
      </c>
      <c r="DA12" s="134">
        <f t="shared" si="50"/>
        <v>5985</v>
      </c>
      <c r="DB12" s="134">
        <f t="shared" si="51"/>
        <v>1354242</v>
      </c>
      <c r="DC12" s="134">
        <f t="shared" si="52"/>
        <v>0</v>
      </c>
      <c r="DD12" s="134">
        <f t="shared" si="53"/>
        <v>1054634</v>
      </c>
      <c r="DE12" s="134">
        <f t="shared" si="54"/>
        <v>299608</v>
      </c>
      <c r="DF12" s="134">
        <f t="shared" si="55"/>
        <v>0</v>
      </c>
      <c r="DG12" s="135" t="s">
        <v>332</v>
      </c>
      <c r="DH12" s="134">
        <f t="shared" si="56"/>
        <v>9671</v>
      </c>
      <c r="DI12" s="134">
        <f t="shared" si="57"/>
        <v>963444</v>
      </c>
      <c r="DJ12" s="134">
        <f t="shared" si="58"/>
        <v>3291962</v>
      </c>
    </row>
    <row r="13" spans="1:114" s="129" customFormat="1" ht="12" customHeight="1">
      <c r="A13" s="125" t="s">
        <v>336</v>
      </c>
      <c r="B13" s="126" t="s">
        <v>377</v>
      </c>
      <c r="C13" s="125" t="s">
        <v>378</v>
      </c>
      <c r="D13" s="134">
        <f t="shared" si="6"/>
        <v>4897991</v>
      </c>
      <c r="E13" s="134">
        <f t="shared" si="7"/>
        <v>3015034</v>
      </c>
      <c r="F13" s="134">
        <v>2143734</v>
      </c>
      <c r="G13" s="134">
        <v>40000</v>
      </c>
      <c r="H13" s="134">
        <v>575200</v>
      </c>
      <c r="I13" s="134">
        <v>0</v>
      </c>
      <c r="J13" s="134">
        <v>1971156</v>
      </c>
      <c r="K13" s="134">
        <v>256100</v>
      </c>
      <c r="L13" s="134">
        <v>1882957</v>
      </c>
      <c r="M13" s="134">
        <f t="shared" si="8"/>
        <v>0</v>
      </c>
      <c r="N13" s="134">
        <f t="shared" si="9"/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f t="shared" si="10"/>
        <v>4897991</v>
      </c>
      <c r="W13" s="134">
        <f t="shared" si="11"/>
        <v>3015034</v>
      </c>
      <c r="X13" s="134">
        <f t="shared" si="12"/>
        <v>2143734</v>
      </c>
      <c r="Y13" s="134">
        <f t="shared" si="13"/>
        <v>40000</v>
      </c>
      <c r="Z13" s="134">
        <f t="shared" si="14"/>
        <v>575200</v>
      </c>
      <c r="AA13" s="134">
        <f t="shared" si="15"/>
        <v>0</v>
      </c>
      <c r="AB13" s="134">
        <f t="shared" si="16"/>
        <v>1971156</v>
      </c>
      <c r="AC13" s="134">
        <f t="shared" si="17"/>
        <v>256100</v>
      </c>
      <c r="AD13" s="134">
        <f t="shared" si="18"/>
        <v>1882957</v>
      </c>
      <c r="AE13" s="134">
        <f t="shared" si="19"/>
        <v>5322929</v>
      </c>
      <c r="AF13" s="134">
        <f t="shared" si="20"/>
        <v>5267893</v>
      </c>
      <c r="AG13" s="134">
        <v>0</v>
      </c>
      <c r="AH13" s="134">
        <v>5267893</v>
      </c>
      <c r="AI13" s="134">
        <v>0</v>
      </c>
      <c r="AJ13" s="134">
        <v>0</v>
      </c>
      <c r="AK13" s="134">
        <v>55036</v>
      </c>
      <c r="AL13" s="135" t="s">
        <v>332</v>
      </c>
      <c r="AM13" s="134">
        <f t="shared" si="21"/>
        <v>60655</v>
      </c>
      <c r="AN13" s="134">
        <f t="shared" si="22"/>
        <v>60655</v>
      </c>
      <c r="AO13" s="134">
        <v>60655</v>
      </c>
      <c r="AP13" s="134">
        <v>0</v>
      </c>
      <c r="AQ13" s="134">
        <v>0</v>
      </c>
      <c r="AR13" s="134">
        <v>0</v>
      </c>
      <c r="AS13" s="134">
        <f t="shared" si="23"/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f t="shared" si="24"/>
        <v>0</v>
      </c>
      <c r="AY13" s="134">
        <v>0</v>
      </c>
      <c r="AZ13" s="134">
        <v>0</v>
      </c>
      <c r="BA13" s="134">
        <v>0</v>
      </c>
      <c r="BB13" s="134">
        <v>0</v>
      </c>
      <c r="BC13" s="135" t="s">
        <v>332</v>
      </c>
      <c r="BD13" s="134">
        <v>0</v>
      </c>
      <c r="BE13" s="134">
        <v>1485563</v>
      </c>
      <c r="BF13" s="134">
        <f t="shared" si="25"/>
        <v>6869147</v>
      </c>
      <c r="BG13" s="134">
        <f t="shared" si="26"/>
        <v>0</v>
      </c>
      <c r="BH13" s="134">
        <f t="shared" si="27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0</v>
      </c>
      <c r="BP13" s="134">
        <f t="shared" si="29"/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f t="shared" si="30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1"/>
        <v>0</v>
      </c>
      <c r="CA13" s="134">
        <v>0</v>
      </c>
      <c r="CB13" s="134">
        <v>0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0</v>
      </c>
      <c r="CH13" s="134">
        <f t="shared" si="32"/>
        <v>0</v>
      </c>
      <c r="CI13" s="134">
        <f t="shared" si="33"/>
        <v>5322929</v>
      </c>
      <c r="CJ13" s="134">
        <f t="shared" si="34"/>
        <v>5267893</v>
      </c>
      <c r="CK13" s="134">
        <f t="shared" si="35"/>
        <v>0</v>
      </c>
      <c r="CL13" s="134">
        <f t="shared" si="36"/>
        <v>5267893</v>
      </c>
      <c r="CM13" s="134">
        <f t="shared" si="37"/>
        <v>0</v>
      </c>
      <c r="CN13" s="134">
        <f t="shared" si="38"/>
        <v>0</v>
      </c>
      <c r="CO13" s="134">
        <f t="shared" si="39"/>
        <v>55036</v>
      </c>
      <c r="CP13" s="135" t="s">
        <v>332</v>
      </c>
      <c r="CQ13" s="134">
        <f t="shared" si="40"/>
        <v>60655</v>
      </c>
      <c r="CR13" s="134">
        <f t="shared" si="41"/>
        <v>60655</v>
      </c>
      <c r="CS13" s="134">
        <f t="shared" si="42"/>
        <v>60655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0</v>
      </c>
      <c r="CX13" s="134">
        <f t="shared" si="47"/>
        <v>0</v>
      </c>
      <c r="CY13" s="134">
        <f t="shared" si="48"/>
        <v>0</v>
      </c>
      <c r="CZ13" s="134">
        <f t="shared" si="49"/>
        <v>0</v>
      </c>
      <c r="DA13" s="134">
        <f t="shared" si="50"/>
        <v>0</v>
      </c>
      <c r="DB13" s="134">
        <f t="shared" si="51"/>
        <v>0</v>
      </c>
      <c r="DC13" s="134">
        <f t="shared" si="52"/>
        <v>0</v>
      </c>
      <c r="DD13" s="134">
        <f t="shared" si="53"/>
        <v>0</v>
      </c>
      <c r="DE13" s="134">
        <f t="shared" si="54"/>
        <v>0</v>
      </c>
      <c r="DF13" s="134">
        <f t="shared" si="55"/>
        <v>0</v>
      </c>
      <c r="DG13" s="135" t="s">
        <v>332</v>
      </c>
      <c r="DH13" s="134">
        <f t="shared" si="56"/>
        <v>0</v>
      </c>
      <c r="DI13" s="134">
        <f t="shared" si="57"/>
        <v>1485563</v>
      </c>
      <c r="DJ13" s="134">
        <f t="shared" si="58"/>
        <v>6869147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D7">SUM(D8:D28)</f>
        <v>19036739</v>
      </c>
      <c r="E7" s="123">
        <f t="shared" si="0"/>
        <v>7218512</v>
      </c>
      <c r="F7" s="123">
        <f t="shared" si="0"/>
        <v>2154032</v>
      </c>
      <c r="G7" s="123">
        <f t="shared" si="0"/>
        <v>56986</v>
      </c>
      <c r="H7" s="123">
        <f t="shared" si="0"/>
        <v>725800</v>
      </c>
      <c r="I7" s="123">
        <f t="shared" si="0"/>
        <v>2126176</v>
      </c>
      <c r="J7" s="123">
        <f t="shared" si="0"/>
        <v>3719841</v>
      </c>
      <c r="K7" s="123">
        <f t="shared" si="0"/>
        <v>2155518</v>
      </c>
      <c r="L7" s="123">
        <f t="shared" si="0"/>
        <v>11818227</v>
      </c>
      <c r="M7" s="123">
        <f t="shared" si="0"/>
        <v>2650287</v>
      </c>
      <c r="N7" s="123">
        <f t="shared" si="0"/>
        <v>1379736</v>
      </c>
      <c r="O7" s="123">
        <f t="shared" si="0"/>
        <v>155287</v>
      </c>
      <c r="P7" s="123">
        <f t="shared" si="0"/>
        <v>5102</v>
      </c>
      <c r="Q7" s="123">
        <f t="shared" si="0"/>
        <v>680600</v>
      </c>
      <c r="R7" s="123">
        <f t="shared" si="0"/>
        <v>243100</v>
      </c>
      <c r="S7" s="123">
        <f t="shared" si="0"/>
        <v>643519</v>
      </c>
      <c r="T7" s="123">
        <f t="shared" si="0"/>
        <v>295647</v>
      </c>
      <c r="U7" s="123">
        <f t="shared" si="0"/>
        <v>1270551</v>
      </c>
      <c r="V7" s="123">
        <f t="shared" si="0"/>
        <v>21687026</v>
      </c>
      <c r="W7" s="123">
        <f t="shared" si="0"/>
        <v>8598248</v>
      </c>
      <c r="X7" s="123">
        <f t="shared" si="0"/>
        <v>2309319</v>
      </c>
      <c r="Y7" s="123">
        <f t="shared" si="0"/>
        <v>62088</v>
      </c>
      <c r="Z7" s="123">
        <f t="shared" si="0"/>
        <v>1406400</v>
      </c>
      <c r="AA7" s="123">
        <f t="shared" si="0"/>
        <v>2369276</v>
      </c>
      <c r="AB7" s="123">
        <f t="shared" si="0"/>
        <v>4363360</v>
      </c>
      <c r="AC7" s="123">
        <f t="shared" si="0"/>
        <v>2451165</v>
      </c>
      <c r="AD7" s="123">
        <f t="shared" si="0"/>
        <v>13088778</v>
      </c>
    </row>
    <row r="8" spans="1:30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1" ref="D8:D28">SUM(E8,+L8)</f>
        <v>2301602</v>
      </c>
      <c r="E8" s="127">
        <f aca="true" t="shared" si="2" ref="E8:E28">+SUM(F8:I8,K8)</f>
        <v>171905</v>
      </c>
      <c r="F8" s="127">
        <v>0</v>
      </c>
      <c r="G8" s="127">
        <v>0</v>
      </c>
      <c r="H8" s="127">
        <v>1700</v>
      </c>
      <c r="I8" s="127">
        <v>37776</v>
      </c>
      <c r="J8" s="128">
        <v>0</v>
      </c>
      <c r="K8" s="127">
        <v>132429</v>
      </c>
      <c r="L8" s="127">
        <v>2129697</v>
      </c>
      <c r="M8" s="127">
        <f aca="true" t="shared" si="3" ref="M8:M28">SUM(N8,+U8)</f>
        <v>632312</v>
      </c>
      <c r="N8" s="127">
        <f aca="true" t="shared" si="4" ref="N8:N28">+SUM(O8:R8,T8)</f>
        <v>145203</v>
      </c>
      <c r="O8" s="127">
        <v>2198</v>
      </c>
      <c r="P8" s="127">
        <v>1801</v>
      </c>
      <c r="Q8" s="127">
        <v>11800</v>
      </c>
      <c r="R8" s="127">
        <v>129381</v>
      </c>
      <c r="S8" s="128">
        <v>0</v>
      </c>
      <c r="T8" s="127">
        <v>23</v>
      </c>
      <c r="U8" s="127">
        <v>487109</v>
      </c>
      <c r="V8" s="127">
        <f aca="true" t="shared" si="5" ref="V8:V28">+SUM(D8,M8)</f>
        <v>2933914</v>
      </c>
      <c r="W8" s="127">
        <f aca="true" t="shared" si="6" ref="W8:W28">+SUM(E8,N8)</f>
        <v>317108</v>
      </c>
      <c r="X8" s="127">
        <f aca="true" t="shared" si="7" ref="X8:X28">+SUM(F8,O8)</f>
        <v>2198</v>
      </c>
      <c r="Y8" s="127">
        <f aca="true" t="shared" si="8" ref="Y8:Y28">+SUM(G8,P8)</f>
        <v>1801</v>
      </c>
      <c r="Z8" s="127">
        <f aca="true" t="shared" si="9" ref="Z8:Z28">+SUM(H8,Q8)</f>
        <v>13500</v>
      </c>
      <c r="AA8" s="127">
        <f aca="true" t="shared" si="10" ref="AA8:AA28">+SUM(I8,R8)</f>
        <v>167157</v>
      </c>
      <c r="AB8" s="128">
        <v>0</v>
      </c>
      <c r="AC8" s="127">
        <f aca="true" t="shared" si="11" ref="AC8:AC28">+SUM(K8,T8)</f>
        <v>132452</v>
      </c>
      <c r="AD8" s="127">
        <f aca="true" t="shared" si="12" ref="AD8:AD28">+SUM(L8,U8)</f>
        <v>2616806</v>
      </c>
    </row>
    <row r="9" spans="1:30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1"/>
        <v>3283423</v>
      </c>
      <c r="E9" s="127">
        <f t="shared" si="2"/>
        <v>605095</v>
      </c>
      <c r="F9" s="127">
        <v>0</v>
      </c>
      <c r="G9" s="127">
        <v>4266</v>
      </c>
      <c r="H9" s="127">
        <v>5000</v>
      </c>
      <c r="I9" s="127">
        <v>508957</v>
      </c>
      <c r="J9" s="128">
        <v>0</v>
      </c>
      <c r="K9" s="127">
        <v>86872</v>
      </c>
      <c r="L9" s="127">
        <v>2678328</v>
      </c>
      <c r="M9" s="127">
        <f t="shared" si="3"/>
        <v>42939</v>
      </c>
      <c r="N9" s="127">
        <f t="shared" si="4"/>
        <v>2034</v>
      </c>
      <c r="O9" s="127">
        <v>0</v>
      </c>
      <c r="P9" s="127">
        <v>0</v>
      </c>
      <c r="Q9" s="127">
        <v>0</v>
      </c>
      <c r="R9" s="127">
        <v>2034</v>
      </c>
      <c r="S9" s="128">
        <v>0</v>
      </c>
      <c r="T9" s="127">
        <v>0</v>
      </c>
      <c r="U9" s="127">
        <v>40905</v>
      </c>
      <c r="V9" s="127">
        <f t="shared" si="5"/>
        <v>3326362</v>
      </c>
      <c r="W9" s="127">
        <f t="shared" si="6"/>
        <v>607129</v>
      </c>
      <c r="X9" s="127">
        <f t="shared" si="7"/>
        <v>0</v>
      </c>
      <c r="Y9" s="127">
        <f t="shared" si="8"/>
        <v>4266</v>
      </c>
      <c r="Z9" s="127">
        <f t="shared" si="9"/>
        <v>5000</v>
      </c>
      <c r="AA9" s="127">
        <f t="shared" si="10"/>
        <v>510991</v>
      </c>
      <c r="AB9" s="128">
        <v>0</v>
      </c>
      <c r="AC9" s="127">
        <f t="shared" si="11"/>
        <v>86872</v>
      </c>
      <c r="AD9" s="127">
        <f t="shared" si="12"/>
        <v>2719233</v>
      </c>
    </row>
    <row r="10" spans="1:30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1"/>
        <v>447364</v>
      </c>
      <c r="E10" s="127">
        <f t="shared" si="2"/>
        <v>5110</v>
      </c>
      <c r="F10" s="127">
        <v>0</v>
      </c>
      <c r="G10" s="127">
        <v>0</v>
      </c>
      <c r="H10" s="127">
        <v>0</v>
      </c>
      <c r="I10" s="127">
        <v>35</v>
      </c>
      <c r="J10" s="128">
        <v>0</v>
      </c>
      <c r="K10" s="127">
        <v>5075</v>
      </c>
      <c r="L10" s="127">
        <v>442254</v>
      </c>
      <c r="M10" s="127">
        <f t="shared" si="3"/>
        <v>61201</v>
      </c>
      <c r="N10" s="127">
        <f t="shared" si="4"/>
        <v>15507</v>
      </c>
      <c r="O10" s="127">
        <v>0</v>
      </c>
      <c r="P10" s="127">
        <v>1537</v>
      </c>
      <c r="Q10" s="127">
        <v>0</v>
      </c>
      <c r="R10" s="127">
        <v>13970</v>
      </c>
      <c r="S10" s="128">
        <v>0</v>
      </c>
      <c r="T10" s="127">
        <v>0</v>
      </c>
      <c r="U10" s="127">
        <v>45694</v>
      </c>
      <c r="V10" s="127">
        <f t="shared" si="5"/>
        <v>508565</v>
      </c>
      <c r="W10" s="127">
        <f t="shared" si="6"/>
        <v>20617</v>
      </c>
      <c r="X10" s="127">
        <f t="shared" si="7"/>
        <v>0</v>
      </c>
      <c r="Y10" s="127">
        <f t="shared" si="8"/>
        <v>1537</v>
      </c>
      <c r="Z10" s="127">
        <f t="shared" si="9"/>
        <v>0</v>
      </c>
      <c r="AA10" s="127">
        <f t="shared" si="10"/>
        <v>14005</v>
      </c>
      <c r="AB10" s="128">
        <v>0</v>
      </c>
      <c r="AC10" s="127">
        <f t="shared" si="11"/>
        <v>5075</v>
      </c>
      <c r="AD10" s="127">
        <f t="shared" si="12"/>
        <v>487948</v>
      </c>
    </row>
    <row r="11" spans="1:30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1"/>
        <v>739633</v>
      </c>
      <c r="E11" s="127">
        <f t="shared" si="2"/>
        <v>131104</v>
      </c>
      <c r="F11" s="127">
        <v>0</v>
      </c>
      <c r="G11" s="127">
        <v>0</v>
      </c>
      <c r="H11" s="127">
        <v>0</v>
      </c>
      <c r="I11" s="127">
        <v>99259</v>
      </c>
      <c r="J11" s="128">
        <v>0</v>
      </c>
      <c r="K11" s="127">
        <v>31845</v>
      </c>
      <c r="L11" s="127">
        <v>608529</v>
      </c>
      <c r="M11" s="127">
        <f t="shared" si="3"/>
        <v>132759</v>
      </c>
      <c r="N11" s="127">
        <f t="shared" si="4"/>
        <v>35969</v>
      </c>
      <c r="O11" s="127">
        <v>11550</v>
      </c>
      <c r="P11" s="127">
        <v>0</v>
      </c>
      <c r="Q11" s="127">
        <v>0</v>
      </c>
      <c r="R11" s="127">
        <v>24419</v>
      </c>
      <c r="S11" s="128">
        <v>0</v>
      </c>
      <c r="T11" s="127">
        <v>0</v>
      </c>
      <c r="U11" s="127">
        <v>96790</v>
      </c>
      <c r="V11" s="127">
        <f t="shared" si="5"/>
        <v>872392</v>
      </c>
      <c r="W11" s="127">
        <f t="shared" si="6"/>
        <v>167073</v>
      </c>
      <c r="X11" s="127">
        <f t="shared" si="7"/>
        <v>11550</v>
      </c>
      <c r="Y11" s="127">
        <f t="shared" si="8"/>
        <v>0</v>
      </c>
      <c r="Z11" s="127">
        <f t="shared" si="9"/>
        <v>0</v>
      </c>
      <c r="AA11" s="127">
        <f t="shared" si="10"/>
        <v>123678</v>
      </c>
      <c r="AB11" s="128">
        <v>0</v>
      </c>
      <c r="AC11" s="127">
        <f t="shared" si="11"/>
        <v>31845</v>
      </c>
      <c r="AD11" s="127">
        <f t="shared" si="12"/>
        <v>705319</v>
      </c>
    </row>
    <row r="12" spans="1:30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1"/>
        <v>621076</v>
      </c>
      <c r="E12" s="134">
        <f t="shared" si="2"/>
        <v>18173</v>
      </c>
      <c r="F12" s="134">
        <v>0</v>
      </c>
      <c r="G12" s="134">
        <v>0</v>
      </c>
      <c r="H12" s="134">
        <v>0</v>
      </c>
      <c r="I12" s="134">
        <v>176</v>
      </c>
      <c r="J12" s="135">
        <v>0</v>
      </c>
      <c r="K12" s="134">
        <v>17997</v>
      </c>
      <c r="L12" s="134">
        <v>602903</v>
      </c>
      <c r="M12" s="134">
        <f t="shared" si="3"/>
        <v>140842</v>
      </c>
      <c r="N12" s="134">
        <f t="shared" si="4"/>
        <v>13745</v>
      </c>
      <c r="O12" s="134">
        <v>0</v>
      </c>
      <c r="P12" s="134">
        <v>0</v>
      </c>
      <c r="Q12" s="134">
        <v>0</v>
      </c>
      <c r="R12" s="134">
        <v>13745</v>
      </c>
      <c r="S12" s="135">
        <v>0</v>
      </c>
      <c r="T12" s="134">
        <v>0</v>
      </c>
      <c r="U12" s="134">
        <v>127097</v>
      </c>
      <c r="V12" s="134">
        <f t="shared" si="5"/>
        <v>761918</v>
      </c>
      <c r="W12" s="134">
        <f t="shared" si="6"/>
        <v>31918</v>
      </c>
      <c r="X12" s="134">
        <f t="shared" si="7"/>
        <v>0</v>
      </c>
      <c r="Y12" s="134">
        <f t="shared" si="8"/>
        <v>0</v>
      </c>
      <c r="Z12" s="134">
        <f t="shared" si="9"/>
        <v>0</v>
      </c>
      <c r="AA12" s="134">
        <f t="shared" si="10"/>
        <v>13921</v>
      </c>
      <c r="AB12" s="135">
        <v>0</v>
      </c>
      <c r="AC12" s="134">
        <f t="shared" si="11"/>
        <v>17997</v>
      </c>
      <c r="AD12" s="134">
        <f t="shared" si="12"/>
        <v>730000</v>
      </c>
    </row>
    <row r="13" spans="1:30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1"/>
        <v>397647</v>
      </c>
      <c r="E13" s="134">
        <f t="shared" si="2"/>
        <v>6638</v>
      </c>
      <c r="F13" s="134">
        <v>0</v>
      </c>
      <c r="G13" s="134">
        <v>2859</v>
      </c>
      <c r="H13" s="134">
        <v>0</v>
      </c>
      <c r="I13" s="134">
        <v>140</v>
      </c>
      <c r="J13" s="135">
        <v>0</v>
      </c>
      <c r="K13" s="134">
        <v>3639</v>
      </c>
      <c r="L13" s="134">
        <v>391009</v>
      </c>
      <c r="M13" s="134">
        <f t="shared" si="3"/>
        <v>61278</v>
      </c>
      <c r="N13" s="134">
        <f t="shared" si="4"/>
        <v>7815</v>
      </c>
      <c r="O13" s="134">
        <v>0</v>
      </c>
      <c r="P13" s="134">
        <v>0</v>
      </c>
      <c r="Q13" s="134">
        <v>0</v>
      </c>
      <c r="R13" s="134">
        <v>7815</v>
      </c>
      <c r="S13" s="135">
        <v>0</v>
      </c>
      <c r="T13" s="134">
        <v>0</v>
      </c>
      <c r="U13" s="134">
        <v>53463</v>
      </c>
      <c r="V13" s="134">
        <f t="shared" si="5"/>
        <v>458925</v>
      </c>
      <c r="W13" s="134">
        <f t="shared" si="6"/>
        <v>14453</v>
      </c>
      <c r="X13" s="134">
        <f t="shared" si="7"/>
        <v>0</v>
      </c>
      <c r="Y13" s="134">
        <f t="shared" si="8"/>
        <v>2859</v>
      </c>
      <c r="Z13" s="134">
        <f t="shared" si="9"/>
        <v>0</v>
      </c>
      <c r="AA13" s="134">
        <f t="shared" si="10"/>
        <v>7955</v>
      </c>
      <c r="AB13" s="135">
        <v>0</v>
      </c>
      <c r="AC13" s="134">
        <f t="shared" si="11"/>
        <v>3639</v>
      </c>
      <c r="AD13" s="134">
        <f t="shared" si="12"/>
        <v>444472</v>
      </c>
    </row>
    <row r="14" spans="1:30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1"/>
        <v>256181</v>
      </c>
      <c r="E14" s="134">
        <f t="shared" si="2"/>
        <v>54988</v>
      </c>
      <c r="F14" s="134">
        <v>0</v>
      </c>
      <c r="G14" s="134">
        <v>0</v>
      </c>
      <c r="H14" s="134">
        <v>0</v>
      </c>
      <c r="I14" s="134">
        <v>54908</v>
      </c>
      <c r="J14" s="135">
        <v>0</v>
      </c>
      <c r="K14" s="134">
        <v>80</v>
      </c>
      <c r="L14" s="134">
        <v>201193</v>
      </c>
      <c r="M14" s="134">
        <f t="shared" si="3"/>
        <v>67124</v>
      </c>
      <c r="N14" s="134">
        <f t="shared" si="4"/>
        <v>0</v>
      </c>
      <c r="O14" s="134">
        <v>0</v>
      </c>
      <c r="P14" s="134">
        <v>0</v>
      </c>
      <c r="Q14" s="134">
        <v>0</v>
      </c>
      <c r="R14" s="134">
        <v>0</v>
      </c>
      <c r="S14" s="135">
        <v>0</v>
      </c>
      <c r="T14" s="134">
        <v>0</v>
      </c>
      <c r="U14" s="134">
        <v>67124</v>
      </c>
      <c r="V14" s="134">
        <f t="shared" si="5"/>
        <v>323305</v>
      </c>
      <c r="W14" s="134">
        <f t="shared" si="6"/>
        <v>54988</v>
      </c>
      <c r="X14" s="134">
        <f t="shared" si="7"/>
        <v>0</v>
      </c>
      <c r="Y14" s="134">
        <f t="shared" si="8"/>
        <v>0</v>
      </c>
      <c r="Z14" s="134">
        <f t="shared" si="9"/>
        <v>0</v>
      </c>
      <c r="AA14" s="134">
        <f t="shared" si="10"/>
        <v>54908</v>
      </c>
      <c r="AB14" s="135">
        <v>0</v>
      </c>
      <c r="AC14" s="134">
        <f t="shared" si="11"/>
        <v>80</v>
      </c>
      <c r="AD14" s="134">
        <f t="shared" si="12"/>
        <v>268317</v>
      </c>
    </row>
    <row r="15" spans="1:30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1"/>
        <v>451115</v>
      </c>
      <c r="E15" s="134">
        <f t="shared" si="2"/>
        <v>68971</v>
      </c>
      <c r="F15" s="134">
        <v>0</v>
      </c>
      <c r="G15" s="134">
        <v>0</v>
      </c>
      <c r="H15" s="134">
        <v>0</v>
      </c>
      <c r="I15" s="134">
        <v>63746</v>
      </c>
      <c r="J15" s="135">
        <v>0</v>
      </c>
      <c r="K15" s="134">
        <v>5225</v>
      </c>
      <c r="L15" s="134">
        <v>382144</v>
      </c>
      <c r="M15" s="134">
        <f t="shared" si="3"/>
        <v>64584</v>
      </c>
      <c r="N15" s="134">
        <f t="shared" si="4"/>
        <v>12682</v>
      </c>
      <c r="O15" s="134">
        <v>0</v>
      </c>
      <c r="P15" s="134">
        <v>0</v>
      </c>
      <c r="Q15" s="134">
        <v>0</v>
      </c>
      <c r="R15" s="134">
        <v>12682</v>
      </c>
      <c r="S15" s="135">
        <v>0</v>
      </c>
      <c r="T15" s="134">
        <v>0</v>
      </c>
      <c r="U15" s="134">
        <v>51902</v>
      </c>
      <c r="V15" s="134">
        <f t="shared" si="5"/>
        <v>515699</v>
      </c>
      <c r="W15" s="134">
        <f t="shared" si="6"/>
        <v>81653</v>
      </c>
      <c r="X15" s="134">
        <f t="shared" si="7"/>
        <v>0</v>
      </c>
      <c r="Y15" s="134">
        <f t="shared" si="8"/>
        <v>0</v>
      </c>
      <c r="Z15" s="134">
        <f t="shared" si="9"/>
        <v>0</v>
      </c>
      <c r="AA15" s="134">
        <f t="shared" si="10"/>
        <v>76428</v>
      </c>
      <c r="AB15" s="135">
        <v>0</v>
      </c>
      <c r="AC15" s="134">
        <f t="shared" si="11"/>
        <v>5225</v>
      </c>
      <c r="AD15" s="134">
        <f t="shared" si="12"/>
        <v>434046</v>
      </c>
    </row>
    <row r="16" spans="1:30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1"/>
        <v>498428</v>
      </c>
      <c r="E16" s="134">
        <f t="shared" si="2"/>
        <v>43816</v>
      </c>
      <c r="F16" s="134">
        <v>0</v>
      </c>
      <c r="G16" s="134">
        <v>0</v>
      </c>
      <c r="H16" s="134">
        <v>0</v>
      </c>
      <c r="I16" s="134">
        <v>43776</v>
      </c>
      <c r="J16" s="135">
        <v>0</v>
      </c>
      <c r="K16" s="134">
        <v>40</v>
      </c>
      <c r="L16" s="134">
        <v>454612</v>
      </c>
      <c r="M16" s="134">
        <f t="shared" si="3"/>
        <v>59698</v>
      </c>
      <c r="N16" s="134">
        <f t="shared" si="4"/>
        <v>0</v>
      </c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4">
        <v>0</v>
      </c>
      <c r="U16" s="134">
        <v>59698</v>
      </c>
      <c r="V16" s="134">
        <f t="shared" si="5"/>
        <v>558126</v>
      </c>
      <c r="W16" s="134">
        <f t="shared" si="6"/>
        <v>43816</v>
      </c>
      <c r="X16" s="134">
        <f t="shared" si="7"/>
        <v>0</v>
      </c>
      <c r="Y16" s="134">
        <f t="shared" si="8"/>
        <v>0</v>
      </c>
      <c r="Z16" s="134">
        <f t="shared" si="9"/>
        <v>0</v>
      </c>
      <c r="AA16" s="134">
        <f t="shared" si="10"/>
        <v>43776</v>
      </c>
      <c r="AB16" s="135">
        <v>0</v>
      </c>
      <c r="AC16" s="134">
        <f t="shared" si="11"/>
        <v>40</v>
      </c>
      <c r="AD16" s="134">
        <f t="shared" si="12"/>
        <v>514310</v>
      </c>
    </row>
    <row r="17" spans="1:30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1"/>
        <v>1331571</v>
      </c>
      <c r="E17" s="134">
        <f t="shared" si="2"/>
        <v>262232</v>
      </c>
      <c r="F17" s="134">
        <v>0</v>
      </c>
      <c r="G17" s="134">
        <v>1457</v>
      </c>
      <c r="H17" s="134">
        <v>0</v>
      </c>
      <c r="I17" s="134">
        <v>239897</v>
      </c>
      <c r="J17" s="135">
        <v>0</v>
      </c>
      <c r="K17" s="134">
        <v>20878</v>
      </c>
      <c r="L17" s="134">
        <v>1069339</v>
      </c>
      <c r="M17" s="134">
        <f t="shared" si="3"/>
        <v>122153</v>
      </c>
      <c r="N17" s="134">
        <f t="shared" si="4"/>
        <v>15067</v>
      </c>
      <c r="O17" s="134">
        <v>0</v>
      </c>
      <c r="P17" s="134">
        <v>0</v>
      </c>
      <c r="Q17" s="134">
        <v>0</v>
      </c>
      <c r="R17" s="134">
        <v>15067</v>
      </c>
      <c r="S17" s="135">
        <v>0</v>
      </c>
      <c r="T17" s="134">
        <v>0</v>
      </c>
      <c r="U17" s="134">
        <v>107086</v>
      </c>
      <c r="V17" s="134">
        <f t="shared" si="5"/>
        <v>1453724</v>
      </c>
      <c r="W17" s="134">
        <f t="shared" si="6"/>
        <v>277299</v>
      </c>
      <c r="X17" s="134">
        <f t="shared" si="7"/>
        <v>0</v>
      </c>
      <c r="Y17" s="134">
        <f t="shared" si="8"/>
        <v>1457</v>
      </c>
      <c r="Z17" s="134">
        <f t="shared" si="9"/>
        <v>0</v>
      </c>
      <c r="AA17" s="134">
        <f t="shared" si="10"/>
        <v>254964</v>
      </c>
      <c r="AB17" s="135">
        <v>0</v>
      </c>
      <c r="AC17" s="134">
        <f t="shared" si="11"/>
        <v>20878</v>
      </c>
      <c r="AD17" s="134">
        <f t="shared" si="12"/>
        <v>1176425</v>
      </c>
    </row>
    <row r="18" spans="1:30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1"/>
        <v>11081</v>
      </c>
      <c r="E18" s="134">
        <f t="shared" si="2"/>
        <v>778</v>
      </c>
      <c r="F18" s="134">
        <v>0</v>
      </c>
      <c r="G18" s="134">
        <v>0</v>
      </c>
      <c r="H18" s="134">
        <v>0</v>
      </c>
      <c r="I18" s="134">
        <v>45</v>
      </c>
      <c r="J18" s="135">
        <v>0</v>
      </c>
      <c r="K18" s="134">
        <v>733</v>
      </c>
      <c r="L18" s="134">
        <v>10303</v>
      </c>
      <c r="M18" s="134">
        <f t="shared" si="3"/>
        <v>4403</v>
      </c>
      <c r="N18" s="134">
        <f t="shared" si="4"/>
        <v>6</v>
      </c>
      <c r="O18" s="134">
        <v>0</v>
      </c>
      <c r="P18" s="134">
        <v>0</v>
      </c>
      <c r="Q18" s="134">
        <v>0</v>
      </c>
      <c r="R18" s="134">
        <v>6</v>
      </c>
      <c r="S18" s="135">
        <v>0</v>
      </c>
      <c r="T18" s="134">
        <v>0</v>
      </c>
      <c r="U18" s="134">
        <v>4397</v>
      </c>
      <c r="V18" s="134">
        <f t="shared" si="5"/>
        <v>15484</v>
      </c>
      <c r="W18" s="134">
        <f t="shared" si="6"/>
        <v>784</v>
      </c>
      <c r="X18" s="134">
        <f t="shared" si="7"/>
        <v>0</v>
      </c>
      <c r="Y18" s="134">
        <f t="shared" si="8"/>
        <v>0</v>
      </c>
      <c r="Z18" s="134">
        <f t="shared" si="9"/>
        <v>0</v>
      </c>
      <c r="AA18" s="134">
        <f t="shared" si="10"/>
        <v>51</v>
      </c>
      <c r="AB18" s="135">
        <v>0</v>
      </c>
      <c r="AC18" s="134">
        <f t="shared" si="11"/>
        <v>733</v>
      </c>
      <c r="AD18" s="134">
        <f t="shared" si="12"/>
        <v>14700</v>
      </c>
    </row>
    <row r="19" spans="1:30" s="129" customFormat="1" ht="12" customHeight="1">
      <c r="A19" s="125" t="s">
        <v>336</v>
      </c>
      <c r="B19" s="126" t="s">
        <v>360</v>
      </c>
      <c r="C19" s="125" t="s">
        <v>361</v>
      </c>
      <c r="D19" s="134">
        <f t="shared" si="1"/>
        <v>148161</v>
      </c>
      <c r="E19" s="134">
        <f t="shared" si="2"/>
        <v>6571</v>
      </c>
      <c r="F19" s="134">
        <v>0</v>
      </c>
      <c r="G19" s="134">
        <v>0</v>
      </c>
      <c r="H19" s="134">
        <v>0</v>
      </c>
      <c r="I19" s="134">
        <v>0</v>
      </c>
      <c r="J19" s="135">
        <v>0</v>
      </c>
      <c r="K19" s="134">
        <v>6571</v>
      </c>
      <c r="L19" s="134">
        <v>141590</v>
      </c>
      <c r="M19" s="134">
        <f t="shared" si="3"/>
        <v>41115</v>
      </c>
      <c r="N19" s="134">
        <f t="shared" si="4"/>
        <v>11</v>
      </c>
      <c r="O19" s="134">
        <v>0</v>
      </c>
      <c r="P19" s="134">
        <v>0</v>
      </c>
      <c r="Q19" s="134">
        <v>0</v>
      </c>
      <c r="R19" s="134">
        <v>5</v>
      </c>
      <c r="S19" s="135">
        <v>0</v>
      </c>
      <c r="T19" s="134">
        <v>6</v>
      </c>
      <c r="U19" s="134">
        <v>41104</v>
      </c>
      <c r="V19" s="134">
        <f t="shared" si="5"/>
        <v>189276</v>
      </c>
      <c r="W19" s="134">
        <f t="shared" si="6"/>
        <v>6582</v>
      </c>
      <c r="X19" s="134">
        <f t="shared" si="7"/>
        <v>0</v>
      </c>
      <c r="Y19" s="134">
        <f t="shared" si="8"/>
        <v>0</v>
      </c>
      <c r="Z19" s="134">
        <f t="shared" si="9"/>
        <v>0</v>
      </c>
      <c r="AA19" s="134">
        <f t="shared" si="10"/>
        <v>5</v>
      </c>
      <c r="AB19" s="135">
        <v>0</v>
      </c>
      <c r="AC19" s="134">
        <f t="shared" si="11"/>
        <v>6577</v>
      </c>
      <c r="AD19" s="134">
        <f t="shared" si="12"/>
        <v>182694</v>
      </c>
    </row>
    <row r="20" spans="1:30" s="129" customFormat="1" ht="12" customHeight="1">
      <c r="A20" s="125" t="s">
        <v>336</v>
      </c>
      <c r="B20" s="126" t="s">
        <v>362</v>
      </c>
      <c r="C20" s="125" t="s">
        <v>363</v>
      </c>
      <c r="D20" s="134">
        <f t="shared" si="1"/>
        <v>217770</v>
      </c>
      <c r="E20" s="134">
        <f t="shared" si="2"/>
        <v>112</v>
      </c>
      <c r="F20" s="134">
        <v>0</v>
      </c>
      <c r="G20" s="134">
        <v>0</v>
      </c>
      <c r="H20" s="134">
        <v>0</v>
      </c>
      <c r="I20" s="134">
        <v>112</v>
      </c>
      <c r="J20" s="135">
        <v>0</v>
      </c>
      <c r="K20" s="134">
        <v>0</v>
      </c>
      <c r="L20" s="134">
        <v>217658</v>
      </c>
      <c r="M20" s="134">
        <f t="shared" si="3"/>
        <v>47643</v>
      </c>
      <c r="N20" s="134">
        <f t="shared" si="4"/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4">
        <v>0</v>
      </c>
      <c r="U20" s="134">
        <v>47643</v>
      </c>
      <c r="V20" s="134">
        <f t="shared" si="5"/>
        <v>265413</v>
      </c>
      <c r="W20" s="134">
        <f t="shared" si="6"/>
        <v>112</v>
      </c>
      <c r="X20" s="134">
        <f t="shared" si="7"/>
        <v>0</v>
      </c>
      <c r="Y20" s="134">
        <f t="shared" si="8"/>
        <v>0</v>
      </c>
      <c r="Z20" s="134">
        <f t="shared" si="9"/>
        <v>0</v>
      </c>
      <c r="AA20" s="134">
        <f t="shared" si="10"/>
        <v>112</v>
      </c>
      <c r="AB20" s="135">
        <v>0</v>
      </c>
      <c r="AC20" s="134">
        <f t="shared" si="11"/>
        <v>0</v>
      </c>
      <c r="AD20" s="134">
        <f t="shared" si="12"/>
        <v>265301</v>
      </c>
    </row>
    <row r="21" spans="1:30" s="129" customFormat="1" ht="12" customHeight="1">
      <c r="A21" s="125" t="s">
        <v>336</v>
      </c>
      <c r="B21" s="126" t="s">
        <v>364</v>
      </c>
      <c r="C21" s="125" t="s">
        <v>365</v>
      </c>
      <c r="D21" s="134">
        <f t="shared" si="1"/>
        <v>237688</v>
      </c>
      <c r="E21" s="134">
        <f t="shared" si="2"/>
        <v>5958</v>
      </c>
      <c r="F21" s="134">
        <v>0</v>
      </c>
      <c r="G21" s="134">
        <v>0</v>
      </c>
      <c r="H21" s="134">
        <v>0</v>
      </c>
      <c r="I21" s="134">
        <v>30</v>
      </c>
      <c r="J21" s="135">
        <v>0</v>
      </c>
      <c r="K21" s="134">
        <v>5928</v>
      </c>
      <c r="L21" s="134">
        <v>231730</v>
      </c>
      <c r="M21" s="134">
        <f t="shared" si="3"/>
        <v>29725</v>
      </c>
      <c r="N21" s="134">
        <f t="shared" si="4"/>
        <v>9245</v>
      </c>
      <c r="O21" s="134">
        <v>0</v>
      </c>
      <c r="P21" s="134">
        <v>0</v>
      </c>
      <c r="Q21" s="134">
        <v>0</v>
      </c>
      <c r="R21" s="134">
        <v>9245</v>
      </c>
      <c r="S21" s="135">
        <v>0</v>
      </c>
      <c r="T21" s="134">
        <v>0</v>
      </c>
      <c r="U21" s="134">
        <v>20480</v>
      </c>
      <c r="V21" s="134">
        <f t="shared" si="5"/>
        <v>267413</v>
      </c>
      <c r="W21" s="134">
        <f t="shared" si="6"/>
        <v>15203</v>
      </c>
      <c r="X21" s="134">
        <f t="shared" si="7"/>
        <v>0</v>
      </c>
      <c r="Y21" s="134">
        <f t="shared" si="8"/>
        <v>0</v>
      </c>
      <c r="Z21" s="134">
        <f t="shared" si="9"/>
        <v>0</v>
      </c>
      <c r="AA21" s="134">
        <f t="shared" si="10"/>
        <v>9275</v>
      </c>
      <c r="AB21" s="135">
        <v>0</v>
      </c>
      <c r="AC21" s="134">
        <f t="shared" si="11"/>
        <v>5928</v>
      </c>
      <c r="AD21" s="134">
        <f t="shared" si="12"/>
        <v>252210</v>
      </c>
    </row>
    <row r="22" spans="1:30" s="129" customFormat="1" ht="12" customHeight="1">
      <c r="A22" s="125" t="s">
        <v>336</v>
      </c>
      <c r="B22" s="126" t="s">
        <v>366</v>
      </c>
      <c r="C22" s="125" t="s">
        <v>334</v>
      </c>
      <c r="D22" s="134">
        <f t="shared" si="1"/>
        <v>150420</v>
      </c>
      <c r="E22" s="134">
        <f t="shared" si="2"/>
        <v>2807</v>
      </c>
      <c r="F22" s="134">
        <v>0</v>
      </c>
      <c r="G22" s="134">
        <v>0</v>
      </c>
      <c r="H22" s="134">
        <v>0</v>
      </c>
      <c r="I22" s="134">
        <v>0</v>
      </c>
      <c r="J22" s="135">
        <v>0</v>
      </c>
      <c r="K22" s="134">
        <v>2807</v>
      </c>
      <c r="L22" s="134">
        <v>147613</v>
      </c>
      <c r="M22" s="134">
        <f t="shared" si="3"/>
        <v>33401</v>
      </c>
      <c r="N22" s="134">
        <f t="shared" si="4"/>
        <v>13342</v>
      </c>
      <c r="O22" s="134">
        <v>1764</v>
      </c>
      <c r="P22" s="134">
        <v>1764</v>
      </c>
      <c r="Q22" s="134">
        <v>0</v>
      </c>
      <c r="R22" s="134">
        <v>9814</v>
      </c>
      <c r="S22" s="135">
        <v>0</v>
      </c>
      <c r="T22" s="134">
        <v>0</v>
      </c>
      <c r="U22" s="134">
        <v>20059</v>
      </c>
      <c r="V22" s="134">
        <f t="shared" si="5"/>
        <v>183821</v>
      </c>
      <c r="W22" s="134">
        <f t="shared" si="6"/>
        <v>16149</v>
      </c>
      <c r="X22" s="134">
        <f t="shared" si="7"/>
        <v>1764</v>
      </c>
      <c r="Y22" s="134">
        <f t="shared" si="8"/>
        <v>1764</v>
      </c>
      <c r="Z22" s="134">
        <f t="shared" si="9"/>
        <v>0</v>
      </c>
      <c r="AA22" s="134">
        <f t="shared" si="10"/>
        <v>9814</v>
      </c>
      <c r="AB22" s="135">
        <v>0</v>
      </c>
      <c r="AC22" s="134">
        <f t="shared" si="11"/>
        <v>2807</v>
      </c>
      <c r="AD22" s="134">
        <f t="shared" si="12"/>
        <v>167672</v>
      </c>
    </row>
    <row r="23" spans="1:30" s="129" customFormat="1" ht="12" customHeight="1">
      <c r="A23" s="125" t="s">
        <v>336</v>
      </c>
      <c r="B23" s="126" t="s">
        <v>367</v>
      </c>
      <c r="C23" s="125" t="s">
        <v>368</v>
      </c>
      <c r="D23" s="134">
        <f t="shared" si="1"/>
        <v>0</v>
      </c>
      <c r="E23" s="134">
        <f t="shared" si="2"/>
        <v>0</v>
      </c>
      <c r="F23" s="134">
        <v>0</v>
      </c>
      <c r="G23" s="134">
        <v>0</v>
      </c>
      <c r="H23" s="134">
        <v>0</v>
      </c>
      <c r="I23" s="134">
        <v>0</v>
      </c>
      <c r="J23" s="135">
        <v>0</v>
      </c>
      <c r="K23" s="134">
        <v>0</v>
      </c>
      <c r="L23" s="134">
        <v>0</v>
      </c>
      <c r="M23" s="134">
        <f t="shared" si="3"/>
        <v>29805</v>
      </c>
      <c r="N23" s="134">
        <f t="shared" si="4"/>
        <v>29805</v>
      </c>
      <c r="O23" s="134">
        <v>0</v>
      </c>
      <c r="P23" s="134">
        <v>0</v>
      </c>
      <c r="Q23" s="134">
        <v>0</v>
      </c>
      <c r="R23" s="134">
        <v>0</v>
      </c>
      <c r="S23" s="135">
        <v>178858</v>
      </c>
      <c r="T23" s="134">
        <v>29805</v>
      </c>
      <c r="U23" s="134">
        <v>0</v>
      </c>
      <c r="V23" s="134">
        <f t="shared" si="5"/>
        <v>29805</v>
      </c>
      <c r="W23" s="134">
        <f t="shared" si="6"/>
        <v>29805</v>
      </c>
      <c r="X23" s="134">
        <f t="shared" si="7"/>
        <v>0</v>
      </c>
      <c r="Y23" s="134">
        <f t="shared" si="8"/>
        <v>0</v>
      </c>
      <c r="Z23" s="134">
        <f t="shared" si="9"/>
        <v>0</v>
      </c>
      <c r="AA23" s="134">
        <f t="shared" si="10"/>
        <v>0</v>
      </c>
      <c r="AB23" s="135">
        <f aca="true" t="shared" si="13" ref="AB23:AB28">+SUM(J23,S23)</f>
        <v>178858</v>
      </c>
      <c r="AC23" s="134">
        <f t="shared" si="11"/>
        <v>29805</v>
      </c>
      <c r="AD23" s="134">
        <f t="shared" si="12"/>
        <v>0</v>
      </c>
    </row>
    <row r="24" spans="1:30" s="129" customFormat="1" ht="12" customHeight="1">
      <c r="A24" s="125" t="s">
        <v>336</v>
      </c>
      <c r="B24" s="126" t="s">
        <v>369</v>
      </c>
      <c r="C24" s="125" t="s">
        <v>370</v>
      </c>
      <c r="D24" s="134">
        <f t="shared" si="1"/>
        <v>0</v>
      </c>
      <c r="E24" s="134">
        <f t="shared" si="2"/>
        <v>0</v>
      </c>
      <c r="F24" s="134">
        <v>0</v>
      </c>
      <c r="G24" s="134">
        <v>0</v>
      </c>
      <c r="H24" s="134">
        <v>0</v>
      </c>
      <c r="I24" s="134">
        <v>0</v>
      </c>
      <c r="J24" s="135">
        <v>0</v>
      </c>
      <c r="K24" s="134">
        <v>0</v>
      </c>
      <c r="L24" s="134">
        <v>0</v>
      </c>
      <c r="M24" s="134">
        <f t="shared" si="3"/>
        <v>1076535</v>
      </c>
      <c r="N24" s="134">
        <f t="shared" si="4"/>
        <v>1076535</v>
      </c>
      <c r="O24" s="134">
        <v>139775</v>
      </c>
      <c r="P24" s="134">
        <v>0</v>
      </c>
      <c r="Q24" s="134">
        <v>668800</v>
      </c>
      <c r="R24" s="134">
        <v>3784</v>
      </c>
      <c r="S24" s="135">
        <v>400168</v>
      </c>
      <c r="T24" s="134">
        <v>264176</v>
      </c>
      <c r="U24" s="134">
        <v>0</v>
      </c>
      <c r="V24" s="134">
        <f t="shared" si="5"/>
        <v>1076535</v>
      </c>
      <c r="W24" s="134">
        <f t="shared" si="6"/>
        <v>1076535</v>
      </c>
      <c r="X24" s="134">
        <f t="shared" si="7"/>
        <v>139775</v>
      </c>
      <c r="Y24" s="134">
        <f t="shared" si="8"/>
        <v>0</v>
      </c>
      <c r="Z24" s="134">
        <f t="shared" si="9"/>
        <v>668800</v>
      </c>
      <c r="AA24" s="134">
        <f t="shared" si="10"/>
        <v>3784</v>
      </c>
      <c r="AB24" s="135">
        <f t="shared" si="13"/>
        <v>400168</v>
      </c>
      <c r="AC24" s="134">
        <f t="shared" si="11"/>
        <v>264176</v>
      </c>
      <c r="AD24" s="134">
        <f t="shared" si="12"/>
        <v>0</v>
      </c>
    </row>
    <row r="25" spans="1:30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1"/>
        <v>178700</v>
      </c>
      <c r="E25" s="134">
        <f t="shared" si="2"/>
        <v>178700</v>
      </c>
      <c r="F25" s="134">
        <v>0</v>
      </c>
      <c r="G25" s="134">
        <v>0</v>
      </c>
      <c r="H25" s="134">
        <v>0</v>
      </c>
      <c r="I25" s="134">
        <v>109197</v>
      </c>
      <c r="J25" s="135">
        <v>440978</v>
      </c>
      <c r="K25" s="134">
        <v>69503</v>
      </c>
      <c r="L25" s="134">
        <v>0</v>
      </c>
      <c r="M25" s="134">
        <f t="shared" si="3"/>
        <v>0</v>
      </c>
      <c r="N25" s="134">
        <f t="shared" si="4"/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4">
        <v>0</v>
      </c>
      <c r="U25" s="134">
        <v>0</v>
      </c>
      <c r="V25" s="134">
        <f t="shared" si="5"/>
        <v>178700</v>
      </c>
      <c r="W25" s="134">
        <f t="shared" si="6"/>
        <v>178700</v>
      </c>
      <c r="X25" s="134">
        <f t="shared" si="7"/>
        <v>0</v>
      </c>
      <c r="Y25" s="134">
        <f t="shared" si="8"/>
        <v>0</v>
      </c>
      <c r="Z25" s="134">
        <f t="shared" si="9"/>
        <v>0</v>
      </c>
      <c r="AA25" s="134">
        <f t="shared" si="10"/>
        <v>109197</v>
      </c>
      <c r="AB25" s="135">
        <f t="shared" si="13"/>
        <v>440978</v>
      </c>
      <c r="AC25" s="134">
        <f t="shared" si="11"/>
        <v>69503</v>
      </c>
      <c r="AD25" s="134">
        <f t="shared" si="12"/>
        <v>0</v>
      </c>
    </row>
    <row r="26" spans="1:30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1"/>
        <v>317953</v>
      </c>
      <c r="E26" s="134">
        <f t="shared" si="2"/>
        <v>317953</v>
      </c>
      <c r="F26" s="134">
        <v>10298</v>
      </c>
      <c r="G26" s="134">
        <v>0</v>
      </c>
      <c r="H26" s="134">
        <v>143900</v>
      </c>
      <c r="I26" s="134">
        <v>104797</v>
      </c>
      <c r="J26" s="135">
        <v>564680</v>
      </c>
      <c r="K26" s="134">
        <v>58958</v>
      </c>
      <c r="L26" s="134">
        <v>0</v>
      </c>
      <c r="M26" s="134">
        <f t="shared" si="3"/>
        <v>2770</v>
      </c>
      <c r="N26" s="134">
        <f t="shared" si="4"/>
        <v>2770</v>
      </c>
      <c r="O26" s="134">
        <v>0</v>
      </c>
      <c r="P26" s="134">
        <v>0</v>
      </c>
      <c r="Q26" s="134">
        <v>0</v>
      </c>
      <c r="R26" s="134">
        <v>1133</v>
      </c>
      <c r="S26" s="135">
        <v>64493</v>
      </c>
      <c r="T26" s="134">
        <v>1637</v>
      </c>
      <c r="U26" s="134">
        <v>0</v>
      </c>
      <c r="V26" s="134">
        <f t="shared" si="5"/>
        <v>320723</v>
      </c>
      <c r="W26" s="134">
        <f t="shared" si="6"/>
        <v>320723</v>
      </c>
      <c r="X26" s="134">
        <f t="shared" si="7"/>
        <v>10298</v>
      </c>
      <c r="Y26" s="134">
        <f t="shared" si="8"/>
        <v>0</v>
      </c>
      <c r="Z26" s="134">
        <f t="shared" si="9"/>
        <v>143900</v>
      </c>
      <c r="AA26" s="134">
        <f t="shared" si="10"/>
        <v>105930</v>
      </c>
      <c r="AB26" s="135">
        <f t="shared" si="13"/>
        <v>629173</v>
      </c>
      <c r="AC26" s="134">
        <f t="shared" si="11"/>
        <v>60595</v>
      </c>
      <c r="AD26" s="134">
        <f t="shared" si="12"/>
        <v>0</v>
      </c>
    </row>
    <row r="27" spans="1:30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1"/>
        <v>2548935</v>
      </c>
      <c r="E27" s="134">
        <f t="shared" si="2"/>
        <v>2322567</v>
      </c>
      <c r="F27" s="134">
        <v>0</v>
      </c>
      <c r="G27" s="134">
        <v>8404</v>
      </c>
      <c r="H27" s="134">
        <v>0</v>
      </c>
      <c r="I27" s="134">
        <v>863325</v>
      </c>
      <c r="J27" s="135">
        <v>743027</v>
      </c>
      <c r="K27" s="134">
        <v>1450838</v>
      </c>
      <c r="L27" s="134">
        <v>226368</v>
      </c>
      <c r="M27" s="134">
        <f t="shared" si="3"/>
        <v>0</v>
      </c>
      <c r="N27" s="134">
        <f t="shared" si="4"/>
        <v>0</v>
      </c>
      <c r="O27" s="134">
        <v>0</v>
      </c>
      <c r="P27" s="134">
        <v>0</v>
      </c>
      <c r="Q27" s="134">
        <v>0</v>
      </c>
      <c r="R27" s="134">
        <v>0</v>
      </c>
      <c r="S27" s="135">
        <v>0</v>
      </c>
      <c r="T27" s="134">
        <v>0</v>
      </c>
      <c r="U27" s="134">
        <v>0</v>
      </c>
      <c r="V27" s="134">
        <f t="shared" si="5"/>
        <v>2548935</v>
      </c>
      <c r="W27" s="134">
        <f t="shared" si="6"/>
        <v>2322567</v>
      </c>
      <c r="X27" s="134">
        <f t="shared" si="7"/>
        <v>0</v>
      </c>
      <c r="Y27" s="134">
        <f t="shared" si="8"/>
        <v>8404</v>
      </c>
      <c r="Z27" s="134">
        <f t="shared" si="9"/>
        <v>0</v>
      </c>
      <c r="AA27" s="134">
        <f t="shared" si="10"/>
        <v>863325</v>
      </c>
      <c r="AB27" s="135">
        <f t="shared" si="13"/>
        <v>743027</v>
      </c>
      <c r="AC27" s="134">
        <f t="shared" si="11"/>
        <v>1450838</v>
      </c>
      <c r="AD27" s="134">
        <f t="shared" si="12"/>
        <v>226368</v>
      </c>
    </row>
    <row r="28" spans="1:30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1"/>
        <v>4897991</v>
      </c>
      <c r="E28" s="134">
        <f t="shared" si="2"/>
        <v>3015034</v>
      </c>
      <c r="F28" s="134">
        <v>2143734</v>
      </c>
      <c r="G28" s="134">
        <v>40000</v>
      </c>
      <c r="H28" s="134">
        <v>575200</v>
      </c>
      <c r="I28" s="134">
        <v>0</v>
      </c>
      <c r="J28" s="135">
        <v>1971156</v>
      </c>
      <c r="K28" s="134">
        <v>256100</v>
      </c>
      <c r="L28" s="134">
        <v>1882957</v>
      </c>
      <c r="M28" s="134">
        <f t="shared" si="3"/>
        <v>0</v>
      </c>
      <c r="N28" s="134">
        <f t="shared" si="4"/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0</v>
      </c>
      <c r="U28" s="134">
        <v>0</v>
      </c>
      <c r="V28" s="134">
        <f t="shared" si="5"/>
        <v>4897991</v>
      </c>
      <c r="W28" s="134">
        <f t="shared" si="6"/>
        <v>3015034</v>
      </c>
      <c r="X28" s="134">
        <f t="shared" si="7"/>
        <v>2143734</v>
      </c>
      <c r="Y28" s="134">
        <f t="shared" si="8"/>
        <v>40000</v>
      </c>
      <c r="Z28" s="134">
        <f t="shared" si="9"/>
        <v>575200</v>
      </c>
      <c r="AA28" s="134">
        <f t="shared" si="10"/>
        <v>0</v>
      </c>
      <c r="AB28" s="135">
        <f t="shared" si="13"/>
        <v>1971156</v>
      </c>
      <c r="AC28" s="134">
        <f t="shared" si="11"/>
        <v>256100</v>
      </c>
      <c r="AD28" s="134">
        <f t="shared" si="12"/>
        <v>1882957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28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336</v>
      </c>
      <c r="B7" s="122" t="s">
        <v>337</v>
      </c>
      <c r="C7" s="121" t="s">
        <v>331</v>
      </c>
      <c r="D7" s="123">
        <f aca="true" t="shared" si="0" ref="D7:AI7">SUM(D8:D28)</f>
        <v>5410815</v>
      </c>
      <c r="E7" s="123">
        <f t="shared" si="0"/>
        <v>5355779</v>
      </c>
      <c r="F7" s="123">
        <f t="shared" si="0"/>
        <v>10384</v>
      </c>
      <c r="G7" s="123">
        <f t="shared" si="0"/>
        <v>5325975</v>
      </c>
      <c r="H7" s="123">
        <f t="shared" si="0"/>
        <v>19420</v>
      </c>
      <c r="I7" s="123">
        <f t="shared" si="0"/>
        <v>0</v>
      </c>
      <c r="J7" s="123">
        <f t="shared" si="0"/>
        <v>55036</v>
      </c>
      <c r="K7" s="123">
        <f t="shared" si="0"/>
        <v>1971156</v>
      </c>
      <c r="L7" s="123">
        <f t="shared" si="0"/>
        <v>10324782</v>
      </c>
      <c r="M7" s="123">
        <f t="shared" si="0"/>
        <v>2948459</v>
      </c>
      <c r="N7" s="123">
        <f t="shared" si="0"/>
        <v>1177243</v>
      </c>
      <c r="O7" s="123">
        <f t="shared" si="0"/>
        <v>1326218</v>
      </c>
      <c r="P7" s="123">
        <f t="shared" si="0"/>
        <v>383525</v>
      </c>
      <c r="Q7" s="123">
        <f t="shared" si="0"/>
        <v>61473</v>
      </c>
      <c r="R7" s="123">
        <f t="shared" si="0"/>
        <v>1669582</v>
      </c>
      <c r="S7" s="123">
        <f t="shared" si="0"/>
        <v>168591</v>
      </c>
      <c r="T7" s="123">
        <f t="shared" si="0"/>
        <v>1345303</v>
      </c>
      <c r="U7" s="123">
        <f t="shared" si="0"/>
        <v>155688</v>
      </c>
      <c r="V7" s="123">
        <f t="shared" si="0"/>
        <v>29999</v>
      </c>
      <c r="W7" s="123">
        <f t="shared" si="0"/>
        <v>5660423</v>
      </c>
      <c r="X7" s="123">
        <f t="shared" si="0"/>
        <v>2559387</v>
      </c>
      <c r="Y7" s="123">
        <f t="shared" si="0"/>
        <v>2273074</v>
      </c>
      <c r="Z7" s="123">
        <f t="shared" si="0"/>
        <v>639089</v>
      </c>
      <c r="AA7" s="123">
        <f t="shared" si="0"/>
        <v>188873</v>
      </c>
      <c r="AB7" s="123">
        <f t="shared" si="0"/>
        <v>1748685</v>
      </c>
      <c r="AC7" s="123">
        <f t="shared" si="0"/>
        <v>16319</v>
      </c>
      <c r="AD7" s="123">
        <f t="shared" si="0"/>
        <v>3301142</v>
      </c>
      <c r="AE7" s="123">
        <f t="shared" si="0"/>
        <v>19036739</v>
      </c>
      <c r="AF7" s="123">
        <f t="shared" si="0"/>
        <v>1109503</v>
      </c>
      <c r="AG7" s="123">
        <f t="shared" si="0"/>
        <v>1109503</v>
      </c>
      <c r="AH7" s="123">
        <f t="shared" si="0"/>
        <v>0</v>
      </c>
      <c r="AI7" s="123">
        <f t="shared" si="0"/>
        <v>1109329</v>
      </c>
      <c r="AJ7" s="123">
        <f aca="true" t="shared" si="1" ref="AJ7:BO7">SUM(AJ8:AJ28)</f>
        <v>0</v>
      </c>
      <c r="AK7" s="123">
        <f t="shared" si="1"/>
        <v>174</v>
      </c>
      <c r="AL7" s="123">
        <f t="shared" si="1"/>
        <v>0</v>
      </c>
      <c r="AM7" s="123">
        <f t="shared" si="1"/>
        <v>94495</v>
      </c>
      <c r="AN7" s="123">
        <f t="shared" si="1"/>
        <v>1453717</v>
      </c>
      <c r="AO7" s="123">
        <f t="shared" si="1"/>
        <v>505437</v>
      </c>
      <c r="AP7" s="123">
        <f t="shared" si="1"/>
        <v>192896</v>
      </c>
      <c r="AQ7" s="123">
        <f t="shared" si="1"/>
        <v>121831</v>
      </c>
      <c r="AR7" s="123">
        <f t="shared" si="1"/>
        <v>190710</v>
      </c>
      <c r="AS7" s="123">
        <f t="shared" si="1"/>
        <v>0</v>
      </c>
      <c r="AT7" s="123">
        <f t="shared" si="1"/>
        <v>422100</v>
      </c>
      <c r="AU7" s="123">
        <f t="shared" si="1"/>
        <v>5540</v>
      </c>
      <c r="AV7" s="123">
        <f t="shared" si="1"/>
        <v>416322</v>
      </c>
      <c r="AW7" s="123">
        <f t="shared" si="1"/>
        <v>238</v>
      </c>
      <c r="AX7" s="123">
        <f t="shared" si="1"/>
        <v>0</v>
      </c>
      <c r="AY7" s="123">
        <f t="shared" si="1"/>
        <v>525503</v>
      </c>
      <c r="AZ7" s="123">
        <f t="shared" si="1"/>
        <v>220989</v>
      </c>
      <c r="BA7" s="123">
        <f t="shared" si="1"/>
        <v>153634</v>
      </c>
      <c r="BB7" s="123">
        <f t="shared" si="1"/>
        <v>5404</v>
      </c>
      <c r="BC7" s="123">
        <f t="shared" si="1"/>
        <v>145476</v>
      </c>
      <c r="BD7" s="123">
        <f t="shared" si="1"/>
        <v>549024</v>
      </c>
      <c r="BE7" s="123">
        <f t="shared" si="1"/>
        <v>677</v>
      </c>
      <c r="BF7" s="123">
        <f t="shared" si="1"/>
        <v>87067</v>
      </c>
      <c r="BG7" s="123">
        <f t="shared" si="1"/>
        <v>2650287</v>
      </c>
      <c r="BH7" s="123">
        <f t="shared" si="1"/>
        <v>6520318</v>
      </c>
      <c r="BI7" s="123">
        <f t="shared" si="1"/>
        <v>6465282</v>
      </c>
      <c r="BJ7" s="123">
        <f t="shared" si="1"/>
        <v>10384</v>
      </c>
      <c r="BK7" s="123">
        <f t="shared" si="1"/>
        <v>6435304</v>
      </c>
      <c r="BL7" s="123">
        <f t="shared" si="1"/>
        <v>19420</v>
      </c>
      <c r="BM7" s="123">
        <f t="shared" si="1"/>
        <v>174</v>
      </c>
      <c r="BN7" s="123">
        <f t="shared" si="1"/>
        <v>55036</v>
      </c>
      <c r="BO7" s="123">
        <f t="shared" si="1"/>
        <v>2065651</v>
      </c>
      <c r="BP7" s="123">
        <f aca="true" t="shared" si="2" ref="BP7:CI7">SUM(BP8:BP28)</f>
        <v>11778499</v>
      </c>
      <c r="BQ7" s="123">
        <f t="shared" si="2"/>
        <v>3453896</v>
      </c>
      <c r="BR7" s="123">
        <f t="shared" si="2"/>
        <v>1370139</v>
      </c>
      <c r="BS7" s="123">
        <f t="shared" si="2"/>
        <v>1448049</v>
      </c>
      <c r="BT7" s="123">
        <f t="shared" si="2"/>
        <v>574235</v>
      </c>
      <c r="BU7" s="123">
        <f t="shared" si="2"/>
        <v>61473</v>
      </c>
      <c r="BV7" s="123">
        <f t="shared" si="2"/>
        <v>2091682</v>
      </c>
      <c r="BW7" s="123">
        <f t="shared" si="2"/>
        <v>174131</v>
      </c>
      <c r="BX7" s="123">
        <f t="shared" si="2"/>
        <v>1761625</v>
      </c>
      <c r="BY7" s="123">
        <f t="shared" si="2"/>
        <v>155926</v>
      </c>
      <c r="BZ7" s="123">
        <f t="shared" si="2"/>
        <v>29999</v>
      </c>
      <c r="CA7" s="123">
        <f t="shared" si="2"/>
        <v>6185926</v>
      </c>
      <c r="CB7" s="123">
        <f t="shared" si="2"/>
        <v>2780376</v>
      </c>
      <c r="CC7" s="123">
        <f t="shared" si="2"/>
        <v>2426708</v>
      </c>
      <c r="CD7" s="123">
        <f t="shared" si="2"/>
        <v>644493</v>
      </c>
      <c r="CE7" s="123">
        <f t="shared" si="2"/>
        <v>334349</v>
      </c>
      <c r="CF7" s="123">
        <f t="shared" si="2"/>
        <v>2297709</v>
      </c>
      <c r="CG7" s="123">
        <f t="shared" si="2"/>
        <v>16996</v>
      </c>
      <c r="CH7" s="123">
        <f t="shared" si="2"/>
        <v>3388209</v>
      </c>
      <c r="CI7" s="123">
        <f t="shared" si="2"/>
        <v>21687026</v>
      </c>
    </row>
    <row r="8" spans="1:87" s="129" customFormat="1" ht="12" customHeight="1">
      <c r="A8" s="125" t="s">
        <v>336</v>
      </c>
      <c r="B8" s="126" t="s">
        <v>338</v>
      </c>
      <c r="C8" s="125" t="s">
        <v>339</v>
      </c>
      <c r="D8" s="127">
        <f aca="true" t="shared" si="3" ref="D8:D28">+SUM(E8,J8)</f>
        <v>0</v>
      </c>
      <c r="E8" s="127">
        <f aca="true" t="shared" si="4" ref="E8:E28">+SUM(F8:I8)</f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8">
        <v>0</v>
      </c>
      <c r="L8" s="127">
        <f aca="true" t="shared" si="5" ref="L8:L28">+SUM(M8,R8,V8,W8,AC8)</f>
        <v>1667161</v>
      </c>
      <c r="M8" s="127">
        <f aca="true" t="shared" si="6" ref="M8:M28">+SUM(N8:Q8)</f>
        <v>1012426</v>
      </c>
      <c r="N8" s="127">
        <v>102721</v>
      </c>
      <c r="O8" s="127">
        <v>907403</v>
      </c>
      <c r="P8" s="127">
        <v>0</v>
      </c>
      <c r="Q8" s="127">
        <v>2302</v>
      </c>
      <c r="R8" s="127">
        <f aca="true" t="shared" si="7" ref="R8:R28">+SUM(S8:U8)</f>
        <v>166472</v>
      </c>
      <c r="S8" s="127">
        <v>150125</v>
      </c>
      <c r="T8" s="127">
        <v>0</v>
      </c>
      <c r="U8" s="127">
        <v>16347</v>
      </c>
      <c r="V8" s="127">
        <v>24014</v>
      </c>
      <c r="W8" s="127">
        <f aca="true" t="shared" si="8" ref="W8:W28">+SUM(X8:AA8)</f>
        <v>464249</v>
      </c>
      <c r="X8" s="127">
        <v>420650</v>
      </c>
      <c r="Y8" s="127">
        <v>18910</v>
      </c>
      <c r="Z8" s="127">
        <v>24689</v>
      </c>
      <c r="AA8" s="127">
        <v>0</v>
      </c>
      <c r="AB8" s="128">
        <v>634441</v>
      </c>
      <c r="AC8" s="127">
        <v>0</v>
      </c>
      <c r="AD8" s="127">
        <v>0</v>
      </c>
      <c r="AE8" s="127">
        <f aca="true" t="shared" si="9" ref="AE8:AE28">+SUM(D8,L8,AD8)</f>
        <v>1667161</v>
      </c>
      <c r="AF8" s="127">
        <f aca="true" t="shared" si="10" ref="AF8:AF28">+SUM(AG8,AL8)</f>
        <v>174</v>
      </c>
      <c r="AG8" s="127">
        <f aca="true" t="shared" si="11" ref="AG8:AG28">+SUM(AH8:AK8)</f>
        <v>174</v>
      </c>
      <c r="AH8" s="127">
        <v>0</v>
      </c>
      <c r="AI8" s="127">
        <v>0</v>
      </c>
      <c r="AJ8" s="127">
        <v>0</v>
      </c>
      <c r="AK8" s="127">
        <v>174</v>
      </c>
      <c r="AL8" s="127">
        <v>0</v>
      </c>
      <c r="AM8" s="128">
        <v>57966</v>
      </c>
      <c r="AN8" s="127">
        <f aca="true" t="shared" si="12" ref="AN8:AN28">+SUM(AO8,AT8,AX8,AY8,BE8)</f>
        <v>364043</v>
      </c>
      <c r="AO8" s="127">
        <f aca="true" t="shared" si="13" ref="AO8:AO28">+SUM(AP8:AS8)</f>
        <v>177329</v>
      </c>
      <c r="AP8" s="127">
        <v>5321</v>
      </c>
      <c r="AQ8" s="127">
        <v>121831</v>
      </c>
      <c r="AR8" s="127">
        <v>50177</v>
      </c>
      <c r="AS8" s="127">
        <v>0</v>
      </c>
      <c r="AT8" s="127">
        <f aca="true" t="shared" si="14" ref="AT8:AT28">+SUM(AU8:AW8)</f>
        <v>59225</v>
      </c>
      <c r="AU8" s="127">
        <v>5084</v>
      </c>
      <c r="AV8" s="127">
        <v>54141</v>
      </c>
      <c r="AW8" s="127">
        <v>0</v>
      </c>
      <c r="AX8" s="127">
        <v>0</v>
      </c>
      <c r="AY8" s="127">
        <f aca="true" t="shared" si="15" ref="AY8:AY28">+SUM(AZ8:BC8)</f>
        <v>127064</v>
      </c>
      <c r="AZ8" s="127">
        <v>46558</v>
      </c>
      <c r="BA8" s="127">
        <v>29898</v>
      </c>
      <c r="BB8" s="127">
        <v>0</v>
      </c>
      <c r="BC8" s="127">
        <v>50608</v>
      </c>
      <c r="BD8" s="128">
        <v>195589</v>
      </c>
      <c r="BE8" s="127">
        <v>425</v>
      </c>
      <c r="BF8" s="127">
        <v>14540</v>
      </c>
      <c r="BG8" s="127">
        <f aca="true" t="shared" si="16" ref="BG8:BG28">+SUM(BF8,AN8,AF8)</f>
        <v>378757</v>
      </c>
      <c r="BH8" s="127">
        <f aca="true" t="shared" si="17" ref="BH8:BW23">SUM(D8,AF8)</f>
        <v>174</v>
      </c>
      <c r="BI8" s="127">
        <f t="shared" si="17"/>
        <v>174</v>
      </c>
      <c r="BJ8" s="127">
        <f t="shared" si="17"/>
        <v>0</v>
      </c>
      <c r="BK8" s="127">
        <f t="shared" si="17"/>
        <v>0</v>
      </c>
      <c r="BL8" s="127">
        <f t="shared" si="17"/>
        <v>0</v>
      </c>
      <c r="BM8" s="127">
        <f t="shared" si="17"/>
        <v>174</v>
      </c>
      <c r="BN8" s="127">
        <f t="shared" si="17"/>
        <v>0</v>
      </c>
      <c r="BO8" s="128">
        <f t="shared" si="17"/>
        <v>57966</v>
      </c>
      <c r="BP8" s="127">
        <f t="shared" si="17"/>
        <v>2031204</v>
      </c>
      <c r="BQ8" s="127">
        <f t="shared" si="17"/>
        <v>1189755</v>
      </c>
      <c r="BR8" s="127">
        <f t="shared" si="17"/>
        <v>108042</v>
      </c>
      <c r="BS8" s="127">
        <f t="shared" si="17"/>
        <v>1029234</v>
      </c>
      <c r="BT8" s="127">
        <f t="shared" si="17"/>
        <v>50177</v>
      </c>
      <c r="BU8" s="127">
        <f t="shared" si="17"/>
        <v>2302</v>
      </c>
      <c r="BV8" s="127">
        <f t="shared" si="17"/>
        <v>225697</v>
      </c>
      <c r="BW8" s="127">
        <f t="shared" si="17"/>
        <v>155209</v>
      </c>
      <c r="BX8" s="127">
        <f aca="true" t="shared" si="18" ref="BX8:BX28">SUM(T8,AV8)</f>
        <v>54141</v>
      </c>
      <c r="BY8" s="127">
        <f aca="true" t="shared" si="19" ref="BY8:BY28">SUM(U8,AW8)</f>
        <v>16347</v>
      </c>
      <c r="BZ8" s="127">
        <f aca="true" t="shared" si="20" ref="BZ8:BZ28">SUM(V8,AX8)</f>
        <v>24014</v>
      </c>
      <c r="CA8" s="127">
        <f aca="true" t="shared" si="21" ref="CA8:CA28">SUM(W8,AY8)</f>
        <v>591313</v>
      </c>
      <c r="CB8" s="127">
        <f aca="true" t="shared" si="22" ref="CB8:CB28">SUM(X8,AZ8)</f>
        <v>467208</v>
      </c>
      <c r="CC8" s="127">
        <f aca="true" t="shared" si="23" ref="CC8:CC28">SUM(Y8,BA8)</f>
        <v>48808</v>
      </c>
      <c r="CD8" s="127">
        <f aca="true" t="shared" si="24" ref="CD8:CD28">SUM(Z8,BB8)</f>
        <v>24689</v>
      </c>
      <c r="CE8" s="127">
        <f aca="true" t="shared" si="25" ref="CE8:CE28">SUM(AA8,BC8)</f>
        <v>50608</v>
      </c>
      <c r="CF8" s="128">
        <f aca="true" t="shared" si="26" ref="CF8:CF22">SUM(AB8,BD8)</f>
        <v>830030</v>
      </c>
      <c r="CG8" s="127">
        <f aca="true" t="shared" si="27" ref="CG8:CG28">SUM(AC8,BE8)</f>
        <v>425</v>
      </c>
      <c r="CH8" s="127">
        <f aca="true" t="shared" si="28" ref="CH8:CH28">SUM(AD8,BF8)</f>
        <v>14540</v>
      </c>
      <c r="CI8" s="127">
        <f aca="true" t="shared" si="29" ref="CI8:CI28">SUM(AE8,BG8)</f>
        <v>2045918</v>
      </c>
    </row>
    <row r="9" spans="1:87" s="129" customFormat="1" ht="12" customHeight="1">
      <c r="A9" s="125" t="s">
        <v>336</v>
      </c>
      <c r="B9" s="133" t="s">
        <v>340</v>
      </c>
      <c r="C9" s="125" t="s">
        <v>341</v>
      </c>
      <c r="D9" s="127">
        <f t="shared" si="3"/>
        <v>0</v>
      </c>
      <c r="E9" s="127">
        <f t="shared" si="4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8">
        <v>1445997</v>
      </c>
      <c r="L9" s="127">
        <f t="shared" si="5"/>
        <v>1282757</v>
      </c>
      <c r="M9" s="127">
        <f t="shared" si="6"/>
        <v>801726</v>
      </c>
      <c r="N9" s="127">
        <v>143677</v>
      </c>
      <c r="O9" s="127">
        <v>418815</v>
      </c>
      <c r="P9" s="127">
        <v>186353</v>
      </c>
      <c r="Q9" s="127">
        <v>52881</v>
      </c>
      <c r="R9" s="127">
        <f t="shared" si="7"/>
        <v>78382</v>
      </c>
      <c r="S9" s="127">
        <v>11731</v>
      </c>
      <c r="T9" s="127">
        <v>27985</v>
      </c>
      <c r="U9" s="127">
        <v>38666</v>
      </c>
      <c r="V9" s="127">
        <v>0</v>
      </c>
      <c r="W9" s="127">
        <f t="shared" si="8"/>
        <v>402649</v>
      </c>
      <c r="X9" s="127">
        <v>275110</v>
      </c>
      <c r="Y9" s="127">
        <v>127539</v>
      </c>
      <c r="Z9" s="127">
        <v>0</v>
      </c>
      <c r="AA9" s="127">
        <v>0</v>
      </c>
      <c r="AB9" s="128">
        <v>0</v>
      </c>
      <c r="AC9" s="127">
        <v>0</v>
      </c>
      <c r="AD9" s="127">
        <v>554669</v>
      </c>
      <c r="AE9" s="127">
        <f t="shared" si="9"/>
        <v>1837426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20179</v>
      </c>
      <c r="AO9" s="127">
        <f t="shared" si="13"/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f t="shared" si="14"/>
        <v>6050</v>
      </c>
      <c r="AU9" s="127">
        <v>0</v>
      </c>
      <c r="AV9" s="127">
        <v>6050</v>
      </c>
      <c r="AW9" s="127">
        <v>0</v>
      </c>
      <c r="AX9" s="127">
        <v>0</v>
      </c>
      <c r="AY9" s="127">
        <f t="shared" si="15"/>
        <v>14129</v>
      </c>
      <c r="AZ9" s="127">
        <v>2054</v>
      </c>
      <c r="BA9" s="127">
        <v>12075</v>
      </c>
      <c r="BB9" s="127">
        <v>0</v>
      </c>
      <c r="BC9" s="127">
        <v>0</v>
      </c>
      <c r="BD9" s="128">
        <v>17026</v>
      </c>
      <c r="BE9" s="127">
        <v>0</v>
      </c>
      <c r="BF9" s="127">
        <v>5734</v>
      </c>
      <c r="BG9" s="127">
        <f t="shared" si="16"/>
        <v>25913</v>
      </c>
      <c r="BH9" s="127">
        <f t="shared" si="17"/>
        <v>0</v>
      </c>
      <c r="BI9" s="127">
        <f t="shared" si="17"/>
        <v>0</v>
      </c>
      <c r="BJ9" s="127">
        <f t="shared" si="17"/>
        <v>0</v>
      </c>
      <c r="BK9" s="127">
        <f t="shared" si="17"/>
        <v>0</v>
      </c>
      <c r="BL9" s="127">
        <f t="shared" si="17"/>
        <v>0</v>
      </c>
      <c r="BM9" s="127">
        <f t="shared" si="17"/>
        <v>0</v>
      </c>
      <c r="BN9" s="127">
        <f t="shared" si="17"/>
        <v>0</v>
      </c>
      <c r="BO9" s="128">
        <f t="shared" si="17"/>
        <v>1445997</v>
      </c>
      <c r="BP9" s="127">
        <f t="shared" si="17"/>
        <v>1302936</v>
      </c>
      <c r="BQ9" s="127">
        <f t="shared" si="17"/>
        <v>801726</v>
      </c>
      <c r="BR9" s="127">
        <f t="shared" si="17"/>
        <v>143677</v>
      </c>
      <c r="BS9" s="127">
        <f t="shared" si="17"/>
        <v>418815</v>
      </c>
      <c r="BT9" s="127">
        <f t="shared" si="17"/>
        <v>186353</v>
      </c>
      <c r="BU9" s="127">
        <f t="shared" si="17"/>
        <v>52881</v>
      </c>
      <c r="BV9" s="127">
        <f t="shared" si="17"/>
        <v>84432</v>
      </c>
      <c r="BW9" s="127">
        <f t="shared" si="17"/>
        <v>11731</v>
      </c>
      <c r="BX9" s="127">
        <f t="shared" si="18"/>
        <v>34035</v>
      </c>
      <c r="BY9" s="127">
        <f t="shared" si="19"/>
        <v>38666</v>
      </c>
      <c r="BZ9" s="127">
        <f t="shared" si="20"/>
        <v>0</v>
      </c>
      <c r="CA9" s="127">
        <f t="shared" si="21"/>
        <v>416778</v>
      </c>
      <c r="CB9" s="127">
        <f t="shared" si="22"/>
        <v>277164</v>
      </c>
      <c r="CC9" s="127">
        <f t="shared" si="23"/>
        <v>139614</v>
      </c>
      <c r="CD9" s="127">
        <f t="shared" si="24"/>
        <v>0</v>
      </c>
      <c r="CE9" s="127">
        <f t="shared" si="25"/>
        <v>0</v>
      </c>
      <c r="CF9" s="128">
        <f t="shared" si="26"/>
        <v>17026</v>
      </c>
      <c r="CG9" s="127">
        <f t="shared" si="27"/>
        <v>0</v>
      </c>
      <c r="CH9" s="127">
        <f t="shared" si="28"/>
        <v>560403</v>
      </c>
      <c r="CI9" s="127">
        <f t="shared" si="29"/>
        <v>1863339</v>
      </c>
    </row>
    <row r="10" spans="1:87" s="129" customFormat="1" ht="12" customHeight="1">
      <c r="A10" s="125" t="s">
        <v>336</v>
      </c>
      <c r="B10" s="126" t="s">
        <v>342</v>
      </c>
      <c r="C10" s="125" t="s">
        <v>343</v>
      </c>
      <c r="D10" s="127">
        <f t="shared" si="3"/>
        <v>5846</v>
      </c>
      <c r="E10" s="127">
        <f t="shared" si="4"/>
        <v>5846</v>
      </c>
      <c r="F10" s="127">
        <v>5846</v>
      </c>
      <c r="G10" s="127">
        <v>0</v>
      </c>
      <c r="H10" s="127">
        <v>0</v>
      </c>
      <c r="I10" s="127">
        <v>0</v>
      </c>
      <c r="J10" s="127">
        <v>0</v>
      </c>
      <c r="K10" s="128">
        <v>0</v>
      </c>
      <c r="L10" s="127">
        <f t="shared" si="5"/>
        <v>229121</v>
      </c>
      <c r="M10" s="127">
        <f t="shared" si="6"/>
        <v>13100</v>
      </c>
      <c r="N10" s="127">
        <v>13100</v>
      </c>
      <c r="O10" s="127">
        <v>0</v>
      </c>
      <c r="P10" s="127">
        <v>0</v>
      </c>
      <c r="Q10" s="127">
        <v>0</v>
      </c>
      <c r="R10" s="127">
        <f t="shared" si="7"/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f t="shared" si="8"/>
        <v>216021</v>
      </c>
      <c r="X10" s="127">
        <v>203082</v>
      </c>
      <c r="Y10" s="127">
        <v>8595</v>
      </c>
      <c r="Z10" s="127">
        <v>0</v>
      </c>
      <c r="AA10" s="127">
        <v>4344</v>
      </c>
      <c r="AB10" s="128">
        <v>205590</v>
      </c>
      <c r="AC10" s="127">
        <v>0</v>
      </c>
      <c r="AD10" s="127">
        <v>6807</v>
      </c>
      <c r="AE10" s="127">
        <f t="shared" si="9"/>
        <v>241774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33670</v>
      </c>
      <c r="AO10" s="127">
        <f t="shared" si="13"/>
        <v>4150</v>
      </c>
      <c r="AP10" s="127">
        <v>4150</v>
      </c>
      <c r="AQ10" s="127">
        <v>0</v>
      </c>
      <c r="AR10" s="127">
        <v>0</v>
      </c>
      <c r="AS10" s="127">
        <v>0</v>
      </c>
      <c r="AT10" s="127">
        <f t="shared" si="14"/>
        <v>0</v>
      </c>
      <c r="AU10" s="127">
        <v>0</v>
      </c>
      <c r="AV10" s="127">
        <v>0</v>
      </c>
      <c r="AW10" s="127">
        <v>0</v>
      </c>
      <c r="AX10" s="127">
        <v>0</v>
      </c>
      <c r="AY10" s="127">
        <f t="shared" si="15"/>
        <v>29520</v>
      </c>
      <c r="AZ10" s="127">
        <v>29520</v>
      </c>
      <c r="BA10" s="127">
        <v>0</v>
      </c>
      <c r="BB10" s="127">
        <v>0</v>
      </c>
      <c r="BC10" s="127">
        <v>0</v>
      </c>
      <c r="BD10" s="128">
        <v>22269</v>
      </c>
      <c r="BE10" s="127">
        <v>0</v>
      </c>
      <c r="BF10" s="127">
        <v>5262</v>
      </c>
      <c r="BG10" s="127">
        <f t="shared" si="16"/>
        <v>38932</v>
      </c>
      <c r="BH10" s="127">
        <f t="shared" si="17"/>
        <v>5846</v>
      </c>
      <c r="BI10" s="127">
        <f t="shared" si="17"/>
        <v>5846</v>
      </c>
      <c r="BJ10" s="127">
        <f t="shared" si="17"/>
        <v>5846</v>
      </c>
      <c r="BK10" s="127">
        <f t="shared" si="17"/>
        <v>0</v>
      </c>
      <c r="BL10" s="127">
        <f t="shared" si="17"/>
        <v>0</v>
      </c>
      <c r="BM10" s="127">
        <f t="shared" si="17"/>
        <v>0</v>
      </c>
      <c r="BN10" s="127">
        <f t="shared" si="17"/>
        <v>0</v>
      </c>
      <c r="BO10" s="128">
        <f t="shared" si="17"/>
        <v>0</v>
      </c>
      <c r="BP10" s="127">
        <f t="shared" si="17"/>
        <v>262791</v>
      </c>
      <c r="BQ10" s="127">
        <f t="shared" si="17"/>
        <v>17250</v>
      </c>
      <c r="BR10" s="127">
        <f t="shared" si="17"/>
        <v>17250</v>
      </c>
      <c r="BS10" s="127">
        <f t="shared" si="17"/>
        <v>0</v>
      </c>
      <c r="BT10" s="127">
        <f t="shared" si="17"/>
        <v>0</v>
      </c>
      <c r="BU10" s="127">
        <f t="shared" si="17"/>
        <v>0</v>
      </c>
      <c r="BV10" s="127">
        <f t="shared" si="17"/>
        <v>0</v>
      </c>
      <c r="BW10" s="127">
        <f t="shared" si="17"/>
        <v>0</v>
      </c>
      <c r="BX10" s="127">
        <f t="shared" si="18"/>
        <v>0</v>
      </c>
      <c r="BY10" s="127">
        <f t="shared" si="19"/>
        <v>0</v>
      </c>
      <c r="BZ10" s="127">
        <f t="shared" si="20"/>
        <v>0</v>
      </c>
      <c r="CA10" s="127">
        <f t="shared" si="21"/>
        <v>245541</v>
      </c>
      <c r="CB10" s="127">
        <f t="shared" si="22"/>
        <v>232602</v>
      </c>
      <c r="CC10" s="127">
        <f t="shared" si="23"/>
        <v>8595</v>
      </c>
      <c r="CD10" s="127">
        <f t="shared" si="24"/>
        <v>0</v>
      </c>
      <c r="CE10" s="127">
        <f t="shared" si="25"/>
        <v>4344</v>
      </c>
      <c r="CF10" s="128">
        <f t="shared" si="26"/>
        <v>227859</v>
      </c>
      <c r="CG10" s="127">
        <f t="shared" si="27"/>
        <v>0</v>
      </c>
      <c r="CH10" s="127">
        <f t="shared" si="28"/>
        <v>12069</v>
      </c>
      <c r="CI10" s="127">
        <f t="shared" si="29"/>
        <v>280706</v>
      </c>
    </row>
    <row r="11" spans="1:87" s="129" customFormat="1" ht="12" customHeight="1">
      <c r="A11" s="125" t="s">
        <v>336</v>
      </c>
      <c r="B11" s="133" t="s">
        <v>344</v>
      </c>
      <c r="C11" s="125" t="s">
        <v>345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334078</v>
      </c>
      <c r="L11" s="127">
        <f t="shared" si="5"/>
        <v>393255</v>
      </c>
      <c r="M11" s="127">
        <f t="shared" si="6"/>
        <v>40585</v>
      </c>
      <c r="N11" s="127">
        <v>32146</v>
      </c>
      <c r="O11" s="127">
        <v>0</v>
      </c>
      <c r="P11" s="127">
        <v>8439</v>
      </c>
      <c r="Q11" s="127">
        <v>0</v>
      </c>
      <c r="R11" s="127">
        <f t="shared" si="7"/>
        <v>67690</v>
      </c>
      <c r="S11" s="127">
        <v>0</v>
      </c>
      <c r="T11" s="127">
        <v>61810</v>
      </c>
      <c r="U11" s="127">
        <v>5880</v>
      </c>
      <c r="V11" s="127">
        <v>0</v>
      </c>
      <c r="W11" s="127">
        <f t="shared" si="8"/>
        <v>284980</v>
      </c>
      <c r="X11" s="127">
        <v>112440</v>
      </c>
      <c r="Y11" s="127">
        <v>155165</v>
      </c>
      <c r="Z11" s="127">
        <v>17375</v>
      </c>
      <c r="AA11" s="127">
        <v>0</v>
      </c>
      <c r="AB11" s="128">
        <v>0</v>
      </c>
      <c r="AC11" s="127">
        <v>0</v>
      </c>
      <c r="AD11" s="127">
        <v>12300</v>
      </c>
      <c r="AE11" s="127">
        <f t="shared" si="9"/>
        <v>405555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132625</v>
      </c>
      <c r="AO11" s="127">
        <f t="shared" si="13"/>
        <v>9408</v>
      </c>
      <c r="AP11" s="127">
        <v>9408</v>
      </c>
      <c r="AQ11" s="127">
        <v>0</v>
      </c>
      <c r="AR11" s="127">
        <v>0</v>
      </c>
      <c r="AS11" s="127">
        <v>0</v>
      </c>
      <c r="AT11" s="127">
        <f t="shared" si="14"/>
        <v>14427</v>
      </c>
      <c r="AU11" s="127">
        <v>0</v>
      </c>
      <c r="AV11" s="127">
        <v>14427</v>
      </c>
      <c r="AW11" s="127">
        <v>0</v>
      </c>
      <c r="AX11" s="127">
        <v>0</v>
      </c>
      <c r="AY11" s="127">
        <f t="shared" si="15"/>
        <v>108790</v>
      </c>
      <c r="AZ11" s="127">
        <v>23488</v>
      </c>
      <c r="BA11" s="127">
        <v>85302</v>
      </c>
      <c r="BB11" s="127">
        <v>0</v>
      </c>
      <c r="BC11" s="127">
        <v>0</v>
      </c>
      <c r="BD11" s="128">
        <v>0</v>
      </c>
      <c r="BE11" s="127">
        <v>0</v>
      </c>
      <c r="BF11" s="127">
        <v>134</v>
      </c>
      <c r="BG11" s="127">
        <f t="shared" si="16"/>
        <v>132759</v>
      </c>
      <c r="BH11" s="127">
        <f t="shared" si="17"/>
        <v>0</v>
      </c>
      <c r="BI11" s="127">
        <f t="shared" si="17"/>
        <v>0</v>
      </c>
      <c r="BJ11" s="127">
        <f t="shared" si="17"/>
        <v>0</v>
      </c>
      <c r="BK11" s="127">
        <f t="shared" si="17"/>
        <v>0</v>
      </c>
      <c r="BL11" s="127">
        <f t="shared" si="17"/>
        <v>0</v>
      </c>
      <c r="BM11" s="127">
        <f t="shared" si="17"/>
        <v>0</v>
      </c>
      <c r="BN11" s="127">
        <f t="shared" si="17"/>
        <v>0</v>
      </c>
      <c r="BO11" s="128">
        <f t="shared" si="17"/>
        <v>334078</v>
      </c>
      <c r="BP11" s="127">
        <f t="shared" si="17"/>
        <v>525880</v>
      </c>
      <c r="BQ11" s="127">
        <f t="shared" si="17"/>
        <v>49993</v>
      </c>
      <c r="BR11" s="127">
        <f t="shared" si="17"/>
        <v>41554</v>
      </c>
      <c r="BS11" s="127">
        <f t="shared" si="17"/>
        <v>0</v>
      </c>
      <c r="BT11" s="127">
        <f t="shared" si="17"/>
        <v>8439</v>
      </c>
      <c r="BU11" s="127">
        <f t="shared" si="17"/>
        <v>0</v>
      </c>
      <c r="BV11" s="127">
        <f t="shared" si="17"/>
        <v>82117</v>
      </c>
      <c r="BW11" s="127">
        <f t="shared" si="17"/>
        <v>0</v>
      </c>
      <c r="BX11" s="127">
        <f t="shared" si="18"/>
        <v>76237</v>
      </c>
      <c r="BY11" s="127">
        <f t="shared" si="19"/>
        <v>5880</v>
      </c>
      <c r="BZ11" s="127">
        <f t="shared" si="20"/>
        <v>0</v>
      </c>
      <c r="CA11" s="127">
        <f t="shared" si="21"/>
        <v>393770</v>
      </c>
      <c r="CB11" s="127">
        <f t="shared" si="22"/>
        <v>135928</v>
      </c>
      <c r="CC11" s="127">
        <f t="shared" si="23"/>
        <v>240467</v>
      </c>
      <c r="CD11" s="127">
        <f t="shared" si="24"/>
        <v>17375</v>
      </c>
      <c r="CE11" s="127">
        <f t="shared" si="25"/>
        <v>0</v>
      </c>
      <c r="CF11" s="128">
        <f t="shared" si="26"/>
        <v>0</v>
      </c>
      <c r="CG11" s="127">
        <f t="shared" si="27"/>
        <v>0</v>
      </c>
      <c r="CH11" s="127">
        <f t="shared" si="28"/>
        <v>12434</v>
      </c>
      <c r="CI11" s="127">
        <f t="shared" si="29"/>
        <v>538314</v>
      </c>
    </row>
    <row r="12" spans="1:87" s="129" customFormat="1" ht="12" customHeight="1">
      <c r="A12" s="125" t="s">
        <v>336</v>
      </c>
      <c r="B12" s="126" t="s">
        <v>346</v>
      </c>
      <c r="C12" s="125" t="s">
        <v>347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0</v>
      </c>
      <c r="L12" s="134">
        <f t="shared" si="5"/>
        <v>511565</v>
      </c>
      <c r="M12" s="134">
        <f t="shared" si="6"/>
        <v>3679</v>
      </c>
      <c r="N12" s="134">
        <v>3679</v>
      </c>
      <c r="O12" s="134">
        <v>0</v>
      </c>
      <c r="P12" s="134">
        <v>0</v>
      </c>
      <c r="Q12" s="134">
        <v>0</v>
      </c>
      <c r="R12" s="134">
        <f t="shared" si="7"/>
        <v>1685</v>
      </c>
      <c r="S12" s="134">
        <v>0</v>
      </c>
      <c r="T12" s="134">
        <v>1648</v>
      </c>
      <c r="U12" s="134">
        <v>37</v>
      </c>
      <c r="V12" s="134">
        <v>0</v>
      </c>
      <c r="W12" s="134">
        <f t="shared" si="8"/>
        <v>506201</v>
      </c>
      <c r="X12" s="134">
        <v>228304</v>
      </c>
      <c r="Y12" s="134">
        <v>4321</v>
      </c>
      <c r="Z12" s="134">
        <v>273576</v>
      </c>
      <c r="AA12" s="134">
        <v>0</v>
      </c>
      <c r="AB12" s="135">
        <v>46110</v>
      </c>
      <c r="AC12" s="134">
        <v>0</v>
      </c>
      <c r="AD12" s="134">
        <v>63401</v>
      </c>
      <c r="AE12" s="134">
        <f t="shared" si="9"/>
        <v>574966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33680</v>
      </c>
      <c r="AN12" s="134">
        <f t="shared" si="12"/>
        <v>64570</v>
      </c>
      <c r="AO12" s="134">
        <f t="shared" si="13"/>
        <v>946</v>
      </c>
      <c r="AP12" s="134">
        <v>946</v>
      </c>
      <c r="AQ12" s="134">
        <v>0</v>
      </c>
      <c r="AR12" s="134">
        <v>0</v>
      </c>
      <c r="AS12" s="134">
        <v>0</v>
      </c>
      <c r="AT12" s="134">
        <f t="shared" si="14"/>
        <v>7453</v>
      </c>
      <c r="AU12" s="134">
        <v>0</v>
      </c>
      <c r="AV12" s="134">
        <v>7453</v>
      </c>
      <c r="AW12" s="134">
        <v>0</v>
      </c>
      <c r="AX12" s="134">
        <v>0</v>
      </c>
      <c r="AY12" s="134">
        <f t="shared" si="15"/>
        <v>56171</v>
      </c>
      <c r="AZ12" s="134">
        <v>31825</v>
      </c>
      <c r="BA12" s="134">
        <v>18942</v>
      </c>
      <c r="BB12" s="134">
        <v>5404</v>
      </c>
      <c r="BC12" s="134">
        <v>0</v>
      </c>
      <c r="BD12" s="135">
        <v>21825</v>
      </c>
      <c r="BE12" s="134">
        <v>0</v>
      </c>
      <c r="BF12" s="134">
        <v>20767</v>
      </c>
      <c r="BG12" s="134">
        <f t="shared" si="16"/>
        <v>85337</v>
      </c>
      <c r="BH12" s="134">
        <f t="shared" si="17"/>
        <v>0</v>
      </c>
      <c r="BI12" s="134">
        <f t="shared" si="17"/>
        <v>0</v>
      </c>
      <c r="BJ12" s="134">
        <f t="shared" si="17"/>
        <v>0</v>
      </c>
      <c r="BK12" s="134">
        <f t="shared" si="17"/>
        <v>0</v>
      </c>
      <c r="BL12" s="134">
        <f t="shared" si="17"/>
        <v>0</v>
      </c>
      <c r="BM12" s="134">
        <f t="shared" si="17"/>
        <v>0</v>
      </c>
      <c r="BN12" s="134">
        <f t="shared" si="17"/>
        <v>0</v>
      </c>
      <c r="BO12" s="135">
        <f t="shared" si="17"/>
        <v>33680</v>
      </c>
      <c r="BP12" s="134">
        <f t="shared" si="17"/>
        <v>576135</v>
      </c>
      <c r="BQ12" s="134">
        <f t="shared" si="17"/>
        <v>4625</v>
      </c>
      <c r="BR12" s="134">
        <f t="shared" si="17"/>
        <v>4625</v>
      </c>
      <c r="BS12" s="134">
        <f t="shared" si="17"/>
        <v>0</v>
      </c>
      <c r="BT12" s="134">
        <f t="shared" si="17"/>
        <v>0</v>
      </c>
      <c r="BU12" s="134">
        <f t="shared" si="17"/>
        <v>0</v>
      </c>
      <c r="BV12" s="134">
        <f t="shared" si="17"/>
        <v>9138</v>
      </c>
      <c r="BW12" s="134">
        <f t="shared" si="17"/>
        <v>0</v>
      </c>
      <c r="BX12" s="134">
        <f t="shared" si="18"/>
        <v>9101</v>
      </c>
      <c r="BY12" s="134">
        <f t="shared" si="19"/>
        <v>37</v>
      </c>
      <c r="BZ12" s="134">
        <f t="shared" si="20"/>
        <v>0</v>
      </c>
      <c r="CA12" s="134">
        <f t="shared" si="21"/>
        <v>562372</v>
      </c>
      <c r="CB12" s="134">
        <f t="shared" si="22"/>
        <v>260129</v>
      </c>
      <c r="CC12" s="134">
        <f t="shared" si="23"/>
        <v>23263</v>
      </c>
      <c r="CD12" s="134">
        <f t="shared" si="24"/>
        <v>278980</v>
      </c>
      <c r="CE12" s="134">
        <f t="shared" si="25"/>
        <v>0</v>
      </c>
      <c r="CF12" s="135">
        <f t="shared" si="26"/>
        <v>67935</v>
      </c>
      <c r="CG12" s="134">
        <f t="shared" si="27"/>
        <v>0</v>
      </c>
      <c r="CH12" s="134">
        <f t="shared" si="28"/>
        <v>84168</v>
      </c>
      <c r="CI12" s="134">
        <f t="shared" si="29"/>
        <v>660303</v>
      </c>
    </row>
    <row r="13" spans="1:87" s="129" customFormat="1" ht="12" customHeight="1">
      <c r="A13" s="125" t="s">
        <v>336</v>
      </c>
      <c r="B13" s="126" t="s">
        <v>348</v>
      </c>
      <c r="C13" s="125" t="s">
        <v>349</v>
      </c>
      <c r="D13" s="134">
        <f t="shared" si="3"/>
        <v>0</v>
      </c>
      <c r="E13" s="134">
        <f t="shared" si="4"/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5">
        <v>0</v>
      </c>
      <c r="L13" s="134">
        <f t="shared" si="5"/>
        <v>227376</v>
      </c>
      <c r="M13" s="134">
        <f t="shared" si="6"/>
        <v>6357</v>
      </c>
      <c r="N13" s="134">
        <v>6357</v>
      </c>
      <c r="O13" s="134">
        <v>0</v>
      </c>
      <c r="P13" s="134">
        <v>0</v>
      </c>
      <c r="Q13" s="134">
        <v>0</v>
      </c>
      <c r="R13" s="134">
        <f t="shared" si="7"/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f t="shared" si="8"/>
        <v>214371</v>
      </c>
      <c r="X13" s="134">
        <v>208929</v>
      </c>
      <c r="Y13" s="134">
        <v>4542</v>
      </c>
      <c r="Z13" s="134">
        <v>0</v>
      </c>
      <c r="AA13" s="134">
        <v>900</v>
      </c>
      <c r="AB13" s="135">
        <v>170271</v>
      </c>
      <c r="AC13" s="134">
        <v>6648</v>
      </c>
      <c r="AD13" s="134">
        <v>0</v>
      </c>
      <c r="AE13" s="134">
        <f t="shared" si="9"/>
        <v>227376</v>
      </c>
      <c r="AF13" s="134">
        <f t="shared" si="10"/>
        <v>0</v>
      </c>
      <c r="AG13" s="134">
        <f t="shared" si="11"/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15196</v>
      </c>
      <c r="AO13" s="134">
        <f t="shared" si="13"/>
        <v>6357</v>
      </c>
      <c r="AP13" s="134">
        <v>6357</v>
      </c>
      <c r="AQ13" s="134">
        <v>0</v>
      </c>
      <c r="AR13" s="134">
        <v>0</v>
      </c>
      <c r="AS13" s="134">
        <v>0</v>
      </c>
      <c r="AT13" s="134">
        <f t="shared" si="14"/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f t="shared" si="15"/>
        <v>8587</v>
      </c>
      <c r="AZ13" s="134">
        <v>8587</v>
      </c>
      <c r="BA13" s="134">
        <v>0</v>
      </c>
      <c r="BB13" s="134">
        <v>0</v>
      </c>
      <c r="BC13" s="134">
        <v>0</v>
      </c>
      <c r="BD13" s="135">
        <v>14088</v>
      </c>
      <c r="BE13" s="134">
        <v>252</v>
      </c>
      <c r="BF13" s="134">
        <v>31994</v>
      </c>
      <c r="BG13" s="134">
        <f t="shared" si="16"/>
        <v>47190</v>
      </c>
      <c r="BH13" s="134">
        <f t="shared" si="17"/>
        <v>0</v>
      </c>
      <c r="BI13" s="134">
        <f t="shared" si="17"/>
        <v>0</v>
      </c>
      <c r="BJ13" s="134">
        <f t="shared" si="17"/>
        <v>0</v>
      </c>
      <c r="BK13" s="134">
        <f t="shared" si="17"/>
        <v>0</v>
      </c>
      <c r="BL13" s="134">
        <f t="shared" si="17"/>
        <v>0</v>
      </c>
      <c r="BM13" s="134">
        <f t="shared" si="17"/>
        <v>0</v>
      </c>
      <c r="BN13" s="134">
        <f t="shared" si="17"/>
        <v>0</v>
      </c>
      <c r="BO13" s="135">
        <f t="shared" si="17"/>
        <v>0</v>
      </c>
      <c r="BP13" s="134">
        <f t="shared" si="17"/>
        <v>242572</v>
      </c>
      <c r="BQ13" s="134">
        <f t="shared" si="17"/>
        <v>12714</v>
      </c>
      <c r="BR13" s="134">
        <f t="shared" si="17"/>
        <v>12714</v>
      </c>
      <c r="BS13" s="134">
        <f t="shared" si="17"/>
        <v>0</v>
      </c>
      <c r="BT13" s="134">
        <f t="shared" si="17"/>
        <v>0</v>
      </c>
      <c r="BU13" s="134">
        <f t="shared" si="17"/>
        <v>0</v>
      </c>
      <c r="BV13" s="134">
        <f t="shared" si="17"/>
        <v>0</v>
      </c>
      <c r="BW13" s="134">
        <f t="shared" si="17"/>
        <v>0</v>
      </c>
      <c r="BX13" s="134">
        <f t="shared" si="18"/>
        <v>0</v>
      </c>
      <c r="BY13" s="134">
        <f t="shared" si="19"/>
        <v>0</v>
      </c>
      <c r="BZ13" s="134">
        <f t="shared" si="20"/>
        <v>0</v>
      </c>
      <c r="CA13" s="134">
        <f t="shared" si="21"/>
        <v>222958</v>
      </c>
      <c r="CB13" s="134">
        <f t="shared" si="22"/>
        <v>217516</v>
      </c>
      <c r="CC13" s="134">
        <f t="shared" si="23"/>
        <v>4542</v>
      </c>
      <c r="CD13" s="134">
        <f t="shared" si="24"/>
        <v>0</v>
      </c>
      <c r="CE13" s="134">
        <f t="shared" si="25"/>
        <v>900</v>
      </c>
      <c r="CF13" s="135">
        <f t="shared" si="26"/>
        <v>184359</v>
      </c>
      <c r="CG13" s="134">
        <f t="shared" si="27"/>
        <v>6900</v>
      </c>
      <c r="CH13" s="134">
        <f t="shared" si="28"/>
        <v>31994</v>
      </c>
      <c r="CI13" s="134">
        <f t="shared" si="29"/>
        <v>274566</v>
      </c>
    </row>
    <row r="14" spans="1:87" s="129" customFormat="1" ht="12" customHeight="1">
      <c r="A14" s="125" t="s">
        <v>336</v>
      </c>
      <c r="B14" s="126" t="s">
        <v>350</v>
      </c>
      <c r="C14" s="125" t="s">
        <v>351</v>
      </c>
      <c r="D14" s="134">
        <f t="shared" si="3"/>
        <v>0</v>
      </c>
      <c r="E14" s="134">
        <f t="shared" si="4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5">
        <v>0</v>
      </c>
      <c r="L14" s="134">
        <f t="shared" si="5"/>
        <v>69723</v>
      </c>
      <c r="M14" s="134">
        <f t="shared" si="6"/>
        <v>3867</v>
      </c>
      <c r="N14" s="134">
        <v>3867</v>
      </c>
      <c r="O14" s="134">
        <v>0</v>
      </c>
      <c r="P14" s="134">
        <v>0</v>
      </c>
      <c r="Q14" s="134">
        <v>0</v>
      </c>
      <c r="R14" s="134">
        <f t="shared" si="7"/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f t="shared" si="8"/>
        <v>65856</v>
      </c>
      <c r="X14" s="134">
        <v>65856</v>
      </c>
      <c r="Y14" s="134">
        <v>0</v>
      </c>
      <c r="Z14" s="134">
        <v>0</v>
      </c>
      <c r="AA14" s="134">
        <v>0</v>
      </c>
      <c r="AB14" s="135">
        <v>159040</v>
      </c>
      <c r="AC14" s="134">
        <v>0</v>
      </c>
      <c r="AD14" s="134">
        <v>27418</v>
      </c>
      <c r="AE14" s="134">
        <f t="shared" si="9"/>
        <v>97141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3867</v>
      </c>
      <c r="AO14" s="134">
        <f t="shared" si="13"/>
        <v>3867</v>
      </c>
      <c r="AP14" s="134">
        <v>3867</v>
      </c>
      <c r="AQ14" s="134">
        <v>0</v>
      </c>
      <c r="AR14" s="134">
        <v>0</v>
      </c>
      <c r="AS14" s="134">
        <v>0</v>
      </c>
      <c r="AT14" s="134">
        <f t="shared" si="14"/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f t="shared" si="15"/>
        <v>0</v>
      </c>
      <c r="AZ14" s="134">
        <v>0</v>
      </c>
      <c r="BA14" s="134">
        <v>0</v>
      </c>
      <c r="BB14" s="134">
        <v>0</v>
      </c>
      <c r="BC14" s="134">
        <v>0</v>
      </c>
      <c r="BD14" s="135">
        <v>63257</v>
      </c>
      <c r="BE14" s="134">
        <v>0</v>
      </c>
      <c r="BF14" s="134">
        <v>0</v>
      </c>
      <c r="BG14" s="134">
        <f t="shared" si="16"/>
        <v>3867</v>
      </c>
      <c r="BH14" s="134">
        <f t="shared" si="17"/>
        <v>0</v>
      </c>
      <c r="BI14" s="134">
        <f t="shared" si="17"/>
        <v>0</v>
      </c>
      <c r="BJ14" s="134">
        <f t="shared" si="17"/>
        <v>0</v>
      </c>
      <c r="BK14" s="134">
        <f t="shared" si="17"/>
        <v>0</v>
      </c>
      <c r="BL14" s="134">
        <f t="shared" si="17"/>
        <v>0</v>
      </c>
      <c r="BM14" s="134">
        <f t="shared" si="17"/>
        <v>0</v>
      </c>
      <c r="BN14" s="134">
        <f t="shared" si="17"/>
        <v>0</v>
      </c>
      <c r="BO14" s="135">
        <f t="shared" si="17"/>
        <v>0</v>
      </c>
      <c r="BP14" s="134">
        <f t="shared" si="17"/>
        <v>73590</v>
      </c>
      <c r="BQ14" s="134">
        <f t="shared" si="17"/>
        <v>7734</v>
      </c>
      <c r="BR14" s="134">
        <f t="shared" si="17"/>
        <v>7734</v>
      </c>
      <c r="BS14" s="134">
        <f t="shared" si="17"/>
        <v>0</v>
      </c>
      <c r="BT14" s="134">
        <f t="shared" si="17"/>
        <v>0</v>
      </c>
      <c r="BU14" s="134">
        <f t="shared" si="17"/>
        <v>0</v>
      </c>
      <c r="BV14" s="134">
        <f t="shared" si="17"/>
        <v>0</v>
      </c>
      <c r="BW14" s="134">
        <f t="shared" si="17"/>
        <v>0</v>
      </c>
      <c r="BX14" s="134">
        <f t="shared" si="18"/>
        <v>0</v>
      </c>
      <c r="BY14" s="134">
        <f t="shared" si="19"/>
        <v>0</v>
      </c>
      <c r="BZ14" s="134">
        <f t="shared" si="20"/>
        <v>0</v>
      </c>
      <c r="CA14" s="134">
        <f t="shared" si="21"/>
        <v>65856</v>
      </c>
      <c r="CB14" s="134">
        <f t="shared" si="22"/>
        <v>65856</v>
      </c>
      <c r="CC14" s="134">
        <f t="shared" si="23"/>
        <v>0</v>
      </c>
      <c r="CD14" s="134">
        <f t="shared" si="24"/>
        <v>0</v>
      </c>
      <c r="CE14" s="134">
        <f t="shared" si="25"/>
        <v>0</v>
      </c>
      <c r="CF14" s="135">
        <f t="shared" si="26"/>
        <v>222297</v>
      </c>
      <c r="CG14" s="134">
        <f t="shared" si="27"/>
        <v>0</v>
      </c>
      <c r="CH14" s="134">
        <f t="shared" si="28"/>
        <v>27418</v>
      </c>
      <c r="CI14" s="134">
        <f t="shared" si="29"/>
        <v>101008</v>
      </c>
    </row>
    <row r="15" spans="1:87" s="129" customFormat="1" ht="12" customHeight="1">
      <c r="A15" s="125" t="s">
        <v>336</v>
      </c>
      <c r="B15" s="126" t="s">
        <v>352</v>
      </c>
      <c r="C15" s="125" t="s">
        <v>353</v>
      </c>
      <c r="D15" s="134">
        <f t="shared" si="3"/>
        <v>0</v>
      </c>
      <c r="E15" s="134">
        <f t="shared" si="4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5">
        <v>191081</v>
      </c>
      <c r="L15" s="134">
        <f t="shared" si="5"/>
        <v>260034</v>
      </c>
      <c r="M15" s="134">
        <f t="shared" si="6"/>
        <v>25194</v>
      </c>
      <c r="N15" s="134">
        <v>25194</v>
      </c>
      <c r="O15" s="134">
        <v>0</v>
      </c>
      <c r="P15" s="134">
        <v>0</v>
      </c>
      <c r="Q15" s="134">
        <v>0</v>
      </c>
      <c r="R15" s="134">
        <f t="shared" si="7"/>
        <v>4759</v>
      </c>
      <c r="S15" s="134">
        <v>0</v>
      </c>
      <c r="T15" s="134">
        <v>0</v>
      </c>
      <c r="U15" s="134">
        <v>4759</v>
      </c>
      <c r="V15" s="134">
        <v>0</v>
      </c>
      <c r="W15" s="134">
        <f t="shared" si="8"/>
        <v>230081</v>
      </c>
      <c r="X15" s="134">
        <v>200414</v>
      </c>
      <c r="Y15" s="134">
        <v>23814</v>
      </c>
      <c r="Z15" s="134">
        <v>5853</v>
      </c>
      <c r="AA15" s="134">
        <v>0</v>
      </c>
      <c r="AB15" s="135">
        <v>0</v>
      </c>
      <c r="AC15" s="134">
        <v>0</v>
      </c>
      <c r="AD15" s="134">
        <v>0</v>
      </c>
      <c r="AE15" s="134">
        <f t="shared" si="9"/>
        <v>260034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19768</v>
      </c>
      <c r="AO15" s="134">
        <f t="shared" si="13"/>
        <v>7077</v>
      </c>
      <c r="AP15" s="134">
        <v>7077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12691</v>
      </c>
      <c r="AZ15" s="134">
        <v>12691</v>
      </c>
      <c r="BA15" s="134">
        <v>0</v>
      </c>
      <c r="BB15" s="134">
        <v>0</v>
      </c>
      <c r="BC15" s="134">
        <v>0</v>
      </c>
      <c r="BD15" s="135">
        <v>44816</v>
      </c>
      <c r="BE15" s="134">
        <v>0</v>
      </c>
      <c r="BF15" s="134">
        <v>0</v>
      </c>
      <c r="BG15" s="134">
        <f t="shared" si="16"/>
        <v>19768</v>
      </c>
      <c r="BH15" s="134">
        <f t="shared" si="17"/>
        <v>0</v>
      </c>
      <c r="BI15" s="134">
        <f t="shared" si="17"/>
        <v>0</v>
      </c>
      <c r="BJ15" s="134">
        <f t="shared" si="17"/>
        <v>0</v>
      </c>
      <c r="BK15" s="134">
        <f t="shared" si="17"/>
        <v>0</v>
      </c>
      <c r="BL15" s="134">
        <f t="shared" si="17"/>
        <v>0</v>
      </c>
      <c r="BM15" s="134">
        <f t="shared" si="17"/>
        <v>0</v>
      </c>
      <c r="BN15" s="134">
        <f t="shared" si="17"/>
        <v>0</v>
      </c>
      <c r="BO15" s="135">
        <f t="shared" si="17"/>
        <v>191081</v>
      </c>
      <c r="BP15" s="134">
        <f t="shared" si="17"/>
        <v>279802</v>
      </c>
      <c r="BQ15" s="134">
        <f t="shared" si="17"/>
        <v>32271</v>
      </c>
      <c r="BR15" s="134">
        <f t="shared" si="17"/>
        <v>32271</v>
      </c>
      <c r="BS15" s="134">
        <f t="shared" si="17"/>
        <v>0</v>
      </c>
      <c r="BT15" s="134">
        <f t="shared" si="17"/>
        <v>0</v>
      </c>
      <c r="BU15" s="134">
        <f t="shared" si="17"/>
        <v>0</v>
      </c>
      <c r="BV15" s="134">
        <f t="shared" si="17"/>
        <v>4759</v>
      </c>
      <c r="BW15" s="134">
        <f t="shared" si="17"/>
        <v>0</v>
      </c>
      <c r="BX15" s="134">
        <f t="shared" si="18"/>
        <v>0</v>
      </c>
      <c r="BY15" s="134">
        <f t="shared" si="19"/>
        <v>4759</v>
      </c>
      <c r="BZ15" s="134">
        <f t="shared" si="20"/>
        <v>0</v>
      </c>
      <c r="CA15" s="134">
        <f t="shared" si="21"/>
        <v>242772</v>
      </c>
      <c r="CB15" s="134">
        <f t="shared" si="22"/>
        <v>213105</v>
      </c>
      <c r="CC15" s="134">
        <f t="shared" si="23"/>
        <v>23814</v>
      </c>
      <c r="CD15" s="134">
        <f t="shared" si="24"/>
        <v>5853</v>
      </c>
      <c r="CE15" s="134">
        <f t="shared" si="25"/>
        <v>0</v>
      </c>
      <c r="CF15" s="135">
        <f t="shared" si="26"/>
        <v>44816</v>
      </c>
      <c r="CG15" s="134">
        <f t="shared" si="27"/>
        <v>0</v>
      </c>
      <c r="CH15" s="134">
        <f t="shared" si="28"/>
        <v>0</v>
      </c>
      <c r="CI15" s="134">
        <f t="shared" si="29"/>
        <v>279802</v>
      </c>
    </row>
    <row r="16" spans="1:87" s="129" customFormat="1" ht="12" customHeight="1">
      <c r="A16" s="125" t="s">
        <v>336</v>
      </c>
      <c r="B16" s="126" t="s">
        <v>354</v>
      </c>
      <c r="C16" s="125" t="s">
        <v>355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0</v>
      </c>
      <c r="L16" s="134">
        <f t="shared" si="5"/>
        <v>189345</v>
      </c>
      <c r="M16" s="134">
        <f t="shared" si="6"/>
        <v>11458</v>
      </c>
      <c r="N16" s="134">
        <v>11458</v>
      </c>
      <c r="O16" s="134">
        <v>0</v>
      </c>
      <c r="P16" s="134">
        <v>0</v>
      </c>
      <c r="Q16" s="134">
        <v>0</v>
      </c>
      <c r="R16" s="134">
        <f t="shared" si="7"/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f t="shared" si="8"/>
        <v>177887</v>
      </c>
      <c r="X16" s="134">
        <v>177887</v>
      </c>
      <c r="Y16" s="134">
        <v>0</v>
      </c>
      <c r="Z16" s="134">
        <v>0</v>
      </c>
      <c r="AA16" s="134">
        <v>0</v>
      </c>
      <c r="AB16" s="135">
        <v>281938</v>
      </c>
      <c r="AC16" s="134">
        <v>0</v>
      </c>
      <c r="AD16" s="134">
        <v>27145</v>
      </c>
      <c r="AE16" s="134">
        <f t="shared" si="9"/>
        <v>216490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5729</v>
      </c>
      <c r="AO16" s="134">
        <f t="shared" si="13"/>
        <v>5729</v>
      </c>
      <c r="AP16" s="134">
        <v>5729</v>
      </c>
      <c r="AQ16" s="134">
        <v>0</v>
      </c>
      <c r="AR16" s="134">
        <v>0</v>
      </c>
      <c r="AS16" s="134">
        <v>0</v>
      </c>
      <c r="AT16" s="134">
        <f t="shared" si="14"/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f t="shared" si="15"/>
        <v>0</v>
      </c>
      <c r="AZ16" s="134">
        <v>0</v>
      </c>
      <c r="BA16" s="134">
        <v>0</v>
      </c>
      <c r="BB16" s="134">
        <v>0</v>
      </c>
      <c r="BC16" s="134">
        <v>0</v>
      </c>
      <c r="BD16" s="135">
        <v>53759</v>
      </c>
      <c r="BE16" s="134">
        <v>0</v>
      </c>
      <c r="BF16" s="134">
        <v>210</v>
      </c>
      <c r="BG16" s="134">
        <f t="shared" si="16"/>
        <v>5939</v>
      </c>
      <c r="BH16" s="134">
        <f t="shared" si="17"/>
        <v>0</v>
      </c>
      <c r="BI16" s="134">
        <f t="shared" si="17"/>
        <v>0</v>
      </c>
      <c r="BJ16" s="134">
        <f t="shared" si="17"/>
        <v>0</v>
      </c>
      <c r="BK16" s="134">
        <f t="shared" si="17"/>
        <v>0</v>
      </c>
      <c r="BL16" s="134">
        <f t="shared" si="17"/>
        <v>0</v>
      </c>
      <c r="BM16" s="134">
        <f t="shared" si="17"/>
        <v>0</v>
      </c>
      <c r="BN16" s="134">
        <f t="shared" si="17"/>
        <v>0</v>
      </c>
      <c r="BO16" s="135">
        <f t="shared" si="17"/>
        <v>0</v>
      </c>
      <c r="BP16" s="134">
        <f t="shared" si="17"/>
        <v>195074</v>
      </c>
      <c r="BQ16" s="134">
        <f t="shared" si="17"/>
        <v>17187</v>
      </c>
      <c r="BR16" s="134">
        <f t="shared" si="17"/>
        <v>17187</v>
      </c>
      <c r="BS16" s="134">
        <f t="shared" si="17"/>
        <v>0</v>
      </c>
      <c r="BT16" s="134">
        <f t="shared" si="17"/>
        <v>0</v>
      </c>
      <c r="BU16" s="134">
        <f t="shared" si="17"/>
        <v>0</v>
      </c>
      <c r="BV16" s="134">
        <f t="shared" si="17"/>
        <v>0</v>
      </c>
      <c r="BW16" s="134">
        <f t="shared" si="17"/>
        <v>0</v>
      </c>
      <c r="BX16" s="134">
        <f t="shared" si="18"/>
        <v>0</v>
      </c>
      <c r="BY16" s="134">
        <f t="shared" si="19"/>
        <v>0</v>
      </c>
      <c r="BZ16" s="134">
        <f t="shared" si="20"/>
        <v>0</v>
      </c>
      <c r="CA16" s="134">
        <f t="shared" si="21"/>
        <v>177887</v>
      </c>
      <c r="CB16" s="134">
        <f t="shared" si="22"/>
        <v>177887</v>
      </c>
      <c r="CC16" s="134">
        <f t="shared" si="23"/>
        <v>0</v>
      </c>
      <c r="CD16" s="134">
        <f t="shared" si="24"/>
        <v>0</v>
      </c>
      <c r="CE16" s="134">
        <f t="shared" si="25"/>
        <v>0</v>
      </c>
      <c r="CF16" s="135">
        <f t="shared" si="26"/>
        <v>335697</v>
      </c>
      <c r="CG16" s="134">
        <f t="shared" si="27"/>
        <v>0</v>
      </c>
      <c r="CH16" s="134">
        <f t="shared" si="28"/>
        <v>27355</v>
      </c>
      <c r="CI16" s="134">
        <f t="shared" si="29"/>
        <v>222429</v>
      </c>
    </row>
    <row r="17" spans="1:87" s="129" customFormat="1" ht="12" customHeight="1">
      <c r="A17" s="125" t="s">
        <v>336</v>
      </c>
      <c r="B17" s="126" t="s">
        <v>356</v>
      </c>
      <c r="C17" s="125" t="s">
        <v>357</v>
      </c>
      <c r="D17" s="134">
        <f t="shared" si="3"/>
        <v>53394</v>
      </c>
      <c r="E17" s="134">
        <f t="shared" si="4"/>
        <v>53394</v>
      </c>
      <c r="F17" s="134">
        <v>0</v>
      </c>
      <c r="G17" s="134">
        <v>33974</v>
      </c>
      <c r="H17" s="134">
        <v>19420</v>
      </c>
      <c r="I17" s="134">
        <v>0</v>
      </c>
      <c r="J17" s="134">
        <v>0</v>
      </c>
      <c r="K17" s="135">
        <v>0</v>
      </c>
      <c r="L17" s="134">
        <f t="shared" si="5"/>
        <v>1278177</v>
      </c>
      <c r="M17" s="134">
        <f t="shared" si="6"/>
        <v>169859</v>
      </c>
      <c r="N17" s="134">
        <v>169859</v>
      </c>
      <c r="O17" s="134">
        <v>0</v>
      </c>
      <c r="P17" s="134">
        <v>0</v>
      </c>
      <c r="Q17" s="134">
        <v>0</v>
      </c>
      <c r="R17" s="134">
        <f t="shared" si="7"/>
        <v>85121</v>
      </c>
      <c r="S17" s="134">
        <v>0</v>
      </c>
      <c r="T17" s="134">
        <v>60440</v>
      </c>
      <c r="U17" s="134">
        <v>24681</v>
      </c>
      <c r="V17" s="134">
        <v>0</v>
      </c>
      <c r="W17" s="134">
        <f t="shared" si="8"/>
        <v>1023197</v>
      </c>
      <c r="X17" s="134">
        <v>217333</v>
      </c>
      <c r="Y17" s="134">
        <v>800182</v>
      </c>
      <c r="Z17" s="134">
        <v>5682</v>
      </c>
      <c r="AA17" s="134">
        <v>0</v>
      </c>
      <c r="AB17" s="135">
        <v>0</v>
      </c>
      <c r="AC17" s="134">
        <v>0</v>
      </c>
      <c r="AD17" s="134">
        <v>0</v>
      </c>
      <c r="AE17" s="134">
        <f t="shared" si="9"/>
        <v>1331571</v>
      </c>
      <c r="AF17" s="134">
        <f t="shared" si="10"/>
        <v>14948</v>
      </c>
      <c r="AG17" s="134">
        <f t="shared" si="11"/>
        <v>14948</v>
      </c>
      <c r="AH17" s="134">
        <v>0</v>
      </c>
      <c r="AI17" s="134">
        <v>14948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107205</v>
      </c>
      <c r="AO17" s="134">
        <f t="shared" si="13"/>
        <v>41284</v>
      </c>
      <c r="AP17" s="134">
        <v>41284</v>
      </c>
      <c r="AQ17" s="134">
        <v>0</v>
      </c>
      <c r="AR17" s="134">
        <v>0</v>
      </c>
      <c r="AS17" s="134">
        <v>0</v>
      </c>
      <c r="AT17" s="134">
        <f t="shared" si="14"/>
        <v>43103</v>
      </c>
      <c r="AU17" s="134">
        <v>0</v>
      </c>
      <c r="AV17" s="134">
        <v>43103</v>
      </c>
      <c r="AW17" s="134">
        <v>0</v>
      </c>
      <c r="AX17" s="134">
        <v>0</v>
      </c>
      <c r="AY17" s="134">
        <f t="shared" si="15"/>
        <v>22818</v>
      </c>
      <c r="AZ17" s="134">
        <v>15401</v>
      </c>
      <c r="BA17" s="134">
        <v>7417</v>
      </c>
      <c r="BB17" s="134">
        <v>0</v>
      </c>
      <c r="BC17" s="134">
        <v>0</v>
      </c>
      <c r="BD17" s="135">
        <v>0</v>
      </c>
      <c r="BE17" s="134">
        <v>0</v>
      </c>
      <c r="BF17" s="134">
        <v>0</v>
      </c>
      <c r="BG17" s="134">
        <f t="shared" si="16"/>
        <v>122153</v>
      </c>
      <c r="BH17" s="134">
        <f t="shared" si="17"/>
        <v>68342</v>
      </c>
      <c r="BI17" s="134">
        <f t="shared" si="17"/>
        <v>68342</v>
      </c>
      <c r="BJ17" s="134">
        <f t="shared" si="17"/>
        <v>0</v>
      </c>
      <c r="BK17" s="134">
        <f t="shared" si="17"/>
        <v>48922</v>
      </c>
      <c r="BL17" s="134">
        <f t="shared" si="17"/>
        <v>19420</v>
      </c>
      <c r="BM17" s="134">
        <f t="shared" si="17"/>
        <v>0</v>
      </c>
      <c r="BN17" s="134">
        <f t="shared" si="17"/>
        <v>0</v>
      </c>
      <c r="BO17" s="135">
        <f t="shared" si="17"/>
        <v>0</v>
      </c>
      <c r="BP17" s="134">
        <f t="shared" si="17"/>
        <v>1385382</v>
      </c>
      <c r="BQ17" s="134">
        <f t="shared" si="17"/>
        <v>211143</v>
      </c>
      <c r="BR17" s="134">
        <f t="shared" si="17"/>
        <v>211143</v>
      </c>
      <c r="BS17" s="134">
        <f t="shared" si="17"/>
        <v>0</v>
      </c>
      <c r="BT17" s="134">
        <f t="shared" si="17"/>
        <v>0</v>
      </c>
      <c r="BU17" s="134">
        <f t="shared" si="17"/>
        <v>0</v>
      </c>
      <c r="BV17" s="134">
        <f t="shared" si="17"/>
        <v>128224</v>
      </c>
      <c r="BW17" s="134">
        <f t="shared" si="17"/>
        <v>0</v>
      </c>
      <c r="BX17" s="134">
        <f t="shared" si="18"/>
        <v>103543</v>
      </c>
      <c r="BY17" s="134">
        <f t="shared" si="19"/>
        <v>24681</v>
      </c>
      <c r="BZ17" s="134">
        <f t="shared" si="20"/>
        <v>0</v>
      </c>
      <c r="CA17" s="134">
        <f t="shared" si="21"/>
        <v>1046015</v>
      </c>
      <c r="CB17" s="134">
        <f t="shared" si="22"/>
        <v>232734</v>
      </c>
      <c r="CC17" s="134">
        <f t="shared" si="23"/>
        <v>807599</v>
      </c>
      <c r="CD17" s="134">
        <f t="shared" si="24"/>
        <v>5682</v>
      </c>
      <c r="CE17" s="134">
        <f t="shared" si="25"/>
        <v>0</v>
      </c>
      <c r="CF17" s="135">
        <f t="shared" si="26"/>
        <v>0</v>
      </c>
      <c r="CG17" s="134">
        <f t="shared" si="27"/>
        <v>0</v>
      </c>
      <c r="CH17" s="134">
        <f t="shared" si="28"/>
        <v>0</v>
      </c>
      <c r="CI17" s="134">
        <f t="shared" si="29"/>
        <v>1453724</v>
      </c>
    </row>
    <row r="18" spans="1:87" s="129" customFormat="1" ht="12" customHeight="1">
      <c r="A18" s="125" t="s">
        <v>336</v>
      </c>
      <c r="B18" s="126" t="s">
        <v>358</v>
      </c>
      <c r="C18" s="125" t="s">
        <v>359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0</v>
      </c>
      <c r="L18" s="134">
        <f t="shared" si="5"/>
        <v>6735</v>
      </c>
      <c r="M18" s="134">
        <f t="shared" si="6"/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f t="shared" si="7"/>
        <v>6735</v>
      </c>
      <c r="S18" s="134">
        <v>6735</v>
      </c>
      <c r="T18" s="134">
        <v>0</v>
      </c>
      <c r="U18" s="134">
        <v>0</v>
      </c>
      <c r="V18" s="134">
        <v>0</v>
      </c>
      <c r="W18" s="134">
        <f t="shared" si="8"/>
        <v>0</v>
      </c>
      <c r="X18" s="134">
        <v>0</v>
      </c>
      <c r="Y18" s="134">
        <v>0</v>
      </c>
      <c r="Z18" s="134">
        <v>0</v>
      </c>
      <c r="AA18" s="134">
        <v>0</v>
      </c>
      <c r="AB18" s="135">
        <v>4346</v>
      </c>
      <c r="AC18" s="134">
        <v>0</v>
      </c>
      <c r="AD18" s="134">
        <v>0</v>
      </c>
      <c r="AE18" s="134">
        <f t="shared" si="9"/>
        <v>6735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50</v>
      </c>
      <c r="AN18" s="134">
        <f t="shared" si="12"/>
        <v>0</v>
      </c>
      <c r="AO18" s="134">
        <f t="shared" si="13"/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f t="shared" si="14"/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f t="shared" si="15"/>
        <v>0</v>
      </c>
      <c r="AZ18" s="134">
        <v>0</v>
      </c>
      <c r="BA18" s="134">
        <v>0</v>
      </c>
      <c r="BB18" s="134">
        <v>0</v>
      </c>
      <c r="BC18" s="134">
        <v>0</v>
      </c>
      <c r="BD18" s="135">
        <v>4353</v>
      </c>
      <c r="BE18" s="134">
        <v>0</v>
      </c>
      <c r="BF18" s="134">
        <v>0</v>
      </c>
      <c r="BG18" s="134">
        <f t="shared" si="16"/>
        <v>0</v>
      </c>
      <c r="BH18" s="134">
        <f t="shared" si="17"/>
        <v>0</v>
      </c>
      <c r="BI18" s="134">
        <f t="shared" si="17"/>
        <v>0</v>
      </c>
      <c r="BJ18" s="134">
        <f t="shared" si="17"/>
        <v>0</v>
      </c>
      <c r="BK18" s="134">
        <f t="shared" si="17"/>
        <v>0</v>
      </c>
      <c r="BL18" s="134">
        <f t="shared" si="17"/>
        <v>0</v>
      </c>
      <c r="BM18" s="134">
        <f t="shared" si="17"/>
        <v>0</v>
      </c>
      <c r="BN18" s="134">
        <f t="shared" si="17"/>
        <v>0</v>
      </c>
      <c r="BO18" s="135">
        <f t="shared" si="17"/>
        <v>50</v>
      </c>
      <c r="BP18" s="134">
        <f t="shared" si="17"/>
        <v>6735</v>
      </c>
      <c r="BQ18" s="134">
        <f t="shared" si="17"/>
        <v>0</v>
      </c>
      <c r="BR18" s="134">
        <f t="shared" si="17"/>
        <v>0</v>
      </c>
      <c r="BS18" s="134">
        <f t="shared" si="17"/>
        <v>0</v>
      </c>
      <c r="BT18" s="134">
        <f t="shared" si="17"/>
        <v>0</v>
      </c>
      <c r="BU18" s="134">
        <f t="shared" si="17"/>
        <v>0</v>
      </c>
      <c r="BV18" s="134">
        <f t="shared" si="17"/>
        <v>6735</v>
      </c>
      <c r="BW18" s="134">
        <f t="shared" si="17"/>
        <v>6735</v>
      </c>
      <c r="BX18" s="134">
        <f t="shared" si="18"/>
        <v>0</v>
      </c>
      <c r="BY18" s="134">
        <f t="shared" si="19"/>
        <v>0</v>
      </c>
      <c r="BZ18" s="134">
        <f t="shared" si="20"/>
        <v>0</v>
      </c>
      <c r="CA18" s="134">
        <f t="shared" si="21"/>
        <v>0</v>
      </c>
      <c r="CB18" s="134">
        <f t="shared" si="22"/>
        <v>0</v>
      </c>
      <c r="CC18" s="134">
        <f t="shared" si="23"/>
        <v>0</v>
      </c>
      <c r="CD18" s="134">
        <f t="shared" si="24"/>
        <v>0</v>
      </c>
      <c r="CE18" s="134">
        <f t="shared" si="25"/>
        <v>0</v>
      </c>
      <c r="CF18" s="135">
        <f t="shared" si="26"/>
        <v>8699</v>
      </c>
      <c r="CG18" s="134">
        <f t="shared" si="27"/>
        <v>0</v>
      </c>
      <c r="CH18" s="134">
        <f t="shared" si="28"/>
        <v>0</v>
      </c>
      <c r="CI18" s="134">
        <f t="shared" si="29"/>
        <v>6735</v>
      </c>
    </row>
    <row r="19" spans="1:87" s="129" customFormat="1" ht="12" customHeight="1">
      <c r="A19" s="125" t="s">
        <v>336</v>
      </c>
      <c r="B19" s="126" t="s">
        <v>360</v>
      </c>
      <c r="C19" s="125" t="s">
        <v>361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0</v>
      </c>
      <c r="L19" s="134">
        <f t="shared" si="5"/>
        <v>112162</v>
      </c>
      <c r="M19" s="134">
        <f t="shared" si="6"/>
        <v>2972</v>
      </c>
      <c r="N19" s="134">
        <v>2972</v>
      </c>
      <c r="O19" s="134">
        <v>0</v>
      </c>
      <c r="P19" s="134">
        <v>0</v>
      </c>
      <c r="Q19" s="134">
        <v>0</v>
      </c>
      <c r="R19" s="134">
        <f t="shared" si="7"/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f t="shared" si="8"/>
        <v>109190</v>
      </c>
      <c r="X19" s="134">
        <v>109190</v>
      </c>
      <c r="Y19" s="134">
        <v>0</v>
      </c>
      <c r="Z19" s="134">
        <v>0</v>
      </c>
      <c r="AA19" s="134">
        <v>0</v>
      </c>
      <c r="AB19" s="135">
        <v>28166</v>
      </c>
      <c r="AC19" s="134">
        <v>0</v>
      </c>
      <c r="AD19" s="134">
        <v>7833</v>
      </c>
      <c r="AE19" s="134">
        <f t="shared" si="9"/>
        <v>119995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527</v>
      </c>
      <c r="AN19" s="134">
        <f t="shared" si="12"/>
        <v>589</v>
      </c>
      <c r="AO19" s="134">
        <f t="shared" si="13"/>
        <v>589</v>
      </c>
      <c r="AP19" s="134">
        <v>589</v>
      </c>
      <c r="AQ19" s="134">
        <v>0</v>
      </c>
      <c r="AR19" s="134">
        <v>0</v>
      </c>
      <c r="AS19" s="134">
        <v>0</v>
      </c>
      <c r="AT19" s="134">
        <f t="shared" si="14"/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f t="shared" si="15"/>
        <v>0</v>
      </c>
      <c r="AZ19" s="134">
        <v>0</v>
      </c>
      <c r="BA19" s="134">
        <v>0</v>
      </c>
      <c r="BB19" s="134">
        <v>0</v>
      </c>
      <c r="BC19" s="134">
        <v>0</v>
      </c>
      <c r="BD19" s="135">
        <v>39999</v>
      </c>
      <c r="BE19" s="134">
        <v>0</v>
      </c>
      <c r="BF19" s="134">
        <v>0</v>
      </c>
      <c r="BG19" s="134">
        <f t="shared" si="16"/>
        <v>589</v>
      </c>
      <c r="BH19" s="134">
        <f t="shared" si="17"/>
        <v>0</v>
      </c>
      <c r="BI19" s="134">
        <f t="shared" si="17"/>
        <v>0</v>
      </c>
      <c r="BJ19" s="134">
        <f t="shared" si="17"/>
        <v>0</v>
      </c>
      <c r="BK19" s="134">
        <f t="shared" si="17"/>
        <v>0</v>
      </c>
      <c r="BL19" s="134">
        <f t="shared" si="17"/>
        <v>0</v>
      </c>
      <c r="BM19" s="134">
        <f t="shared" si="17"/>
        <v>0</v>
      </c>
      <c r="BN19" s="134">
        <f t="shared" si="17"/>
        <v>0</v>
      </c>
      <c r="BO19" s="135">
        <f t="shared" si="17"/>
        <v>527</v>
      </c>
      <c r="BP19" s="134">
        <f t="shared" si="17"/>
        <v>112751</v>
      </c>
      <c r="BQ19" s="134">
        <f t="shared" si="17"/>
        <v>3561</v>
      </c>
      <c r="BR19" s="134">
        <f t="shared" si="17"/>
        <v>3561</v>
      </c>
      <c r="BS19" s="134">
        <f t="shared" si="17"/>
        <v>0</v>
      </c>
      <c r="BT19" s="134">
        <f t="shared" si="17"/>
        <v>0</v>
      </c>
      <c r="BU19" s="134">
        <f t="shared" si="17"/>
        <v>0</v>
      </c>
      <c r="BV19" s="134">
        <f t="shared" si="17"/>
        <v>0</v>
      </c>
      <c r="BW19" s="134">
        <f t="shared" si="17"/>
        <v>0</v>
      </c>
      <c r="BX19" s="134">
        <f t="shared" si="18"/>
        <v>0</v>
      </c>
      <c r="BY19" s="134">
        <f t="shared" si="19"/>
        <v>0</v>
      </c>
      <c r="BZ19" s="134">
        <f t="shared" si="20"/>
        <v>0</v>
      </c>
      <c r="CA19" s="134">
        <f t="shared" si="21"/>
        <v>109190</v>
      </c>
      <c r="CB19" s="134">
        <f t="shared" si="22"/>
        <v>109190</v>
      </c>
      <c r="CC19" s="134">
        <f t="shared" si="23"/>
        <v>0</v>
      </c>
      <c r="CD19" s="134">
        <f t="shared" si="24"/>
        <v>0</v>
      </c>
      <c r="CE19" s="134">
        <f t="shared" si="25"/>
        <v>0</v>
      </c>
      <c r="CF19" s="135">
        <f t="shared" si="26"/>
        <v>68165</v>
      </c>
      <c r="CG19" s="134">
        <f t="shared" si="27"/>
        <v>0</v>
      </c>
      <c r="CH19" s="134">
        <f t="shared" si="28"/>
        <v>7833</v>
      </c>
      <c r="CI19" s="134">
        <f t="shared" si="29"/>
        <v>120584</v>
      </c>
    </row>
    <row r="20" spans="1:87" s="129" customFormat="1" ht="12" customHeight="1">
      <c r="A20" s="125" t="s">
        <v>336</v>
      </c>
      <c r="B20" s="126" t="s">
        <v>362</v>
      </c>
      <c r="C20" s="125" t="s">
        <v>363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53152</v>
      </c>
      <c r="M20" s="134">
        <f t="shared" si="6"/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f t="shared" si="7"/>
        <v>3694</v>
      </c>
      <c r="S20" s="134">
        <v>0</v>
      </c>
      <c r="T20" s="134">
        <v>3694</v>
      </c>
      <c r="U20" s="134">
        <v>0</v>
      </c>
      <c r="V20" s="134">
        <v>0</v>
      </c>
      <c r="W20" s="134">
        <f t="shared" si="8"/>
        <v>49458</v>
      </c>
      <c r="X20" s="134">
        <v>771</v>
      </c>
      <c r="Y20" s="134">
        <v>1316</v>
      </c>
      <c r="Z20" s="134">
        <v>0</v>
      </c>
      <c r="AA20" s="134">
        <v>47371</v>
      </c>
      <c r="AB20" s="135">
        <v>29964</v>
      </c>
      <c r="AC20" s="134">
        <v>0</v>
      </c>
      <c r="AD20" s="134">
        <v>134654</v>
      </c>
      <c r="AE20" s="134">
        <f t="shared" si="9"/>
        <v>187806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2272</v>
      </c>
      <c r="AN20" s="134">
        <f t="shared" si="12"/>
        <v>0</v>
      </c>
      <c r="AO20" s="134">
        <f t="shared" si="13"/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f t="shared" si="14"/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f t="shared" si="15"/>
        <v>0</v>
      </c>
      <c r="AZ20" s="134">
        <v>0</v>
      </c>
      <c r="BA20" s="134">
        <v>0</v>
      </c>
      <c r="BB20" s="134">
        <v>0</v>
      </c>
      <c r="BC20" s="134">
        <v>0</v>
      </c>
      <c r="BD20" s="135">
        <v>43907</v>
      </c>
      <c r="BE20" s="134">
        <v>0</v>
      </c>
      <c r="BF20" s="134">
        <v>1464</v>
      </c>
      <c r="BG20" s="134">
        <f t="shared" si="16"/>
        <v>1464</v>
      </c>
      <c r="BH20" s="134">
        <f t="shared" si="17"/>
        <v>0</v>
      </c>
      <c r="BI20" s="134">
        <f t="shared" si="17"/>
        <v>0</v>
      </c>
      <c r="BJ20" s="134">
        <f t="shared" si="17"/>
        <v>0</v>
      </c>
      <c r="BK20" s="134">
        <f t="shared" si="17"/>
        <v>0</v>
      </c>
      <c r="BL20" s="134">
        <f t="shared" si="17"/>
        <v>0</v>
      </c>
      <c r="BM20" s="134">
        <f t="shared" si="17"/>
        <v>0</v>
      </c>
      <c r="BN20" s="134">
        <f t="shared" si="17"/>
        <v>0</v>
      </c>
      <c r="BO20" s="135">
        <f t="shared" si="17"/>
        <v>2272</v>
      </c>
      <c r="BP20" s="134">
        <f t="shared" si="17"/>
        <v>53152</v>
      </c>
      <c r="BQ20" s="134">
        <f t="shared" si="17"/>
        <v>0</v>
      </c>
      <c r="BR20" s="134">
        <f t="shared" si="17"/>
        <v>0</v>
      </c>
      <c r="BS20" s="134">
        <f t="shared" si="17"/>
        <v>0</v>
      </c>
      <c r="BT20" s="134">
        <f t="shared" si="17"/>
        <v>0</v>
      </c>
      <c r="BU20" s="134">
        <f t="shared" si="17"/>
        <v>0</v>
      </c>
      <c r="BV20" s="134">
        <f t="shared" si="17"/>
        <v>3694</v>
      </c>
      <c r="BW20" s="134">
        <f t="shared" si="17"/>
        <v>0</v>
      </c>
      <c r="BX20" s="134">
        <f t="shared" si="18"/>
        <v>3694</v>
      </c>
      <c r="BY20" s="134">
        <f t="shared" si="19"/>
        <v>0</v>
      </c>
      <c r="BZ20" s="134">
        <f t="shared" si="20"/>
        <v>0</v>
      </c>
      <c r="CA20" s="134">
        <f t="shared" si="21"/>
        <v>49458</v>
      </c>
      <c r="CB20" s="134">
        <f t="shared" si="22"/>
        <v>771</v>
      </c>
      <c r="CC20" s="134">
        <f t="shared" si="23"/>
        <v>1316</v>
      </c>
      <c r="CD20" s="134">
        <f t="shared" si="24"/>
        <v>0</v>
      </c>
      <c r="CE20" s="134">
        <f t="shared" si="25"/>
        <v>47371</v>
      </c>
      <c r="CF20" s="135">
        <f t="shared" si="26"/>
        <v>73871</v>
      </c>
      <c r="CG20" s="134">
        <f t="shared" si="27"/>
        <v>0</v>
      </c>
      <c r="CH20" s="134">
        <f t="shared" si="28"/>
        <v>136118</v>
      </c>
      <c r="CI20" s="134">
        <f t="shared" si="29"/>
        <v>189270</v>
      </c>
    </row>
    <row r="21" spans="1:87" s="129" customFormat="1" ht="12" customHeight="1">
      <c r="A21" s="125" t="s">
        <v>336</v>
      </c>
      <c r="B21" s="126" t="s">
        <v>364</v>
      </c>
      <c r="C21" s="125" t="s">
        <v>365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0</v>
      </c>
      <c r="L21" s="134">
        <f t="shared" si="5"/>
        <v>116516</v>
      </c>
      <c r="M21" s="134">
        <f t="shared" si="6"/>
        <v>11422</v>
      </c>
      <c r="N21" s="134">
        <v>11422</v>
      </c>
      <c r="O21" s="134">
        <v>0</v>
      </c>
      <c r="P21" s="134">
        <v>0</v>
      </c>
      <c r="Q21" s="134">
        <v>0</v>
      </c>
      <c r="R21" s="134">
        <f t="shared" si="7"/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f t="shared" si="8"/>
        <v>105094</v>
      </c>
      <c r="X21" s="134">
        <v>97711</v>
      </c>
      <c r="Y21" s="134">
        <v>3996</v>
      </c>
      <c r="Z21" s="134">
        <v>58</v>
      </c>
      <c r="AA21" s="134">
        <v>3329</v>
      </c>
      <c r="AB21" s="135">
        <v>120006</v>
      </c>
      <c r="AC21" s="134">
        <v>0</v>
      </c>
      <c r="AD21" s="134">
        <v>1166</v>
      </c>
      <c r="AE21" s="134">
        <f t="shared" si="9"/>
        <v>117682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15194</v>
      </c>
      <c r="AO21" s="134">
        <f t="shared" si="13"/>
        <v>5711</v>
      </c>
      <c r="AP21" s="134">
        <v>5711</v>
      </c>
      <c r="AQ21" s="134">
        <v>0</v>
      </c>
      <c r="AR21" s="134">
        <v>0</v>
      </c>
      <c r="AS21" s="134">
        <v>0</v>
      </c>
      <c r="AT21" s="134">
        <f t="shared" si="14"/>
        <v>238</v>
      </c>
      <c r="AU21" s="134">
        <v>0</v>
      </c>
      <c r="AV21" s="134">
        <v>0</v>
      </c>
      <c r="AW21" s="134">
        <v>238</v>
      </c>
      <c r="AX21" s="134">
        <v>0</v>
      </c>
      <c r="AY21" s="134">
        <f t="shared" si="15"/>
        <v>9245</v>
      </c>
      <c r="AZ21" s="134">
        <v>9245</v>
      </c>
      <c r="BA21" s="134">
        <v>0</v>
      </c>
      <c r="BB21" s="134">
        <v>0</v>
      </c>
      <c r="BC21" s="134">
        <v>0</v>
      </c>
      <c r="BD21" s="135">
        <v>14397</v>
      </c>
      <c r="BE21" s="134">
        <v>0</v>
      </c>
      <c r="BF21" s="134">
        <v>134</v>
      </c>
      <c r="BG21" s="134">
        <f t="shared" si="16"/>
        <v>15328</v>
      </c>
      <c r="BH21" s="134">
        <f t="shared" si="17"/>
        <v>0</v>
      </c>
      <c r="BI21" s="134">
        <f t="shared" si="17"/>
        <v>0</v>
      </c>
      <c r="BJ21" s="134">
        <f t="shared" si="17"/>
        <v>0</v>
      </c>
      <c r="BK21" s="134">
        <f t="shared" si="17"/>
        <v>0</v>
      </c>
      <c r="BL21" s="134">
        <f t="shared" si="17"/>
        <v>0</v>
      </c>
      <c r="BM21" s="134">
        <f t="shared" si="17"/>
        <v>0</v>
      </c>
      <c r="BN21" s="134">
        <f t="shared" si="17"/>
        <v>0</v>
      </c>
      <c r="BO21" s="135">
        <f t="shared" si="17"/>
        <v>0</v>
      </c>
      <c r="BP21" s="134">
        <f t="shared" si="17"/>
        <v>131710</v>
      </c>
      <c r="BQ21" s="134">
        <f t="shared" si="17"/>
        <v>17133</v>
      </c>
      <c r="BR21" s="134">
        <f t="shared" si="17"/>
        <v>17133</v>
      </c>
      <c r="BS21" s="134">
        <f t="shared" si="17"/>
        <v>0</v>
      </c>
      <c r="BT21" s="134">
        <f t="shared" si="17"/>
        <v>0</v>
      </c>
      <c r="BU21" s="134">
        <f t="shared" si="17"/>
        <v>0</v>
      </c>
      <c r="BV21" s="134">
        <f t="shared" si="17"/>
        <v>238</v>
      </c>
      <c r="BW21" s="134">
        <f t="shared" si="17"/>
        <v>0</v>
      </c>
      <c r="BX21" s="134">
        <f t="shared" si="18"/>
        <v>0</v>
      </c>
      <c r="BY21" s="134">
        <f t="shared" si="19"/>
        <v>238</v>
      </c>
      <c r="BZ21" s="134">
        <f t="shared" si="20"/>
        <v>0</v>
      </c>
      <c r="CA21" s="134">
        <f t="shared" si="21"/>
        <v>114339</v>
      </c>
      <c r="CB21" s="134">
        <f t="shared" si="22"/>
        <v>106956</v>
      </c>
      <c r="CC21" s="134">
        <f t="shared" si="23"/>
        <v>3996</v>
      </c>
      <c r="CD21" s="134">
        <f t="shared" si="24"/>
        <v>58</v>
      </c>
      <c r="CE21" s="134">
        <f t="shared" si="25"/>
        <v>3329</v>
      </c>
      <c r="CF21" s="135">
        <f t="shared" si="26"/>
        <v>134403</v>
      </c>
      <c r="CG21" s="134">
        <f t="shared" si="27"/>
        <v>0</v>
      </c>
      <c r="CH21" s="134">
        <f t="shared" si="28"/>
        <v>1300</v>
      </c>
      <c r="CI21" s="134">
        <f t="shared" si="29"/>
        <v>133010</v>
      </c>
    </row>
    <row r="22" spans="1:87" s="129" customFormat="1" ht="12" customHeight="1">
      <c r="A22" s="125" t="s">
        <v>336</v>
      </c>
      <c r="B22" s="126" t="s">
        <v>366</v>
      </c>
      <c r="C22" s="125" t="s">
        <v>334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0</v>
      </c>
      <c r="L22" s="134">
        <f t="shared" si="5"/>
        <v>77314</v>
      </c>
      <c r="M22" s="134">
        <f t="shared" si="6"/>
        <v>4920</v>
      </c>
      <c r="N22" s="134">
        <v>4920</v>
      </c>
      <c r="O22" s="134">
        <v>0</v>
      </c>
      <c r="P22" s="134">
        <v>0</v>
      </c>
      <c r="Q22" s="134">
        <v>0</v>
      </c>
      <c r="R22" s="134">
        <f t="shared" si="7"/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f t="shared" si="8"/>
        <v>72394</v>
      </c>
      <c r="X22" s="134">
        <v>71110</v>
      </c>
      <c r="Y22" s="134">
        <v>1271</v>
      </c>
      <c r="Z22" s="134">
        <v>13</v>
      </c>
      <c r="AA22" s="134">
        <v>0</v>
      </c>
      <c r="AB22" s="135">
        <v>68813</v>
      </c>
      <c r="AC22" s="134">
        <v>0</v>
      </c>
      <c r="AD22" s="134">
        <v>4293</v>
      </c>
      <c r="AE22" s="134">
        <f t="shared" si="9"/>
        <v>81607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13134</v>
      </c>
      <c r="AO22" s="134">
        <f t="shared" si="13"/>
        <v>1767</v>
      </c>
      <c r="AP22" s="134">
        <v>1767</v>
      </c>
      <c r="AQ22" s="134">
        <v>0</v>
      </c>
      <c r="AR22" s="134">
        <v>0</v>
      </c>
      <c r="AS22" s="134">
        <v>0</v>
      </c>
      <c r="AT22" s="134">
        <f t="shared" si="14"/>
        <v>747</v>
      </c>
      <c r="AU22" s="134">
        <v>456</v>
      </c>
      <c r="AV22" s="134">
        <v>291</v>
      </c>
      <c r="AW22" s="134">
        <v>0</v>
      </c>
      <c r="AX22" s="134">
        <v>0</v>
      </c>
      <c r="AY22" s="134">
        <f t="shared" si="15"/>
        <v>10620</v>
      </c>
      <c r="AZ22" s="134">
        <v>10620</v>
      </c>
      <c r="BA22" s="134">
        <v>0</v>
      </c>
      <c r="BB22" s="134">
        <v>0</v>
      </c>
      <c r="BC22" s="134">
        <v>0</v>
      </c>
      <c r="BD22" s="135">
        <v>13739</v>
      </c>
      <c r="BE22" s="134">
        <v>0</v>
      </c>
      <c r="BF22" s="134">
        <v>6528</v>
      </c>
      <c r="BG22" s="134">
        <f t="shared" si="16"/>
        <v>19662</v>
      </c>
      <c r="BH22" s="134">
        <f t="shared" si="17"/>
        <v>0</v>
      </c>
      <c r="BI22" s="134">
        <f t="shared" si="17"/>
        <v>0</v>
      </c>
      <c r="BJ22" s="134">
        <f t="shared" si="17"/>
        <v>0</v>
      </c>
      <c r="BK22" s="134">
        <f t="shared" si="17"/>
        <v>0</v>
      </c>
      <c r="BL22" s="134">
        <f t="shared" si="17"/>
        <v>0</v>
      </c>
      <c r="BM22" s="134">
        <f t="shared" si="17"/>
        <v>0</v>
      </c>
      <c r="BN22" s="134">
        <f t="shared" si="17"/>
        <v>0</v>
      </c>
      <c r="BO22" s="135">
        <f t="shared" si="17"/>
        <v>0</v>
      </c>
      <c r="BP22" s="134">
        <f t="shared" si="17"/>
        <v>90448</v>
      </c>
      <c r="BQ22" s="134">
        <f t="shared" si="17"/>
        <v>6687</v>
      </c>
      <c r="BR22" s="134">
        <f t="shared" si="17"/>
        <v>6687</v>
      </c>
      <c r="BS22" s="134">
        <f t="shared" si="17"/>
        <v>0</v>
      </c>
      <c r="BT22" s="134">
        <f t="shared" si="17"/>
        <v>0</v>
      </c>
      <c r="BU22" s="134">
        <f t="shared" si="17"/>
        <v>0</v>
      </c>
      <c r="BV22" s="134">
        <f t="shared" si="17"/>
        <v>747</v>
      </c>
      <c r="BW22" s="134">
        <f t="shared" si="17"/>
        <v>456</v>
      </c>
      <c r="BX22" s="134">
        <f t="shared" si="18"/>
        <v>291</v>
      </c>
      <c r="BY22" s="134">
        <f t="shared" si="19"/>
        <v>0</v>
      </c>
      <c r="BZ22" s="134">
        <f t="shared" si="20"/>
        <v>0</v>
      </c>
      <c r="CA22" s="134">
        <f t="shared" si="21"/>
        <v>83014</v>
      </c>
      <c r="CB22" s="134">
        <f t="shared" si="22"/>
        <v>81730</v>
      </c>
      <c r="CC22" s="134">
        <f t="shared" si="23"/>
        <v>1271</v>
      </c>
      <c r="CD22" s="134">
        <f t="shared" si="24"/>
        <v>13</v>
      </c>
      <c r="CE22" s="134">
        <f t="shared" si="25"/>
        <v>0</v>
      </c>
      <c r="CF22" s="135">
        <f t="shared" si="26"/>
        <v>82552</v>
      </c>
      <c r="CG22" s="134">
        <f t="shared" si="27"/>
        <v>0</v>
      </c>
      <c r="CH22" s="134">
        <f t="shared" si="28"/>
        <v>10821</v>
      </c>
      <c r="CI22" s="134">
        <f t="shared" si="29"/>
        <v>101269</v>
      </c>
    </row>
    <row r="23" spans="1:87" s="129" customFormat="1" ht="12" customHeight="1">
      <c r="A23" s="125" t="s">
        <v>336</v>
      </c>
      <c r="B23" s="126" t="s">
        <v>367</v>
      </c>
      <c r="C23" s="125" t="s">
        <v>368</v>
      </c>
      <c r="D23" s="134">
        <f t="shared" si="3"/>
        <v>0</v>
      </c>
      <c r="E23" s="134">
        <f t="shared" si="4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5">
        <v>0</v>
      </c>
      <c r="L23" s="134">
        <f t="shared" si="5"/>
        <v>0</v>
      </c>
      <c r="M23" s="134">
        <f t="shared" si="6"/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f t="shared" si="7"/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f t="shared" si="8"/>
        <v>0</v>
      </c>
      <c r="X23" s="134">
        <v>0</v>
      </c>
      <c r="Y23" s="134">
        <v>0</v>
      </c>
      <c r="Z23" s="134">
        <v>0</v>
      </c>
      <c r="AA23" s="134">
        <v>0</v>
      </c>
      <c r="AB23" s="135">
        <v>0</v>
      </c>
      <c r="AC23" s="134">
        <v>0</v>
      </c>
      <c r="AD23" s="134">
        <v>0</v>
      </c>
      <c r="AE23" s="134">
        <f t="shared" si="9"/>
        <v>0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208663</v>
      </c>
      <c r="AO23" s="134">
        <f t="shared" si="13"/>
        <v>57424</v>
      </c>
      <c r="AP23" s="134">
        <v>57424</v>
      </c>
      <c r="AQ23" s="134">
        <v>0</v>
      </c>
      <c r="AR23" s="134">
        <v>0</v>
      </c>
      <c r="AS23" s="134">
        <v>0</v>
      </c>
      <c r="AT23" s="134">
        <f t="shared" si="14"/>
        <v>116155</v>
      </c>
      <c r="AU23" s="134">
        <v>0</v>
      </c>
      <c r="AV23" s="134">
        <v>116155</v>
      </c>
      <c r="AW23" s="134">
        <v>0</v>
      </c>
      <c r="AX23" s="134">
        <v>0</v>
      </c>
      <c r="AY23" s="134">
        <f t="shared" si="15"/>
        <v>35084</v>
      </c>
      <c r="AZ23" s="134">
        <v>31000</v>
      </c>
      <c r="BA23" s="134">
        <v>0</v>
      </c>
      <c r="BB23" s="134">
        <v>0</v>
      </c>
      <c r="BC23" s="134">
        <v>4084</v>
      </c>
      <c r="BD23" s="135">
        <v>0</v>
      </c>
      <c r="BE23" s="134">
        <v>0</v>
      </c>
      <c r="BF23" s="134">
        <v>0</v>
      </c>
      <c r="BG23" s="134">
        <f t="shared" si="16"/>
        <v>208663</v>
      </c>
      <c r="BH23" s="134">
        <f t="shared" si="17"/>
        <v>0</v>
      </c>
      <c r="BI23" s="134">
        <f t="shared" si="17"/>
        <v>0</v>
      </c>
      <c r="BJ23" s="134">
        <f t="shared" si="17"/>
        <v>0</v>
      </c>
      <c r="BK23" s="134">
        <f t="shared" si="17"/>
        <v>0</v>
      </c>
      <c r="BL23" s="134">
        <f t="shared" si="17"/>
        <v>0</v>
      </c>
      <c r="BM23" s="134">
        <f t="shared" si="17"/>
        <v>0</v>
      </c>
      <c r="BN23" s="134">
        <f t="shared" si="17"/>
        <v>0</v>
      </c>
      <c r="BO23" s="135">
        <v>0</v>
      </c>
      <c r="BP23" s="134">
        <f t="shared" si="17"/>
        <v>208663</v>
      </c>
      <c r="BQ23" s="134">
        <f t="shared" si="17"/>
        <v>57424</v>
      </c>
      <c r="BR23" s="134">
        <f t="shared" si="17"/>
        <v>57424</v>
      </c>
      <c r="BS23" s="134">
        <f t="shared" si="17"/>
        <v>0</v>
      </c>
      <c r="BT23" s="134">
        <f t="shared" si="17"/>
        <v>0</v>
      </c>
      <c r="BU23" s="134">
        <f t="shared" si="17"/>
        <v>0</v>
      </c>
      <c r="BV23" s="134">
        <f t="shared" si="17"/>
        <v>116155</v>
      </c>
      <c r="BW23" s="134">
        <f t="shared" si="17"/>
        <v>0</v>
      </c>
      <c r="BX23" s="134">
        <f t="shared" si="18"/>
        <v>116155</v>
      </c>
      <c r="BY23" s="134">
        <f t="shared" si="19"/>
        <v>0</v>
      </c>
      <c r="BZ23" s="134">
        <f t="shared" si="20"/>
        <v>0</v>
      </c>
      <c r="CA23" s="134">
        <f t="shared" si="21"/>
        <v>35084</v>
      </c>
      <c r="CB23" s="134">
        <f t="shared" si="22"/>
        <v>31000</v>
      </c>
      <c r="CC23" s="134">
        <f t="shared" si="23"/>
        <v>0</v>
      </c>
      <c r="CD23" s="134">
        <f t="shared" si="24"/>
        <v>0</v>
      </c>
      <c r="CE23" s="134">
        <f t="shared" si="25"/>
        <v>4084</v>
      </c>
      <c r="CF23" s="135">
        <v>0</v>
      </c>
      <c r="CG23" s="134">
        <f t="shared" si="27"/>
        <v>0</v>
      </c>
      <c r="CH23" s="134">
        <f t="shared" si="28"/>
        <v>0</v>
      </c>
      <c r="CI23" s="134">
        <f t="shared" si="29"/>
        <v>208663</v>
      </c>
    </row>
    <row r="24" spans="1:87" s="129" customFormat="1" ht="12" customHeight="1">
      <c r="A24" s="125" t="s">
        <v>336</v>
      </c>
      <c r="B24" s="126" t="s">
        <v>369</v>
      </c>
      <c r="C24" s="125" t="s">
        <v>370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0</v>
      </c>
      <c r="L24" s="134">
        <f t="shared" si="5"/>
        <v>0</v>
      </c>
      <c r="M24" s="134">
        <f t="shared" si="6"/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f t="shared" si="7"/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f t="shared" si="8"/>
        <v>0</v>
      </c>
      <c r="X24" s="134">
        <v>0</v>
      </c>
      <c r="Y24" s="134">
        <v>0</v>
      </c>
      <c r="Z24" s="134">
        <v>0</v>
      </c>
      <c r="AA24" s="134">
        <v>0</v>
      </c>
      <c r="AB24" s="135">
        <v>0</v>
      </c>
      <c r="AC24" s="134">
        <v>0</v>
      </c>
      <c r="AD24" s="134">
        <v>0</v>
      </c>
      <c r="AE24" s="134">
        <f t="shared" si="9"/>
        <v>0</v>
      </c>
      <c r="AF24" s="134">
        <f t="shared" si="10"/>
        <v>1094381</v>
      </c>
      <c r="AG24" s="134">
        <f t="shared" si="11"/>
        <v>1094381</v>
      </c>
      <c r="AH24" s="134">
        <v>0</v>
      </c>
      <c r="AI24" s="134">
        <v>1094381</v>
      </c>
      <c r="AJ24" s="134">
        <v>0</v>
      </c>
      <c r="AK24" s="134">
        <v>0</v>
      </c>
      <c r="AL24" s="134">
        <v>0</v>
      </c>
      <c r="AM24" s="135">
        <v>0</v>
      </c>
      <c r="AN24" s="134">
        <f t="shared" si="12"/>
        <v>382322</v>
      </c>
      <c r="AO24" s="134">
        <f t="shared" si="13"/>
        <v>163065</v>
      </c>
      <c r="AP24" s="134">
        <v>36355</v>
      </c>
      <c r="AQ24" s="134">
        <v>0</v>
      </c>
      <c r="AR24" s="134">
        <v>126710</v>
      </c>
      <c r="AS24" s="134">
        <v>0</v>
      </c>
      <c r="AT24" s="134">
        <f t="shared" si="14"/>
        <v>128473</v>
      </c>
      <c r="AU24" s="134">
        <v>0</v>
      </c>
      <c r="AV24" s="134">
        <v>128473</v>
      </c>
      <c r="AW24" s="134">
        <v>0</v>
      </c>
      <c r="AX24" s="134">
        <v>0</v>
      </c>
      <c r="AY24" s="134">
        <f t="shared" si="15"/>
        <v>90784</v>
      </c>
      <c r="AZ24" s="134">
        <v>0</v>
      </c>
      <c r="BA24" s="134">
        <v>0</v>
      </c>
      <c r="BB24" s="134">
        <v>0</v>
      </c>
      <c r="BC24" s="134">
        <v>90784</v>
      </c>
      <c r="BD24" s="135">
        <v>0</v>
      </c>
      <c r="BE24" s="134">
        <v>0</v>
      </c>
      <c r="BF24" s="134">
        <v>0</v>
      </c>
      <c r="BG24" s="134">
        <f t="shared" si="16"/>
        <v>1476703</v>
      </c>
      <c r="BH24" s="134">
        <f aca="true" t="shared" si="30" ref="BH24:BN28">SUM(D24,AF24)</f>
        <v>1094381</v>
      </c>
      <c r="BI24" s="134">
        <f t="shared" si="30"/>
        <v>1094381</v>
      </c>
      <c r="BJ24" s="134">
        <f t="shared" si="30"/>
        <v>0</v>
      </c>
      <c r="BK24" s="134">
        <f t="shared" si="30"/>
        <v>1094381</v>
      </c>
      <c r="BL24" s="134">
        <f t="shared" si="30"/>
        <v>0</v>
      </c>
      <c r="BM24" s="134">
        <f t="shared" si="30"/>
        <v>0</v>
      </c>
      <c r="BN24" s="134">
        <f t="shared" si="30"/>
        <v>0</v>
      </c>
      <c r="BO24" s="135">
        <v>0</v>
      </c>
      <c r="BP24" s="134">
        <f aca="true" t="shared" si="31" ref="BP24:BW28">SUM(L24,AN24)</f>
        <v>382322</v>
      </c>
      <c r="BQ24" s="134">
        <f t="shared" si="31"/>
        <v>163065</v>
      </c>
      <c r="BR24" s="134">
        <f t="shared" si="31"/>
        <v>36355</v>
      </c>
      <c r="BS24" s="134">
        <f t="shared" si="31"/>
        <v>0</v>
      </c>
      <c r="BT24" s="134">
        <f t="shared" si="31"/>
        <v>126710</v>
      </c>
      <c r="BU24" s="134">
        <f t="shared" si="31"/>
        <v>0</v>
      </c>
      <c r="BV24" s="134">
        <f t="shared" si="31"/>
        <v>128473</v>
      </c>
      <c r="BW24" s="134">
        <f t="shared" si="31"/>
        <v>0</v>
      </c>
      <c r="BX24" s="134">
        <f t="shared" si="18"/>
        <v>128473</v>
      </c>
      <c r="BY24" s="134">
        <f t="shared" si="19"/>
        <v>0</v>
      </c>
      <c r="BZ24" s="134">
        <f t="shared" si="20"/>
        <v>0</v>
      </c>
      <c r="CA24" s="134">
        <f t="shared" si="21"/>
        <v>90784</v>
      </c>
      <c r="CB24" s="134">
        <f t="shared" si="22"/>
        <v>0</v>
      </c>
      <c r="CC24" s="134">
        <f t="shared" si="23"/>
        <v>0</v>
      </c>
      <c r="CD24" s="134">
        <f t="shared" si="24"/>
        <v>0</v>
      </c>
      <c r="CE24" s="134">
        <f t="shared" si="25"/>
        <v>90784</v>
      </c>
      <c r="CF24" s="135">
        <v>0</v>
      </c>
      <c r="CG24" s="134">
        <f t="shared" si="27"/>
        <v>0</v>
      </c>
      <c r="CH24" s="134">
        <f t="shared" si="28"/>
        <v>0</v>
      </c>
      <c r="CI24" s="134">
        <f t="shared" si="29"/>
        <v>1476703</v>
      </c>
    </row>
    <row r="25" spans="1:87" s="129" customFormat="1" ht="12" customHeight="1">
      <c r="A25" s="125" t="s">
        <v>336</v>
      </c>
      <c r="B25" s="126" t="s">
        <v>371</v>
      </c>
      <c r="C25" s="125" t="s">
        <v>372</v>
      </c>
      <c r="D25" s="134">
        <f t="shared" si="3"/>
        <v>28646</v>
      </c>
      <c r="E25" s="134">
        <f t="shared" si="4"/>
        <v>28646</v>
      </c>
      <c r="F25" s="134">
        <v>4538</v>
      </c>
      <c r="G25" s="134">
        <v>24108</v>
      </c>
      <c r="H25" s="134">
        <v>0</v>
      </c>
      <c r="I25" s="134">
        <v>0</v>
      </c>
      <c r="J25" s="134">
        <v>0</v>
      </c>
      <c r="K25" s="135">
        <v>0</v>
      </c>
      <c r="L25" s="134">
        <f t="shared" si="5"/>
        <v>579483</v>
      </c>
      <c r="M25" s="134">
        <f t="shared" si="6"/>
        <v>108048</v>
      </c>
      <c r="N25" s="134">
        <v>87211</v>
      </c>
      <c r="O25" s="134">
        <v>0</v>
      </c>
      <c r="P25" s="134">
        <v>20837</v>
      </c>
      <c r="Q25" s="134">
        <v>0</v>
      </c>
      <c r="R25" s="134">
        <f t="shared" si="7"/>
        <v>217461</v>
      </c>
      <c r="S25" s="134">
        <v>0</v>
      </c>
      <c r="T25" s="134">
        <v>206790</v>
      </c>
      <c r="U25" s="134">
        <v>10671</v>
      </c>
      <c r="V25" s="134">
        <v>0</v>
      </c>
      <c r="W25" s="134">
        <f t="shared" si="8"/>
        <v>253974</v>
      </c>
      <c r="X25" s="134">
        <v>170600</v>
      </c>
      <c r="Y25" s="134">
        <v>68789</v>
      </c>
      <c r="Z25" s="134">
        <v>12235</v>
      </c>
      <c r="AA25" s="134">
        <v>2350</v>
      </c>
      <c r="AB25" s="135">
        <v>0</v>
      </c>
      <c r="AC25" s="134">
        <v>0</v>
      </c>
      <c r="AD25" s="134">
        <v>11549</v>
      </c>
      <c r="AE25" s="134">
        <f t="shared" si="9"/>
        <v>619678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0</v>
      </c>
      <c r="AO25" s="134">
        <f t="shared" si="13"/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0</v>
      </c>
      <c r="AZ25" s="134">
        <v>0</v>
      </c>
      <c r="BA25" s="134">
        <v>0</v>
      </c>
      <c r="BB25" s="134">
        <v>0</v>
      </c>
      <c r="BC25" s="134">
        <v>0</v>
      </c>
      <c r="BD25" s="135">
        <v>0</v>
      </c>
      <c r="BE25" s="134">
        <v>0</v>
      </c>
      <c r="BF25" s="134">
        <v>0</v>
      </c>
      <c r="BG25" s="134">
        <f t="shared" si="16"/>
        <v>0</v>
      </c>
      <c r="BH25" s="134">
        <f t="shared" si="30"/>
        <v>28646</v>
      </c>
      <c r="BI25" s="134">
        <f t="shared" si="30"/>
        <v>28646</v>
      </c>
      <c r="BJ25" s="134">
        <f t="shared" si="30"/>
        <v>4538</v>
      </c>
      <c r="BK25" s="134">
        <f t="shared" si="30"/>
        <v>24108</v>
      </c>
      <c r="BL25" s="134">
        <f t="shared" si="30"/>
        <v>0</v>
      </c>
      <c r="BM25" s="134">
        <f t="shared" si="30"/>
        <v>0</v>
      </c>
      <c r="BN25" s="134">
        <f t="shared" si="30"/>
        <v>0</v>
      </c>
      <c r="BO25" s="135">
        <v>0</v>
      </c>
      <c r="BP25" s="134">
        <f t="shared" si="31"/>
        <v>579483</v>
      </c>
      <c r="BQ25" s="134">
        <f t="shared" si="31"/>
        <v>108048</v>
      </c>
      <c r="BR25" s="134">
        <f t="shared" si="31"/>
        <v>87211</v>
      </c>
      <c r="BS25" s="134">
        <f t="shared" si="31"/>
        <v>0</v>
      </c>
      <c r="BT25" s="134">
        <f t="shared" si="31"/>
        <v>20837</v>
      </c>
      <c r="BU25" s="134">
        <f t="shared" si="31"/>
        <v>0</v>
      </c>
      <c r="BV25" s="134">
        <f t="shared" si="31"/>
        <v>217461</v>
      </c>
      <c r="BW25" s="134">
        <f t="shared" si="31"/>
        <v>0</v>
      </c>
      <c r="BX25" s="134">
        <f t="shared" si="18"/>
        <v>206790</v>
      </c>
      <c r="BY25" s="134">
        <f t="shared" si="19"/>
        <v>10671</v>
      </c>
      <c r="BZ25" s="134">
        <f t="shared" si="20"/>
        <v>0</v>
      </c>
      <c r="CA25" s="134">
        <f t="shared" si="21"/>
        <v>253974</v>
      </c>
      <c r="CB25" s="134">
        <f t="shared" si="22"/>
        <v>170600</v>
      </c>
      <c r="CC25" s="134">
        <f t="shared" si="23"/>
        <v>68789</v>
      </c>
      <c r="CD25" s="134">
        <f t="shared" si="24"/>
        <v>12235</v>
      </c>
      <c r="CE25" s="134">
        <f t="shared" si="25"/>
        <v>2350</v>
      </c>
      <c r="CF25" s="135">
        <v>0</v>
      </c>
      <c r="CG25" s="134">
        <f t="shared" si="27"/>
        <v>0</v>
      </c>
      <c r="CH25" s="134">
        <f t="shared" si="28"/>
        <v>11549</v>
      </c>
      <c r="CI25" s="134">
        <f t="shared" si="29"/>
        <v>619678</v>
      </c>
    </row>
    <row r="26" spans="1:87" s="129" customFormat="1" ht="12" customHeight="1">
      <c r="A26" s="125" t="s">
        <v>336</v>
      </c>
      <c r="B26" s="126" t="s">
        <v>373</v>
      </c>
      <c r="C26" s="125" t="s">
        <v>374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0</v>
      </c>
      <c r="L26" s="134">
        <f t="shared" si="5"/>
        <v>881733</v>
      </c>
      <c r="M26" s="134">
        <f t="shared" si="6"/>
        <v>184951</v>
      </c>
      <c r="N26" s="134">
        <v>50989</v>
      </c>
      <c r="O26" s="134">
        <v>0</v>
      </c>
      <c r="P26" s="134">
        <v>127672</v>
      </c>
      <c r="Q26" s="134">
        <v>6290</v>
      </c>
      <c r="R26" s="134">
        <f t="shared" si="7"/>
        <v>566203</v>
      </c>
      <c r="S26" s="134">
        <v>0</v>
      </c>
      <c r="T26" s="134">
        <v>539320</v>
      </c>
      <c r="U26" s="134">
        <v>26883</v>
      </c>
      <c r="V26" s="134">
        <v>0</v>
      </c>
      <c r="W26" s="134">
        <f t="shared" si="8"/>
        <v>130579</v>
      </c>
      <c r="X26" s="134">
        <v>0</v>
      </c>
      <c r="Y26" s="134">
        <v>0</v>
      </c>
      <c r="Z26" s="134">
        <v>0</v>
      </c>
      <c r="AA26" s="134">
        <v>130579</v>
      </c>
      <c r="AB26" s="135">
        <v>0</v>
      </c>
      <c r="AC26" s="134">
        <v>0</v>
      </c>
      <c r="AD26" s="134">
        <v>900</v>
      </c>
      <c r="AE26" s="134">
        <f t="shared" si="9"/>
        <v>882633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66963</v>
      </c>
      <c r="AO26" s="134">
        <f t="shared" si="13"/>
        <v>20734</v>
      </c>
      <c r="AP26" s="134">
        <v>6911</v>
      </c>
      <c r="AQ26" s="134">
        <v>0</v>
      </c>
      <c r="AR26" s="134">
        <v>13823</v>
      </c>
      <c r="AS26" s="134">
        <v>0</v>
      </c>
      <c r="AT26" s="134">
        <f t="shared" si="14"/>
        <v>46229</v>
      </c>
      <c r="AU26" s="134">
        <v>0</v>
      </c>
      <c r="AV26" s="134">
        <v>46229</v>
      </c>
      <c r="AW26" s="134">
        <v>0</v>
      </c>
      <c r="AX26" s="134">
        <v>0</v>
      </c>
      <c r="AY26" s="134">
        <f t="shared" si="15"/>
        <v>0</v>
      </c>
      <c r="AZ26" s="134">
        <v>0</v>
      </c>
      <c r="BA26" s="134">
        <v>0</v>
      </c>
      <c r="BB26" s="134">
        <v>0</v>
      </c>
      <c r="BC26" s="134">
        <v>0</v>
      </c>
      <c r="BD26" s="135">
        <v>0</v>
      </c>
      <c r="BE26" s="134">
        <v>0</v>
      </c>
      <c r="BF26" s="134">
        <v>300</v>
      </c>
      <c r="BG26" s="134">
        <f t="shared" si="16"/>
        <v>67263</v>
      </c>
      <c r="BH26" s="134">
        <f t="shared" si="30"/>
        <v>0</v>
      </c>
      <c r="BI26" s="134">
        <f t="shared" si="30"/>
        <v>0</v>
      </c>
      <c r="BJ26" s="134">
        <f t="shared" si="30"/>
        <v>0</v>
      </c>
      <c r="BK26" s="134">
        <f t="shared" si="30"/>
        <v>0</v>
      </c>
      <c r="BL26" s="134">
        <f t="shared" si="30"/>
        <v>0</v>
      </c>
      <c r="BM26" s="134">
        <f t="shared" si="30"/>
        <v>0</v>
      </c>
      <c r="BN26" s="134">
        <f t="shared" si="30"/>
        <v>0</v>
      </c>
      <c r="BO26" s="135">
        <v>0</v>
      </c>
      <c r="BP26" s="134">
        <f t="shared" si="31"/>
        <v>948696</v>
      </c>
      <c r="BQ26" s="134">
        <f t="shared" si="31"/>
        <v>205685</v>
      </c>
      <c r="BR26" s="134">
        <f t="shared" si="31"/>
        <v>57900</v>
      </c>
      <c r="BS26" s="134">
        <f t="shared" si="31"/>
        <v>0</v>
      </c>
      <c r="BT26" s="134">
        <f t="shared" si="31"/>
        <v>141495</v>
      </c>
      <c r="BU26" s="134">
        <f t="shared" si="31"/>
        <v>6290</v>
      </c>
      <c r="BV26" s="134">
        <f t="shared" si="31"/>
        <v>612432</v>
      </c>
      <c r="BW26" s="134">
        <f t="shared" si="31"/>
        <v>0</v>
      </c>
      <c r="BX26" s="134">
        <f t="shared" si="18"/>
        <v>585549</v>
      </c>
      <c r="BY26" s="134">
        <f t="shared" si="19"/>
        <v>26883</v>
      </c>
      <c r="BZ26" s="134">
        <f t="shared" si="20"/>
        <v>0</v>
      </c>
      <c r="CA26" s="134">
        <f t="shared" si="21"/>
        <v>130579</v>
      </c>
      <c r="CB26" s="134">
        <f t="shared" si="22"/>
        <v>0</v>
      </c>
      <c r="CC26" s="134">
        <f t="shared" si="23"/>
        <v>0</v>
      </c>
      <c r="CD26" s="134">
        <f t="shared" si="24"/>
        <v>0</v>
      </c>
      <c r="CE26" s="134">
        <f t="shared" si="25"/>
        <v>130579</v>
      </c>
      <c r="CF26" s="135">
        <v>0</v>
      </c>
      <c r="CG26" s="134">
        <f t="shared" si="27"/>
        <v>0</v>
      </c>
      <c r="CH26" s="134">
        <f t="shared" si="28"/>
        <v>1200</v>
      </c>
      <c r="CI26" s="134">
        <f t="shared" si="29"/>
        <v>949896</v>
      </c>
    </row>
    <row r="27" spans="1:87" s="129" customFormat="1" ht="12" customHeight="1">
      <c r="A27" s="125" t="s">
        <v>336</v>
      </c>
      <c r="B27" s="126" t="s">
        <v>375</v>
      </c>
      <c r="C27" s="125" t="s">
        <v>376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0</v>
      </c>
      <c r="L27" s="134">
        <f t="shared" si="5"/>
        <v>2328518</v>
      </c>
      <c r="M27" s="134">
        <f t="shared" si="6"/>
        <v>487240</v>
      </c>
      <c r="N27" s="134">
        <v>447016</v>
      </c>
      <c r="O27" s="134">
        <v>0</v>
      </c>
      <c r="P27" s="134">
        <v>40224</v>
      </c>
      <c r="Q27" s="134">
        <v>0</v>
      </c>
      <c r="R27" s="134">
        <f t="shared" si="7"/>
        <v>471380</v>
      </c>
      <c r="S27" s="134">
        <v>0</v>
      </c>
      <c r="T27" s="134">
        <v>443616</v>
      </c>
      <c r="U27" s="134">
        <v>27764</v>
      </c>
      <c r="V27" s="134">
        <v>5985</v>
      </c>
      <c r="W27" s="134">
        <f t="shared" si="8"/>
        <v>1354242</v>
      </c>
      <c r="X27" s="134">
        <v>0</v>
      </c>
      <c r="Y27" s="134">
        <v>1054634</v>
      </c>
      <c r="Z27" s="134">
        <v>299608</v>
      </c>
      <c r="AA27" s="134">
        <v>0</v>
      </c>
      <c r="AB27" s="135">
        <v>0</v>
      </c>
      <c r="AC27" s="134">
        <v>9671</v>
      </c>
      <c r="AD27" s="134">
        <v>963444</v>
      </c>
      <c r="AE27" s="134">
        <f t="shared" si="9"/>
        <v>3291962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0</v>
      </c>
      <c r="AO27" s="134">
        <f t="shared" si="13"/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f t="shared" si="14"/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f t="shared" si="15"/>
        <v>0</v>
      </c>
      <c r="AZ27" s="134">
        <v>0</v>
      </c>
      <c r="BA27" s="134">
        <v>0</v>
      </c>
      <c r="BB27" s="134">
        <v>0</v>
      </c>
      <c r="BC27" s="134">
        <v>0</v>
      </c>
      <c r="BD27" s="135">
        <v>0</v>
      </c>
      <c r="BE27" s="134">
        <v>0</v>
      </c>
      <c r="BF27" s="134">
        <v>0</v>
      </c>
      <c r="BG27" s="134">
        <f t="shared" si="16"/>
        <v>0</v>
      </c>
      <c r="BH27" s="134">
        <f t="shared" si="30"/>
        <v>0</v>
      </c>
      <c r="BI27" s="134">
        <f t="shared" si="30"/>
        <v>0</v>
      </c>
      <c r="BJ27" s="134">
        <f t="shared" si="30"/>
        <v>0</v>
      </c>
      <c r="BK27" s="134">
        <f t="shared" si="30"/>
        <v>0</v>
      </c>
      <c r="BL27" s="134">
        <f t="shared" si="30"/>
        <v>0</v>
      </c>
      <c r="BM27" s="134">
        <f t="shared" si="30"/>
        <v>0</v>
      </c>
      <c r="BN27" s="134">
        <f t="shared" si="30"/>
        <v>0</v>
      </c>
      <c r="BO27" s="135">
        <v>0</v>
      </c>
      <c r="BP27" s="134">
        <f t="shared" si="31"/>
        <v>2328518</v>
      </c>
      <c r="BQ27" s="134">
        <f t="shared" si="31"/>
        <v>487240</v>
      </c>
      <c r="BR27" s="134">
        <f t="shared" si="31"/>
        <v>447016</v>
      </c>
      <c r="BS27" s="134">
        <f t="shared" si="31"/>
        <v>0</v>
      </c>
      <c r="BT27" s="134">
        <f t="shared" si="31"/>
        <v>40224</v>
      </c>
      <c r="BU27" s="134">
        <f t="shared" si="31"/>
        <v>0</v>
      </c>
      <c r="BV27" s="134">
        <f t="shared" si="31"/>
        <v>471380</v>
      </c>
      <c r="BW27" s="134">
        <f t="shared" si="31"/>
        <v>0</v>
      </c>
      <c r="BX27" s="134">
        <f t="shared" si="18"/>
        <v>443616</v>
      </c>
      <c r="BY27" s="134">
        <f t="shared" si="19"/>
        <v>27764</v>
      </c>
      <c r="BZ27" s="134">
        <f t="shared" si="20"/>
        <v>5985</v>
      </c>
      <c r="CA27" s="134">
        <f t="shared" si="21"/>
        <v>1354242</v>
      </c>
      <c r="CB27" s="134">
        <f t="shared" si="22"/>
        <v>0</v>
      </c>
      <c r="CC27" s="134">
        <f t="shared" si="23"/>
        <v>1054634</v>
      </c>
      <c r="CD27" s="134">
        <f t="shared" si="24"/>
        <v>299608</v>
      </c>
      <c r="CE27" s="134">
        <f t="shared" si="25"/>
        <v>0</v>
      </c>
      <c r="CF27" s="135">
        <v>0</v>
      </c>
      <c r="CG27" s="134">
        <f t="shared" si="27"/>
        <v>9671</v>
      </c>
      <c r="CH27" s="134">
        <f t="shared" si="28"/>
        <v>963444</v>
      </c>
      <c r="CI27" s="134">
        <f t="shared" si="29"/>
        <v>3291962</v>
      </c>
    </row>
    <row r="28" spans="1:87" s="129" customFormat="1" ht="12" customHeight="1">
      <c r="A28" s="125" t="s">
        <v>336</v>
      </c>
      <c r="B28" s="126" t="s">
        <v>377</v>
      </c>
      <c r="C28" s="125" t="s">
        <v>378</v>
      </c>
      <c r="D28" s="134">
        <f t="shared" si="3"/>
        <v>5322929</v>
      </c>
      <c r="E28" s="134">
        <f t="shared" si="4"/>
        <v>5267893</v>
      </c>
      <c r="F28" s="134">
        <v>0</v>
      </c>
      <c r="G28" s="134">
        <v>5267893</v>
      </c>
      <c r="H28" s="134">
        <v>0</v>
      </c>
      <c r="I28" s="134">
        <v>0</v>
      </c>
      <c r="J28" s="134">
        <v>55036</v>
      </c>
      <c r="K28" s="135">
        <v>0</v>
      </c>
      <c r="L28" s="134">
        <f t="shared" si="5"/>
        <v>60655</v>
      </c>
      <c r="M28" s="134">
        <f t="shared" si="6"/>
        <v>60655</v>
      </c>
      <c r="N28" s="134">
        <v>60655</v>
      </c>
      <c r="O28" s="134">
        <v>0</v>
      </c>
      <c r="P28" s="134">
        <v>0</v>
      </c>
      <c r="Q28" s="134">
        <v>0</v>
      </c>
      <c r="R28" s="134">
        <f t="shared" si="7"/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f t="shared" si="8"/>
        <v>0</v>
      </c>
      <c r="X28" s="134">
        <v>0</v>
      </c>
      <c r="Y28" s="134">
        <v>0</v>
      </c>
      <c r="Z28" s="134">
        <v>0</v>
      </c>
      <c r="AA28" s="134">
        <v>0</v>
      </c>
      <c r="AB28" s="135">
        <v>0</v>
      </c>
      <c r="AC28" s="134">
        <v>0</v>
      </c>
      <c r="AD28" s="134">
        <v>1485563</v>
      </c>
      <c r="AE28" s="134">
        <f t="shared" si="9"/>
        <v>6869147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0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0</v>
      </c>
      <c r="BE28" s="134">
        <v>0</v>
      </c>
      <c r="BF28" s="134">
        <v>0</v>
      </c>
      <c r="BG28" s="134">
        <f t="shared" si="16"/>
        <v>0</v>
      </c>
      <c r="BH28" s="134">
        <f t="shared" si="30"/>
        <v>5322929</v>
      </c>
      <c r="BI28" s="134">
        <f t="shared" si="30"/>
        <v>5267893</v>
      </c>
      <c r="BJ28" s="134">
        <f t="shared" si="30"/>
        <v>0</v>
      </c>
      <c r="BK28" s="134">
        <f t="shared" si="30"/>
        <v>5267893</v>
      </c>
      <c r="BL28" s="134">
        <f t="shared" si="30"/>
        <v>0</v>
      </c>
      <c r="BM28" s="134">
        <f t="shared" si="30"/>
        <v>0</v>
      </c>
      <c r="BN28" s="134">
        <f t="shared" si="30"/>
        <v>55036</v>
      </c>
      <c r="BO28" s="135">
        <v>0</v>
      </c>
      <c r="BP28" s="134">
        <f t="shared" si="31"/>
        <v>60655</v>
      </c>
      <c r="BQ28" s="134">
        <f t="shared" si="31"/>
        <v>60655</v>
      </c>
      <c r="BR28" s="134">
        <f t="shared" si="31"/>
        <v>60655</v>
      </c>
      <c r="BS28" s="134">
        <f t="shared" si="31"/>
        <v>0</v>
      </c>
      <c r="BT28" s="134">
        <f t="shared" si="31"/>
        <v>0</v>
      </c>
      <c r="BU28" s="134">
        <f t="shared" si="31"/>
        <v>0</v>
      </c>
      <c r="BV28" s="134">
        <f t="shared" si="31"/>
        <v>0</v>
      </c>
      <c r="BW28" s="134">
        <f t="shared" si="31"/>
        <v>0</v>
      </c>
      <c r="BX28" s="134">
        <f t="shared" si="18"/>
        <v>0</v>
      </c>
      <c r="BY28" s="134">
        <f t="shared" si="19"/>
        <v>0</v>
      </c>
      <c r="BZ28" s="134">
        <f t="shared" si="20"/>
        <v>0</v>
      </c>
      <c r="CA28" s="134">
        <f t="shared" si="21"/>
        <v>0</v>
      </c>
      <c r="CB28" s="134">
        <f t="shared" si="22"/>
        <v>0</v>
      </c>
      <c r="CC28" s="134">
        <f t="shared" si="23"/>
        <v>0</v>
      </c>
      <c r="CD28" s="134">
        <f t="shared" si="24"/>
        <v>0</v>
      </c>
      <c r="CE28" s="134">
        <f t="shared" si="25"/>
        <v>0</v>
      </c>
      <c r="CF28" s="135">
        <v>0</v>
      </c>
      <c r="CG28" s="134">
        <f t="shared" si="27"/>
        <v>0</v>
      </c>
      <c r="CH28" s="134">
        <f t="shared" si="28"/>
        <v>1485563</v>
      </c>
      <c r="CI28" s="134">
        <f t="shared" si="29"/>
        <v>6869147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2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379</v>
      </c>
      <c r="B7" s="122">
        <v>16000</v>
      </c>
      <c r="C7" s="121" t="s">
        <v>333</v>
      </c>
      <c r="D7" s="123">
        <f aca="true" t="shared" si="0" ref="D7:I7">SUM(D8:D22)</f>
        <v>1971156</v>
      </c>
      <c r="E7" s="123">
        <f t="shared" si="0"/>
        <v>1748685</v>
      </c>
      <c r="F7" s="123">
        <f t="shared" si="0"/>
        <v>3719841</v>
      </c>
      <c r="G7" s="123">
        <f t="shared" si="0"/>
        <v>94495</v>
      </c>
      <c r="H7" s="123">
        <f t="shared" si="0"/>
        <v>549024</v>
      </c>
      <c r="I7" s="123">
        <f t="shared" si="0"/>
        <v>643519</v>
      </c>
      <c r="J7" s="147">
        <f>COUNTIF(J8:J22,"&lt;&gt;")</f>
        <v>14</v>
      </c>
      <c r="K7" s="147">
        <f>COUNTIF(K8:K22,"&lt;&gt;")</f>
        <v>14</v>
      </c>
      <c r="L7" s="123">
        <f aca="true" t="shared" si="1" ref="L7:Q7">SUM(L8:L22)</f>
        <v>1971156</v>
      </c>
      <c r="M7" s="123">
        <f t="shared" si="1"/>
        <v>1748685</v>
      </c>
      <c r="N7" s="123">
        <f t="shared" si="1"/>
        <v>3719841</v>
      </c>
      <c r="O7" s="123">
        <f t="shared" si="1"/>
        <v>0</v>
      </c>
      <c r="P7" s="123">
        <f t="shared" si="1"/>
        <v>64493</v>
      </c>
      <c r="Q7" s="123">
        <f t="shared" si="1"/>
        <v>64493</v>
      </c>
      <c r="R7" s="147">
        <f>COUNTIF(R8:R22,"&lt;&gt;")</f>
        <v>9</v>
      </c>
      <c r="S7" s="147">
        <f>COUNTIF(S8:S22,"&lt;&gt;")</f>
        <v>9</v>
      </c>
      <c r="T7" s="123">
        <f aca="true" t="shared" si="2" ref="T7:Y7">SUM(T8:T22)</f>
        <v>0</v>
      </c>
      <c r="U7" s="123">
        <f t="shared" si="2"/>
        <v>0</v>
      </c>
      <c r="V7" s="123">
        <f t="shared" si="2"/>
        <v>0</v>
      </c>
      <c r="W7" s="123">
        <f t="shared" si="2"/>
        <v>94495</v>
      </c>
      <c r="X7" s="123">
        <f t="shared" si="2"/>
        <v>484531</v>
      </c>
      <c r="Y7" s="123">
        <f t="shared" si="2"/>
        <v>579026</v>
      </c>
      <c r="Z7" s="147">
        <f>COUNTIF(Z8:Z22,"&lt;&gt;")</f>
        <v>0</v>
      </c>
      <c r="AA7" s="147">
        <f>COUNTIF(AA8:AA22,"&lt;&gt;")</f>
        <v>0</v>
      </c>
      <c r="AB7" s="123">
        <f aca="true" t="shared" si="3" ref="AB7:AG7">SUM(AB8:AB22)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7">
        <f>COUNTIF(AH8:AH22,"&lt;&gt;")</f>
        <v>0</v>
      </c>
      <c r="AI7" s="147">
        <f>COUNTIF(AI8:AI22,"&lt;&gt;")</f>
        <v>0</v>
      </c>
      <c r="AJ7" s="123">
        <f aca="true" t="shared" si="4" ref="AJ7:AO7">SUM(AJ8:AJ22)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COUNTIF(AP8:AP22,"&lt;&gt;")</f>
        <v>0</v>
      </c>
      <c r="AQ7" s="147">
        <f>COUNTIF(AQ8:AQ22,"&lt;&gt;")</f>
        <v>0</v>
      </c>
      <c r="AR7" s="123">
        <f aca="true" t="shared" si="5" ref="AR7:AW7">SUM(AR8:AR22)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COUNTIF(AX8:AX22,"&lt;&gt;")</f>
        <v>0</v>
      </c>
      <c r="AY7" s="147">
        <f>COUNTIF(AY8:AY22,"&lt;&gt;")</f>
        <v>0</v>
      </c>
      <c r="AZ7" s="123">
        <f aca="true" t="shared" si="6" ref="AZ7:BE7">SUM(AZ8:AZ22)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379</v>
      </c>
      <c r="B8" s="126" t="s">
        <v>380</v>
      </c>
      <c r="C8" s="125" t="s">
        <v>381</v>
      </c>
      <c r="D8" s="127">
        <f aca="true" t="shared" si="7" ref="D8:D22">SUM(L8,T8,AB8,AJ8,AR8,AZ8)</f>
        <v>0</v>
      </c>
      <c r="E8" s="127">
        <f aca="true" t="shared" si="8" ref="E8:E22">SUM(M8,U8,AC8,AK8,AS8,BA8)</f>
        <v>634441</v>
      </c>
      <c r="F8" s="127">
        <f aca="true" t="shared" si="9" ref="F8:F22">SUM(D8:E8)</f>
        <v>634441</v>
      </c>
      <c r="G8" s="127">
        <f aca="true" t="shared" si="10" ref="G8:G22">SUM(O8,W8,AE8,AM8,AU8,BC8)</f>
        <v>57966</v>
      </c>
      <c r="H8" s="127">
        <f aca="true" t="shared" si="11" ref="H8:H22">SUM(P8,X8,AF8,AN8,AV8,BD8)</f>
        <v>195589</v>
      </c>
      <c r="I8" s="127">
        <f aca="true" t="shared" si="12" ref="I8:I22">SUM(G8:H8)</f>
        <v>253555</v>
      </c>
      <c r="J8" s="130" t="s">
        <v>382</v>
      </c>
      <c r="K8" s="131" t="s">
        <v>383</v>
      </c>
      <c r="L8" s="127">
        <v>0</v>
      </c>
      <c r="M8" s="127">
        <v>634441</v>
      </c>
      <c r="N8" s="127">
        <f aca="true" t="shared" si="13" ref="N8:N22">SUM(L8,+M8)</f>
        <v>634441</v>
      </c>
      <c r="O8" s="127">
        <v>0</v>
      </c>
      <c r="P8" s="127">
        <v>0</v>
      </c>
      <c r="Q8" s="127">
        <f aca="true" t="shared" si="14" ref="Q8:Q22">SUM(O8,+P8)</f>
        <v>0</v>
      </c>
      <c r="R8" s="130" t="s">
        <v>384</v>
      </c>
      <c r="S8" s="131" t="s">
        <v>385</v>
      </c>
      <c r="T8" s="127">
        <v>0</v>
      </c>
      <c r="U8" s="127">
        <v>0</v>
      </c>
      <c r="V8" s="127">
        <f aca="true" t="shared" si="15" ref="V8:V22">+SUM(T8,U8)</f>
        <v>0</v>
      </c>
      <c r="W8" s="127">
        <v>57966</v>
      </c>
      <c r="X8" s="127">
        <v>195589</v>
      </c>
      <c r="Y8" s="127">
        <f aca="true" t="shared" si="16" ref="Y8:Y22">+SUM(W8,X8)</f>
        <v>253555</v>
      </c>
      <c r="Z8" s="130"/>
      <c r="AA8" s="131"/>
      <c r="AB8" s="127">
        <v>0</v>
      </c>
      <c r="AC8" s="127">
        <v>0</v>
      </c>
      <c r="AD8" s="127">
        <f aca="true" t="shared" si="17" ref="AD8:AD22">+SUM(AB8,AC8)</f>
        <v>0</v>
      </c>
      <c r="AE8" s="127">
        <v>0</v>
      </c>
      <c r="AF8" s="127">
        <v>0</v>
      </c>
      <c r="AG8" s="127">
        <f aca="true" t="shared" si="18" ref="AG8:AG22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22">SUM(AJ8,+AK8)</f>
        <v>0</v>
      </c>
      <c r="AM8" s="127">
        <v>0</v>
      </c>
      <c r="AN8" s="127">
        <v>0</v>
      </c>
      <c r="AO8" s="127">
        <f aca="true" t="shared" si="20" ref="AO8:AO22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22">SUM(AR8,+AS8)</f>
        <v>0</v>
      </c>
      <c r="AU8" s="127">
        <v>0</v>
      </c>
      <c r="AV8" s="127">
        <v>0</v>
      </c>
      <c r="AW8" s="127">
        <f aca="true" t="shared" si="22" ref="AW8:AW22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22">SUM(AZ8,BA8)</f>
        <v>0</v>
      </c>
      <c r="BC8" s="127">
        <v>0</v>
      </c>
      <c r="BD8" s="127">
        <v>0</v>
      </c>
      <c r="BE8" s="127">
        <f aca="true" t="shared" si="24" ref="BE8:BE22">SUM(BC8,+BD8)</f>
        <v>0</v>
      </c>
    </row>
    <row r="9" spans="1:57" s="129" customFormat="1" ht="12" customHeight="1">
      <c r="A9" s="125" t="s">
        <v>379</v>
      </c>
      <c r="B9" s="126" t="s">
        <v>386</v>
      </c>
      <c r="C9" s="125" t="s">
        <v>387</v>
      </c>
      <c r="D9" s="127">
        <f t="shared" si="7"/>
        <v>1445997</v>
      </c>
      <c r="E9" s="127">
        <f t="shared" si="8"/>
        <v>0</v>
      </c>
      <c r="F9" s="127">
        <f t="shared" si="9"/>
        <v>1445997</v>
      </c>
      <c r="G9" s="127">
        <f t="shared" si="10"/>
        <v>0</v>
      </c>
      <c r="H9" s="127">
        <f t="shared" si="11"/>
        <v>17026</v>
      </c>
      <c r="I9" s="127">
        <f t="shared" si="12"/>
        <v>17026</v>
      </c>
      <c r="J9" s="130" t="s">
        <v>388</v>
      </c>
      <c r="K9" s="131" t="s">
        <v>389</v>
      </c>
      <c r="L9" s="127">
        <v>1445997</v>
      </c>
      <c r="M9" s="127">
        <v>0</v>
      </c>
      <c r="N9" s="127">
        <f t="shared" si="13"/>
        <v>1445997</v>
      </c>
      <c r="O9" s="127">
        <v>0</v>
      </c>
      <c r="P9" s="127">
        <v>0</v>
      </c>
      <c r="Q9" s="127">
        <f t="shared" si="14"/>
        <v>0</v>
      </c>
      <c r="R9" s="130" t="s">
        <v>390</v>
      </c>
      <c r="S9" s="131" t="s">
        <v>391</v>
      </c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17026</v>
      </c>
      <c r="Y9" s="127">
        <f t="shared" si="16"/>
        <v>17026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379</v>
      </c>
      <c r="B10" s="126" t="s">
        <v>392</v>
      </c>
      <c r="C10" s="125" t="s">
        <v>393</v>
      </c>
      <c r="D10" s="127">
        <f t="shared" si="7"/>
        <v>0</v>
      </c>
      <c r="E10" s="127">
        <f t="shared" si="8"/>
        <v>205590</v>
      </c>
      <c r="F10" s="127">
        <f t="shared" si="9"/>
        <v>205590</v>
      </c>
      <c r="G10" s="127">
        <f t="shared" si="10"/>
        <v>0</v>
      </c>
      <c r="H10" s="127">
        <f t="shared" si="11"/>
        <v>22269</v>
      </c>
      <c r="I10" s="127">
        <f t="shared" si="12"/>
        <v>22269</v>
      </c>
      <c r="J10" s="130" t="s">
        <v>394</v>
      </c>
      <c r="K10" s="131" t="s">
        <v>395</v>
      </c>
      <c r="L10" s="127">
        <v>0</v>
      </c>
      <c r="M10" s="127">
        <v>205590</v>
      </c>
      <c r="N10" s="127">
        <f t="shared" si="13"/>
        <v>205590</v>
      </c>
      <c r="O10" s="127">
        <v>0</v>
      </c>
      <c r="P10" s="127">
        <v>22269</v>
      </c>
      <c r="Q10" s="127">
        <f t="shared" si="14"/>
        <v>22269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379</v>
      </c>
      <c r="B11" s="126" t="s">
        <v>396</v>
      </c>
      <c r="C11" s="125" t="s">
        <v>397</v>
      </c>
      <c r="D11" s="127">
        <f t="shared" si="7"/>
        <v>334078</v>
      </c>
      <c r="E11" s="127">
        <f t="shared" si="8"/>
        <v>0</v>
      </c>
      <c r="F11" s="127">
        <f t="shared" si="9"/>
        <v>334078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 t="s">
        <v>388</v>
      </c>
      <c r="K11" s="131" t="s">
        <v>389</v>
      </c>
      <c r="L11" s="127">
        <v>334078</v>
      </c>
      <c r="M11" s="127">
        <v>0</v>
      </c>
      <c r="N11" s="127">
        <f t="shared" si="13"/>
        <v>334078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379</v>
      </c>
      <c r="B12" s="126" t="s">
        <v>398</v>
      </c>
      <c r="C12" s="125" t="s">
        <v>399</v>
      </c>
      <c r="D12" s="134">
        <f t="shared" si="7"/>
        <v>0</v>
      </c>
      <c r="E12" s="134">
        <f t="shared" si="8"/>
        <v>46110</v>
      </c>
      <c r="F12" s="134">
        <f t="shared" si="9"/>
        <v>46110</v>
      </c>
      <c r="G12" s="134">
        <f t="shared" si="10"/>
        <v>33680</v>
      </c>
      <c r="H12" s="134">
        <f t="shared" si="11"/>
        <v>21825</v>
      </c>
      <c r="I12" s="134">
        <f t="shared" si="12"/>
        <v>55505</v>
      </c>
      <c r="J12" s="126" t="s">
        <v>382</v>
      </c>
      <c r="K12" s="125" t="s">
        <v>383</v>
      </c>
      <c r="L12" s="134">
        <v>0</v>
      </c>
      <c r="M12" s="134">
        <v>46110</v>
      </c>
      <c r="N12" s="134">
        <f t="shared" si="13"/>
        <v>46110</v>
      </c>
      <c r="O12" s="134">
        <v>0</v>
      </c>
      <c r="P12" s="134">
        <v>0</v>
      </c>
      <c r="Q12" s="134">
        <f t="shared" si="14"/>
        <v>0</v>
      </c>
      <c r="R12" s="126" t="s">
        <v>384</v>
      </c>
      <c r="S12" s="125" t="s">
        <v>385</v>
      </c>
      <c r="T12" s="134">
        <v>0</v>
      </c>
      <c r="U12" s="134">
        <v>0</v>
      </c>
      <c r="V12" s="134">
        <f t="shared" si="15"/>
        <v>0</v>
      </c>
      <c r="W12" s="134">
        <v>33680</v>
      </c>
      <c r="X12" s="134">
        <v>21825</v>
      </c>
      <c r="Y12" s="134">
        <f t="shared" si="16"/>
        <v>55505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379</v>
      </c>
      <c r="B13" s="126" t="s">
        <v>400</v>
      </c>
      <c r="C13" s="125" t="s">
        <v>401</v>
      </c>
      <c r="D13" s="134">
        <f t="shared" si="7"/>
        <v>0</v>
      </c>
      <c r="E13" s="134">
        <f t="shared" si="8"/>
        <v>170271</v>
      </c>
      <c r="F13" s="134">
        <f t="shared" si="9"/>
        <v>170271</v>
      </c>
      <c r="G13" s="134">
        <f t="shared" si="10"/>
        <v>0</v>
      </c>
      <c r="H13" s="134">
        <f t="shared" si="11"/>
        <v>14088</v>
      </c>
      <c r="I13" s="134">
        <f t="shared" si="12"/>
        <v>14088</v>
      </c>
      <c r="J13" s="126" t="s">
        <v>394</v>
      </c>
      <c r="K13" s="125" t="s">
        <v>395</v>
      </c>
      <c r="L13" s="134">
        <v>0</v>
      </c>
      <c r="M13" s="134">
        <v>170271</v>
      </c>
      <c r="N13" s="134">
        <f t="shared" si="13"/>
        <v>170271</v>
      </c>
      <c r="O13" s="134">
        <v>0</v>
      </c>
      <c r="P13" s="134">
        <v>14088</v>
      </c>
      <c r="Q13" s="134">
        <f t="shared" si="14"/>
        <v>14088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379</v>
      </c>
      <c r="B14" s="126" t="s">
        <v>402</v>
      </c>
      <c r="C14" s="125" t="s">
        <v>403</v>
      </c>
      <c r="D14" s="134">
        <f t="shared" si="7"/>
        <v>0</v>
      </c>
      <c r="E14" s="134">
        <f t="shared" si="8"/>
        <v>159040</v>
      </c>
      <c r="F14" s="134">
        <f t="shared" si="9"/>
        <v>159040</v>
      </c>
      <c r="G14" s="134">
        <f t="shared" si="10"/>
        <v>0</v>
      </c>
      <c r="H14" s="134">
        <f t="shared" si="11"/>
        <v>63257</v>
      </c>
      <c r="I14" s="134">
        <f t="shared" si="12"/>
        <v>63257</v>
      </c>
      <c r="J14" s="126" t="s">
        <v>404</v>
      </c>
      <c r="K14" s="125" t="s">
        <v>405</v>
      </c>
      <c r="L14" s="134">
        <v>0</v>
      </c>
      <c r="M14" s="134">
        <v>159040</v>
      </c>
      <c r="N14" s="134">
        <f t="shared" si="13"/>
        <v>159040</v>
      </c>
      <c r="O14" s="134">
        <v>0</v>
      </c>
      <c r="P14" s="134">
        <v>0</v>
      </c>
      <c r="Q14" s="134">
        <f t="shared" si="14"/>
        <v>0</v>
      </c>
      <c r="R14" s="126" t="s">
        <v>390</v>
      </c>
      <c r="S14" s="125" t="s">
        <v>391</v>
      </c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63257</v>
      </c>
      <c r="Y14" s="134">
        <f t="shared" si="16"/>
        <v>63257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379</v>
      </c>
      <c r="B15" s="126" t="s">
        <v>406</v>
      </c>
      <c r="C15" s="125" t="s">
        <v>407</v>
      </c>
      <c r="D15" s="134">
        <f t="shared" si="7"/>
        <v>191081</v>
      </c>
      <c r="E15" s="134">
        <f t="shared" si="8"/>
        <v>0</v>
      </c>
      <c r="F15" s="134">
        <f t="shared" si="9"/>
        <v>191081</v>
      </c>
      <c r="G15" s="134">
        <f t="shared" si="10"/>
        <v>0</v>
      </c>
      <c r="H15" s="134">
        <f t="shared" si="11"/>
        <v>44816</v>
      </c>
      <c r="I15" s="134">
        <f t="shared" si="12"/>
        <v>44816</v>
      </c>
      <c r="J15" s="126" t="s">
        <v>388</v>
      </c>
      <c r="K15" s="125" t="s">
        <v>389</v>
      </c>
      <c r="L15" s="134">
        <v>191081</v>
      </c>
      <c r="M15" s="134">
        <v>0</v>
      </c>
      <c r="N15" s="134">
        <f t="shared" si="13"/>
        <v>191081</v>
      </c>
      <c r="O15" s="134">
        <v>0</v>
      </c>
      <c r="P15" s="134">
        <v>0</v>
      </c>
      <c r="Q15" s="134">
        <f t="shared" si="14"/>
        <v>0</v>
      </c>
      <c r="R15" s="126" t="s">
        <v>390</v>
      </c>
      <c r="S15" s="125" t="s">
        <v>391</v>
      </c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44816</v>
      </c>
      <c r="Y15" s="134">
        <f t="shared" si="16"/>
        <v>44816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379</v>
      </c>
      <c r="B16" s="126" t="s">
        <v>408</v>
      </c>
      <c r="C16" s="125" t="s">
        <v>409</v>
      </c>
      <c r="D16" s="134">
        <f t="shared" si="7"/>
        <v>0</v>
      </c>
      <c r="E16" s="134">
        <f t="shared" si="8"/>
        <v>281938</v>
      </c>
      <c r="F16" s="134">
        <f t="shared" si="9"/>
        <v>281938</v>
      </c>
      <c r="G16" s="134">
        <f t="shared" si="10"/>
        <v>0</v>
      </c>
      <c r="H16" s="134">
        <f t="shared" si="11"/>
        <v>53759</v>
      </c>
      <c r="I16" s="134">
        <f t="shared" si="12"/>
        <v>53759</v>
      </c>
      <c r="J16" s="126" t="s">
        <v>404</v>
      </c>
      <c r="K16" s="125" t="s">
        <v>405</v>
      </c>
      <c r="L16" s="134">
        <v>0</v>
      </c>
      <c r="M16" s="134">
        <v>281938</v>
      </c>
      <c r="N16" s="134">
        <f t="shared" si="13"/>
        <v>281938</v>
      </c>
      <c r="O16" s="134">
        <v>0</v>
      </c>
      <c r="P16" s="134">
        <v>0</v>
      </c>
      <c r="Q16" s="134">
        <f t="shared" si="14"/>
        <v>0</v>
      </c>
      <c r="R16" s="126" t="s">
        <v>390</v>
      </c>
      <c r="S16" s="125" t="s">
        <v>391</v>
      </c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53759</v>
      </c>
      <c r="Y16" s="134">
        <f t="shared" si="16"/>
        <v>53759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379</v>
      </c>
      <c r="B17" s="126" t="s">
        <v>420</v>
      </c>
      <c r="C17" s="125" t="s">
        <v>410</v>
      </c>
      <c r="D17" s="134">
        <f t="shared" si="7"/>
        <v>0</v>
      </c>
      <c r="E17" s="134">
        <f t="shared" si="8"/>
        <v>0</v>
      </c>
      <c r="F17" s="134">
        <f t="shared" si="9"/>
        <v>0</v>
      </c>
      <c r="G17" s="134">
        <f t="shared" si="10"/>
        <v>0</v>
      </c>
      <c r="H17" s="134">
        <f t="shared" si="11"/>
        <v>0</v>
      </c>
      <c r="I17" s="134">
        <f t="shared" si="12"/>
        <v>0</v>
      </c>
      <c r="J17" s="126"/>
      <c r="K17" s="125"/>
      <c r="L17" s="134">
        <v>0</v>
      </c>
      <c r="M17" s="134">
        <v>0</v>
      </c>
      <c r="N17" s="134">
        <f t="shared" si="13"/>
        <v>0</v>
      </c>
      <c r="O17" s="134">
        <v>0</v>
      </c>
      <c r="P17" s="134">
        <v>0</v>
      </c>
      <c r="Q17" s="134">
        <f t="shared" si="14"/>
        <v>0</v>
      </c>
      <c r="R17" s="126"/>
      <c r="S17" s="125"/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379</v>
      </c>
      <c r="B18" s="126" t="s">
        <v>411</v>
      </c>
      <c r="C18" s="125" t="s">
        <v>412</v>
      </c>
      <c r="D18" s="134">
        <f t="shared" si="7"/>
        <v>0</v>
      </c>
      <c r="E18" s="134">
        <f t="shared" si="8"/>
        <v>4346</v>
      </c>
      <c r="F18" s="134">
        <f t="shared" si="9"/>
        <v>4346</v>
      </c>
      <c r="G18" s="134">
        <f t="shared" si="10"/>
        <v>50</v>
      </c>
      <c r="H18" s="134">
        <f t="shared" si="11"/>
        <v>4353</v>
      </c>
      <c r="I18" s="134">
        <f t="shared" si="12"/>
        <v>4403</v>
      </c>
      <c r="J18" s="126" t="s">
        <v>382</v>
      </c>
      <c r="K18" s="125" t="s">
        <v>383</v>
      </c>
      <c r="L18" s="134">
        <v>0</v>
      </c>
      <c r="M18" s="134">
        <v>4346</v>
      </c>
      <c r="N18" s="134">
        <f t="shared" si="13"/>
        <v>4346</v>
      </c>
      <c r="O18" s="134">
        <v>0</v>
      </c>
      <c r="P18" s="134">
        <v>0</v>
      </c>
      <c r="Q18" s="134">
        <f t="shared" si="14"/>
        <v>0</v>
      </c>
      <c r="R18" s="126" t="s">
        <v>384</v>
      </c>
      <c r="S18" s="125" t="s">
        <v>385</v>
      </c>
      <c r="T18" s="134">
        <v>0</v>
      </c>
      <c r="U18" s="134">
        <v>0</v>
      </c>
      <c r="V18" s="134">
        <f t="shared" si="15"/>
        <v>0</v>
      </c>
      <c r="W18" s="134">
        <v>50</v>
      </c>
      <c r="X18" s="134">
        <v>4353</v>
      </c>
      <c r="Y18" s="134">
        <f t="shared" si="16"/>
        <v>4403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379</v>
      </c>
      <c r="B19" s="126" t="s">
        <v>413</v>
      </c>
      <c r="C19" s="125" t="s">
        <v>414</v>
      </c>
      <c r="D19" s="134">
        <f t="shared" si="7"/>
        <v>0</v>
      </c>
      <c r="E19" s="134">
        <f t="shared" si="8"/>
        <v>28166</v>
      </c>
      <c r="F19" s="134">
        <f t="shared" si="9"/>
        <v>28166</v>
      </c>
      <c r="G19" s="134">
        <f t="shared" si="10"/>
        <v>527</v>
      </c>
      <c r="H19" s="134">
        <f t="shared" si="11"/>
        <v>39999</v>
      </c>
      <c r="I19" s="134">
        <f t="shared" si="12"/>
        <v>40526</v>
      </c>
      <c r="J19" s="126" t="s">
        <v>382</v>
      </c>
      <c r="K19" s="125" t="s">
        <v>383</v>
      </c>
      <c r="L19" s="134">
        <v>0</v>
      </c>
      <c r="M19" s="134">
        <v>28166</v>
      </c>
      <c r="N19" s="134">
        <f t="shared" si="13"/>
        <v>28166</v>
      </c>
      <c r="O19" s="134">
        <v>0</v>
      </c>
      <c r="P19" s="134">
        <v>0</v>
      </c>
      <c r="Q19" s="134">
        <f t="shared" si="14"/>
        <v>0</v>
      </c>
      <c r="R19" s="126" t="s">
        <v>384</v>
      </c>
      <c r="S19" s="125" t="s">
        <v>385</v>
      </c>
      <c r="T19" s="134">
        <v>0</v>
      </c>
      <c r="U19" s="134">
        <v>0</v>
      </c>
      <c r="V19" s="134">
        <f t="shared" si="15"/>
        <v>0</v>
      </c>
      <c r="W19" s="134">
        <v>527</v>
      </c>
      <c r="X19" s="134">
        <v>39999</v>
      </c>
      <c r="Y19" s="134">
        <f t="shared" si="16"/>
        <v>40526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379</v>
      </c>
      <c r="B20" s="126" t="s">
        <v>415</v>
      </c>
      <c r="C20" s="125" t="s">
        <v>416</v>
      </c>
      <c r="D20" s="134">
        <f t="shared" si="7"/>
        <v>0</v>
      </c>
      <c r="E20" s="134">
        <f t="shared" si="8"/>
        <v>29964</v>
      </c>
      <c r="F20" s="134">
        <f t="shared" si="9"/>
        <v>29964</v>
      </c>
      <c r="G20" s="134">
        <f t="shared" si="10"/>
        <v>2272</v>
      </c>
      <c r="H20" s="134">
        <f t="shared" si="11"/>
        <v>43907</v>
      </c>
      <c r="I20" s="134">
        <f t="shared" si="12"/>
        <v>46179</v>
      </c>
      <c r="J20" s="126" t="s">
        <v>382</v>
      </c>
      <c r="K20" s="125" t="s">
        <v>383</v>
      </c>
      <c r="L20" s="134">
        <v>0</v>
      </c>
      <c r="M20" s="134">
        <v>29964</v>
      </c>
      <c r="N20" s="134">
        <f t="shared" si="13"/>
        <v>29964</v>
      </c>
      <c r="O20" s="134">
        <v>0</v>
      </c>
      <c r="P20" s="134">
        <v>0</v>
      </c>
      <c r="Q20" s="134">
        <f t="shared" si="14"/>
        <v>0</v>
      </c>
      <c r="R20" s="126" t="s">
        <v>384</v>
      </c>
      <c r="S20" s="125" t="s">
        <v>385</v>
      </c>
      <c r="T20" s="134">
        <v>0</v>
      </c>
      <c r="U20" s="134">
        <v>0</v>
      </c>
      <c r="V20" s="134">
        <f t="shared" si="15"/>
        <v>0</v>
      </c>
      <c r="W20" s="134">
        <v>2272</v>
      </c>
      <c r="X20" s="134">
        <v>43907</v>
      </c>
      <c r="Y20" s="134">
        <f t="shared" si="16"/>
        <v>46179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379</v>
      </c>
      <c r="B21" s="126" t="s">
        <v>417</v>
      </c>
      <c r="C21" s="125" t="s">
        <v>418</v>
      </c>
      <c r="D21" s="134">
        <f t="shared" si="7"/>
        <v>0</v>
      </c>
      <c r="E21" s="134">
        <f t="shared" si="8"/>
        <v>120006</v>
      </c>
      <c r="F21" s="134">
        <f t="shared" si="9"/>
        <v>120006</v>
      </c>
      <c r="G21" s="134">
        <f t="shared" si="10"/>
        <v>0</v>
      </c>
      <c r="H21" s="134">
        <f t="shared" si="11"/>
        <v>14397</v>
      </c>
      <c r="I21" s="134">
        <f t="shared" si="12"/>
        <v>14397</v>
      </c>
      <c r="J21" s="126" t="s">
        <v>394</v>
      </c>
      <c r="K21" s="125" t="s">
        <v>395</v>
      </c>
      <c r="L21" s="134">
        <v>0</v>
      </c>
      <c r="M21" s="134">
        <v>120006</v>
      </c>
      <c r="N21" s="134">
        <f t="shared" si="13"/>
        <v>120006</v>
      </c>
      <c r="O21" s="134">
        <v>0</v>
      </c>
      <c r="P21" s="134">
        <v>14397</v>
      </c>
      <c r="Q21" s="134">
        <f t="shared" si="14"/>
        <v>14397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379</v>
      </c>
      <c r="B22" s="126" t="s">
        <v>419</v>
      </c>
      <c r="C22" s="125" t="s">
        <v>335</v>
      </c>
      <c r="D22" s="134">
        <f t="shared" si="7"/>
        <v>0</v>
      </c>
      <c r="E22" s="134">
        <f t="shared" si="8"/>
        <v>68813</v>
      </c>
      <c r="F22" s="134">
        <f t="shared" si="9"/>
        <v>68813</v>
      </c>
      <c r="G22" s="134">
        <f t="shared" si="10"/>
        <v>0</v>
      </c>
      <c r="H22" s="134">
        <f t="shared" si="11"/>
        <v>13739</v>
      </c>
      <c r="I22" s="134">
        <f t="shared" si="12"/>
        <v>13739</v>
      </c>
      <c r="J22" s="126" t="s">
        <v>394</v>
      </c>
      <c r="K22" s="125" t="s">
        <v>395</v>
      </c>
      <c r="L22" s="134">
        <v>0</v>
      </c>
      <c r="M22" s="134">
        <v>68813</v>
      </c>
      <c r="N22" s="134">
        <f t="shared" si="13"/>
        <v>68813</v>
      </c>
      <c r="O22" s="134">
        <v>0</v>
      </c>
      <c r="P22" s="134">
        <v>13739</v>
      </c>
      <c r="Q22" s="134">
        <f t="shared" si="14"/>
        <v>13739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379</v>
      </c>
      <c r="B7" s="122">
        <v>16000</v>
      </c>
      <c r="C7" s="121" t="s">
        <v>333</v>
      </c>
      <c r="D7" s="123">
        <f>SUM(D8:D13)</f>
        <v>3719841</v>
      </c>
      <c r="E7" s="123">
        <f>SUM(E8:E13)</f>
        <v>643519</v>
      </c>
      <c r="F7" s="147">
        <f>COUNTIF(F8:F13,"&lt;&gt;")</f>
        <v>6</v>
      </c>
      <c r="G7" s="147">
        <f>COUNTIF(G8:G13,"&lt;&gt;")</f>
        <v>6</v>
      </c>
      <c r="H7" s="123">
        <f>SUM(H8:H13)</f>
        <v>2445068</v>
      </c>
      <c r="I7" s="123">
        <f>SUM(I8:I13)</f>
        <v>292850</v>
      </c>
      <c r="J7" s="147">
        <f>COUNTIF(J8:J13,"&lt;&gt;")</f>
        <v>6</v>
      </c>
      <c r="K7" s="147">
        <f>COUNTIF(K8:K13,"&lt;&gt;")</f>
        <v>6</v>
      </c>
      <c r="L7" s="123">
        <f>SUM(L8:L13)</f>
        <v>832397</v>
      </c>
      <c r="M7" s="123">
        <f>SUM(M8:M13)</f>
        <v>117871</v>
      </c>
      <c r="N7" s="147">
        <f>COUNTIF(N8:N13,"&lt;&gt;")</f>
        <v>5</v>
      </c>
      <c r="O7" s="147">
        <f>COUNTIF(O8:O13,"&lt;&gt;")</f>
        <v>5</v>
      </c>
      <c r="P7" s="123">
        <f>SUM(P8:P13)</f>
        <v>341051</v>
      </c>
      <c r="Q7" s="123">
        <f>SUM(Q8:Q13)</f>
        <v>105392</v>
      </c>
      <c r="R7" s="147">
        <f>COUNTIF(R8:R13,"&lt;&gt;")</f>
        <v>4</v>
      </c>
      <c r="S7" s="147">
        <f>COUNTIF(S8:S13,"&lt;&gt;")</f>
        <v>4</v>
      </c>
      <c r="T7" s="123">
        <f>SUM(T8:T13)</f>
        <v>96979</v>
      </c>
      <c r="U7" s="123">
        <f>SUM(U8:U13)</f>
        <v>123003</v>
      </c>
      <c r="V7" s="147">
        <f>COUNTIF(V8:V13,"&lt;&gt;")</f>
        <v>2</v>
      </c>
      <c r="W7" s="147">
        <f>COUNTIF(W8:W13,"&lt;&gt;")</f>
        <v>2</v>
      </c>
      <c r="X7" s="123">
        <f>SUM(X8:X13)</f>
        <v>4346</v>
      </c>
      <c r="Y7" s="123">
        <f>SUM(Y8:Y13)</f>
        <v>4403</v>
      </c>
      <c r="Z7" s="147">
        <f>COUNTIF(Z8:Z13,"&lt;&gt;")</f>
        <v>0</v>
      </c>
      <c r="AA7" s="147">
        <f>COUNTIF(AA8:AA13,"&lt;&gt;")</f>
        <v>0</v>
      </c>
      <c r="AB7" s="123">
        <f>SUM(AB8:AB13)</f>
        <v>0</v>
      </c>
      <c r="AC7" s="123">
        <f>SUM(AC8:AC13)</f>
        <v>0</v>
      </c>
      <c r="AD7" s="147">
        <f>COUNTIF(AD8:AD13,"&lt;&gt;")</f>
        <v>0</v>
      </c>
      <c r="AE7" s="147">
        <f>COUNTIF(AE8:AE13,"&lt;&gt;")</f>
        <v>0</v>
      </c>
      <c r="AF7" s="123">
        <f>SUM(AF8:AF13)</f>
        <v>0</v>
      </c>
      <c r="AG7" s="123">
        <f>SUM(AG8:AG13)</f>
        <v>0</v>
      </c>
      <c r="AH7" s="147">
        <f>COUNTIF(AH8:AH13,"&lt;&gt;")</f>
        <v>0</v>
      </c>
      <c r="AI7" s="147">
        <f>COUNTIF(AI8:AI13,"&lt;&gt;")</f>
        <v>0</v>
      </c>
      <c r="AJ7" s="123">
        <f>SUM(AJ8:AJ13)</f>
        <v>0</v>
      </c>
      <c r="AK7" s="123">
        <f>SUM(AK8:AK13)</f>
        <v>0</v>
      </c>
      <c r="AL7" s="147">
        <f>COUNTIF(AL8:AL13,"&lt;&gt;")</f>
        <v>0</v>
      </c>
      <c r="AM7" s="147">
        <f>COUNTIF(AM8:AM13,"&lt;&gt;")</f>
        <v>0</v>
      </c>
      <c r="AN7" s="123">
        <f>SUM(AN8:AN13)</f>
        <v>0</v>
      </c>
      <c r="AO7" s="123">
        <f>SUM(AO8:AO13)</f>
        <v>0</v>
      </c>
      <c r="AP7" s="147">
        <f>COUNTIF(AP8:AP13,"&lt;&gt;")</f>
        <v>0</v>
      </c>
      <c r="AQ7" s="147">
        <f>COUNTIF(AQ8:AQ13,"&lt;&gt;")</f>
        <v>0</v>
      </c>
      <c r="AR7" s="123">
        <f>SUM(AR8:AR13)</f>
        <v>0</v>
      </c>
      <c r="AS7" s="123">
        <f>SUM(AS8:AS13)</f>
        <v>0</v>
      </c>
      <c r="AT7" s="147">
        <f>COUNTIF(AT8:AT13,"&lt;&gt;")</f>
        <v>0</v>
      </c>
      <c r="AU7" s="147">
        <f>COUNTIF(AU8:AU13,"&lt;&gt;")</f>
        <v>0</v>
      </c>
      <c r="AV7" s="123">
        <f>SUM(AV8:AV13)</f>
        <v>0</v>
      </c>
      <c r="AW7" s="123">
        <f>SUM(AW8:AW13)</f>
        <v>0</v>
      </c>
      <c r="AX7" s="147">
        <f>COUNTIF(AX8:AX13,"&lt;&gt;")</f>
        <v>0</v>
      </c>
      <c r="AY7" s="147">
        <f>COUNTIF(AY8:AY13,"&lt;&gt;")</f>
        <v>0</v>
      </c>
      <c r="AZ7" s="123">
        <f>SUM(AZ8:AZ13)</f>
        <v>0</v>
      </c>
      <c r="BA7" s="123">
        <f>SUM(BA8:BA13)</f>
        <v>0</v>
      </c>
      <c r="BB7" s="147">
        <f>COUNTIF(BB8:BB13,"&lt;&gt;")</f>
        <v>0</v>
      </c>
      <c r="BC7" s="147">
        <f>COUNTIF(BC8:BC13,"&lt;&gt;")</f>
        <v>0</v>
      </c>
      <c r="BD7" s="123">
        <f>SUM(BD8:BD13)</f>
        <v>0</v>
      </c>
      <c r="BE7" s="123">
        <f>SUM(BE8:BE13)</f>
        <v>0</v>
      </c>
      <c r="BF7" s="147">
        <f>COUNTIF(BF8:BF13,"&lt;&gt;")</f>
        <v>0</v>
      </c>
      <c r="BG7" s="147">
        <f>COUNTIF(BG8:BG13,"&lt;&gt;")</f>
        <v>0</v>
      </c>
      <c r="BH7" s="123">
        <f>SUM(BH8:BH13)</f>
        <v>0</v>
      </c>
      <c r="BI7" s="123">
        <f>SUM(BI8:BI13)</f>
        <v>0</v>
      </c>
      <c r="BJ7" s="147">
        <f>COUNTIF(BJ8:BJ13,"&lt;&gt;")</f>
        <v>0</v>
      </c>
      <c r="BK7" s="147">
        <f>COUNTIF(BK8:BK13,"&lt;&gt;")</f>
        <v>0</v>
      </c>
      <c r="BL7" s="123">
        <f>SUM(BL8:BL13)</f>
        <v>0</v>
      </c>
      <c r="BM7" s="123">
        <f>SUM(BM8:BM13)</f>
        <v>0</v>
      </c>
      <c r="BN7" s="147">
        <f>COUNTIF(BN8:BN13,"&lt;&gt;")</f>
        <v>0</v>
      </c>
      <c r="BO7" s="147">
        <f>COUNTIF(BO8:BO13,"&lt;&gt;")</f>
        <v>0</v>
      </c>
      <c r="BP7" s="123">
        <f>SUM(BP8:BP13)</f>
        <v>0</v>
      </c>
      <c r="BQ7" s="123">
        <f>SUM(BQ8:BQ13)</f>
        <v>0</v>
      </c>
      <c r="BR7" s="147">
        <f>COUNTIF(BR8:BR13,"&lt;&gt;")</f>
        <v>0</v>
      </c>
      <c r="BS7" s="147">
        <f>COUNTIF(BS8:BS13,"&lt;&gt;")</f>
        <v>0</v>
      </c>
      <c r="BT7" s="123">
        <f>SUM(BT8:BT13)</f>
        <v>0</v>
      </c>
      <c r="BU7" s="123">
        <f>SUM(BU8:BU13)</f>
        <v>0</v>
      </c>
      <c r="BV7" s="147">
        <f>COUNTIF(BV8:BV13,"&lt;&gt;")</f>
        <v>0</v>
      </c>
      <c r="BW7" s="147">
        <f>COUNTIF(BW8:BW13,"&lt;&gt;")</f>
        <v>0</v>
      </c>
      <c r="BX7" s="123">
        <f>SUM(BX8:BX13)</f>
        <v>0</v>
      </c>
      <c r="BY7" s="123">
        <f>SUM(BY8:BY13)</f>
        <v>0</v>
      </c>
      <c r="BZ7" s="147">
        <f>COUNTIF(BZ8:BZ13,"&lt;&gt;")</f>
        <v>0</v>
      </c>
      <c r="CA7" s="147">
        <f>COUNTIF(CA8:CA13,"&lt;&gt;")</f>
        <v>0</v>
      </c>
      <c r="CB7" s="123">
        <f>SUM(CB8:CB13)</f>
        <v>0</v>
      </c>
      <c r="CC7" s="123">
        <f>SUM(CC8:CC13)</f>
        <v>0</v>
      </c>
      <c r="CD7" s="147">
        <f>COUNTIF(CD8:CD13,"&lt;&gt;")</f>
        <v>0</v>
      </c>
      <c r="CE7" s="147">
        <f>COUNTIF(CE8:CE13,"&lt;&gt;")</f>
        <v>0</v>
      </c>
      <c r="CF7" s="123">
        <f>SUM(CF8:CF13)</f>
        <v>0</v>
      </c>
      <c r="CG7" s="123">
        <f>SUM(CG8:CG13)</f>
        <v>0</v>
      </c>
      <c r="CH7" s="147">
        <f>COUNTIF(CH8:CH13,"&lt;&gt;")</f>
        <v>0</v>
      </c>
      <c r="CI7" s="147">
        <f>COUNTIF(CI8:CI13,"&lt;&gt;")</f>
        <v>0</v>
      </c>
      <c r="CJ7" s="123">
        <f>SUM(CJ8:CJ13)</f>
        <v>0</v>
      </c>
      <c r="CK7" s="123">
        <f>SUM(CK8:CK13)</f>
        <v>0</v>
      </c>
      <c r="CL7" s="147">
        <f>COUNTIF(CL8:CL13,"&lt;&gt;")</f>
        <v>0</v>
      </c>
      <c r="CM7" s="147">
        <f>COUNTIF(CM8:CM13,"&lt;&gt;")</f>
        <v>0</v>
      </c>
      <c r="CN7" s="123">
        <f>SUM(CN8:CN13)</f>
        <v>0</v>
      </c>
      <c r="CO7" s="123">
        <f>SUM(CO8:CO13)</f>
        <v>0</v>
      </c>
      <c r="CP7" s="147">
        <f>COUNTIF(CP8:CP13,"&lt;&gt;")</f>
        <v>0</v>
      </c>
      <c r="CQ7" s="147">
        <f>COUNTIF(CQ8:CQ13,"&lt;&gt;")</f>
        <v>0</v>
      </c>
      <c r="CR7" s="123">
        <f>SUM(CR8:CR13)</f>
        <v>0</v>
      </c>
      <c r="CS7" s="123">
        <f>SUM(CS8:CS13)</f>
        <v>0</v>
      </c>
      <c r="CT7" s="147">
        <f>COUNTIF(CT8:CT13,"&lt;&gt;")</f>
        <v>0</v>
      </c>
      <c r="CU7" s="147">
        <f>COUNTIF(CU8:CU13,"&lt;&gt;")</f>
        <v>0</v>
      </c>
      <c r="CV7" s="123">
        <f>SUM(CV8:CV13)</f>
        <v>0</v>
      </c>
      <c r="CW7" s="123">
        <f>SUM(CW8:CW13)</f>
        <v>0</v>
      </c>
      <c r="CX7" s="147">
        <f>COUNTIF(CX8:CX13,"&lt;&gt;")</f>
        <v>0</v>
      </c>
      <c r="CY7" s="147">
        <f>COUNTIF(CY8:CY13,"&lt;&gt;")</f>
        <v>0</v>
      </c>
      <c r="CZ7" s="123">
        <f>SUM(CZ8:CZ13)</f>
        <v>0</v>
      </c>
      <c r="DA7" s="123">
        <f>SUM(DA8:DA13)</f>
        <v>0</v>
      </c>
      <c r="DB7" s="147">
        <f>COUNTIF(DB8:DB13,"&lt;&gt;")</f>
        <v>0</v>
      </c>
      <c r="DC7" s="147">
        <f>COUNTIF(DC8:DC13,"&lt;&gt;")</f>
        <v>0</v>
      </c>
      <c r="DD7" s="123">
        <f>SUM(DD8:DD13)</f>
        <v>0</v>
      </c>
      <c r="DE7" s="123">
        <f>SUM(DE8:DE13)</f>
        <v>0</v>
      </c>
      <c r="DF7" s="147">
        <f>COUNTIF(DF8:DF13,"&lt;&gt;")</f>
        <v>0</v>
      </c>
      <c r="DG7" s="147">
        <f>COUNTIF(DG8:DG13,"&lt;&gt;")</f>
        <v>0</v>
      </c>
      <c r="DH7" s="123">
        <f>SUM(DH8:DH13)</f>
        <v>0</v>
      </c>
      <c r="DI7" s="123">
        <f>SUM(DI8:DI13)</f>
        <v>0</v>
      </c>
      <c r="DJ7" s="147">
        <f>COUNTIF(DJ8:DJ13,"&lt;&gt;")</f>
        <v>0</v>
      </c>
      <c r="DK7" s="147">
        <f>COUNTIF(DK8:DK13,"&lt;&gt;")</f>
        <v>0</v>
      </c>
      <c r="DL7" s="123">
        <f>SUM(DL8:DL13)</f>
        <v>0</v>
      </c>
      <c r="DM7" s="123">
        <f>SUM(DM8:DM13)</f>
        <v>0</v>
      </c>
      <c r="DN7" s="147">
        <f>COUNTIF(DN8:DN13,"&lt;&gt;")</f>
        <v>0</v>
      </c>
      <c r="DO7" s="147">
        <f>COUNTIF(DO8:DO13,"&lt;&gt;")</f>
        <v>0</v>
      </c>
      <c r="DP7" s="123">
        <f>SUM(DP8:DP13)</f>
        <v>0</v>
      </c>
      <c r="DQ7" s="123">
        <f>SUM(DQ8:DQ13)</f>
        <v>0</v>
      </c>
      <c r="DR7" s="147">
        <f>COUNTIF(DR8:DR13,"&lt;&gt;")</f>
        <v>0</v>
      </c>
      <c r="DS7" s="147">
        <f>COUNTIF(DS8:DS13,"&lt;&gt;")</f>
        <v>0</v>
      </c>
      <c r="DT7" s="123">
        <f>SUM(DT8:DT13)</f>
        <v>0</v>
      </c>
      <c r="DU7" s="123">
        <f>SUM(DU8:DU13)</f>
        <v>0</v>
      </c>
    </row>
    <row r="8" spans="1:125" s="129" customFormat="1" ht="12" customHeight="1">
      <c r="A8" s="125" t="s">
        <v>379</v>
      </c>
      <c r="B8" s="126" t="s">
        <v>390</v>
      </c>
      <c r="C8" s="125" t="s">
        <v>391</v>
      </c>
      <c r="D8" s="127">
        <f aca="true" t="shared" si="0" ref="D8:D13">SUM(H8,L8,P8,T8,X8,AB8,AF8,AJ8,AN8,AR8,AV8,AZ8,BD8,BH8,BL8,BP8,BT8,BX8,CB8,CF8,CJ8,CN8,CR8,CV8,CZ8,DD8,DH8,DL8,DP8,DT8)</f>
        <v>0</v>
      </c>
      <c r="E8" s="127">
        <f aca="true" t="shared" si="1" ref="E8:E13">SUM(I8,M8,Q8,U8,Y8,AC8,AG8,AK8,AO8,AS8,AW8,BA8,BE8,BI8,BM8,BQ8,BU8,BY8,CC8,CG8,CK8,CO8,CS8,CW8,DA8,DE8,DI8,DM8,DQ8,DU8)</f>
        <v>178858</v>
      </c>
      <c r="F8" s="132" t="s">
        <v>386</v>
      </c>
      <c r="G8" s="131" t="s">
        <v>387</v>
      </c>
      <c r="H8" s="127">
        <v>0</v>
      </c>
      <c r="I8" s="127">
        <v>17026</v>
      </c>
      <c r="J8" s="132" t="s">
        <v>402</v>
      </c>
      <c r="K8" s="131" t="s">
        <v>403</v>
      </c>
      <c r="L8" s="127">
        <v>0</v>
      </c>
      <c r="M8" s="127">
        <v>63257</v>
      </c>
      <c r="N8" s="132" t="s">
        <v>406</v>
      </c>
      <c r="O8" s="131" t="s">
        <v>407</v>
      </c>
      <c r="P8" s="127">
        <v>0</v>
      </c>
      <c r="Q8" s="127">
        <v>44816</v>
      </c>
      <c r="R8" s="132" t="s">
        <v>408</v>
      </c>
      <c r="S8" s="131" t="s">
        <v>409</v>
      </c>
      <c r="T8" s="127">
        <v>0</v>
      </c>
      <c r="U8" s="127">
        <v>53759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379</v>
      </c>
      <c r="B9" s="126" t="s">
        <v>384</v>
      </c>
      <c r="C9" s="125" t="s">
        <v>385</v>
      </c>
      <c r="D9" s="127">
        <f t="shared" si="0"/>
        <v>0</v>
      </c>
      <c r="E9" s="127">
        <f t="shared" si="1"/>
        <v>400168</v>
      </c>
      <c r="F9" s="132" t="s">
        <v>380</v>
      </c>
      <c r="G9" s="131" t="s">
        <v>381</v>
      </c>
      <c r="H9" s="127">
        <v>0</v>
      </c>
      <c r="I9" s="127">
        <v>253555</v>
      </c>
      <c r="J9" s="132" t="s">
        <v>413</v>
      </c>
      <c r="K9" s="131" t="s">
        <v>414</v>
      </c>
      <c r="L9" s="127">
        <v>0</v>
      </c>
      <c r="M9" s="127">
        <v>40526</v>
      </c>
      <c r="N9" s="132" t="s">
        <v>415</v>
      </c>
      <c r="O9" s="131" t="s">
        <v>416</v>
      </c>
      <c r="P9" s="127">
        <v>0</v>
      </c>
      <c r="Q9" s="127">
        <v>46179</v>
      </c>
      <c r="R9" s="132" t="s">
        <v>398</v>
      </c>
      <c r="S9" s="131" t="s">
        <v>399</v>
      </c>
      <c r="T9" s="127">
        <v>0</v>
      </c>
      <c r="U9" s="127">
        <v>55505</v>
      </c>
      <c r="V9" s="132" t="s">
        <v>411</v>
      </c>
      <c r="W9" s="131" t="s">
        <v>412</v>
      </c>
      <c r="X9" s="127">
        <v>0</v>
      </c>
      <c r="Y9" s="127">
        <v>4403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379</v>
      </c>
      <c r="B10" s="126" t="s">
        <v>404</v>
      </c>
      <c r="C10" s="125" t="s">
        <v>405</v>
      </c>
      <c r="D10" s="127">
        <f t="shared" si="0"/>
        <v>440978</v>
      </c>
      <c r="E10" s="127">
        <f t="shared" si="1"/>
        <v>0</v>
      </c>
      <c r="F10" s="132" t="s">
        <v>402</v>
      </c>
      <c r="G10" s="131" t="s">
        <v>403</v>
      </c>
      <c r="H10" s="127">
        <v>159040</v>
      </c>
      <c r="I10" s="127">
        <v>0</v>
      </c>
      <c r="J10" s="132" t="s">
        <v>408</v>
      </c>
      <c r="K10" s="131" t="s">
        <v>409</v>
      </c>
      <c r="L10" s="127">
        <v>281938</v>
      </c>
      <c r="M10" s="127">
        <v>0</v>
      </c>
      <c r="N10" s="132"/>
      <c r="O10" s="131"/>
      <c r="P10" s="127">
        <v>0</v>
      </c>
      <c r="Q10" s="127">
        <v>0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379</v>
      </c>
      <c r="B11" s="126" t="s">
        <v>394</v>
      </c>
      <c r="C11" s="125" t="s">
        <v>395</v>
      </c>
      <c r="D11" s="127">
        <f t="shared" si="0"/>
        <v>564680</v>
      </c>
      <c r="E11" s="127">
        <f t="shared" si="1"/>
        <v>64493</v>
      </c>
      <c r="F11" s="132" t="s">
        <v>392</v>
      </c>
      <c r="G11" s="131" t="s">
        <v>393</v>
      </c>
      <c r="H11" s="127">
        <v>205590</v>
      </c>
      <c r="I11" s="127">
        <v>22269</v>
      </c>
      <c r="J11" s="132" t="s">
        <v>400</v>
      </c>
      <c r="K11" s="131" t="s">
        <v>401</v>
      </c>
      <c r="L11" s="127">
        <v>170271</v>
      </c>
      <c r="M11" s="127">
        <v>14088</v>
      </c>
      <c r="N11" s="132" t="s">
        <v>417</v>
      </c>
      <c r="O11" s="131" t="s">
        <v>418</v>
      </c>
      <c r="P11" s="127">
        <v>120006</v>
      </c>
      <c r="Q11" s="127">
        <v>14397</v>
      </c>
      <c r="R11" s="132" t="s">
        <v>419</v>
      </c>
      <c r="S11" s="131" t="s">
        <v>335</v>
      </c>
      <c r="T11" s="127">
        <v>68813</v>
      </c>
      <c r="U11" s="127">
        <v>13739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379</v>
      </c>
      <c r="B12" s="126" t="s">
        <v>382</v>
      </c>
      <c r="C12" s="125" t="s">
        <v>383</v>
      </c>
      <c r="D12" s="134">
        <f t="shared" si="0"/>
        <v>743027</v>
      </c>
      <c r="E12" s="134">
        <f t="shared" si="1"/>
        <v>0</v>
      </c>
      <c r="F12" s="126" t="s">
        <v>380</v>
      </c>
      <c r="G12" s="125" t="s">
        <v>381</v>
      </c>
      <c r="H12" s="134">
        <v>634441</v>
      </c>
      <c r="I12" s="134">
        <v>0</v>
      </c>
      <c r="J12" s="126" t="s">
        <v>398</v>
      </c>
      <c r="K12" s="125" t="s">
        <v>399</v>
      </c>
      <c r="L12" s="134">
        <v>46110</v>
      </c>
      <c r="M12" s="134">
        <v>0</v>
      </c>
      <c r="N12" s="126" t="s">
        <v>415</v>
      </c>
      <c r="O12" s="125" t="s">
        <v>416</v>
      </c>
      <c r="P12" s="134">
        <v>29964</v>
      </c>
      <c r="Q12" s="134">
        <v>0</v>
      </c>
      <c r="R12" s="126" t="s">
        <v>413</v>
      </c>
      <c r="S12" s="125" t="s">
        <v>414</v>
      </c>
      <c r="T12" s="134">
        <v>28166</v>
      </c>
      <c r="U12" s="134">
        <v>0</v>
      </c>
      <c r="V12" s="126" t="s">
        <v>411</v>
      </c>
      <c r="W12" s="125" t="s">
        <v>412</v>
      </c>
      <c r="X12" s="134">
        <v>4346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379</v>
      </c>
      <c r="B13" s="126" t="s">
        <v>388</v>
      </c>
      <c r="C13" s="125" t="s">
        <v>389</v>
      </c>
      <c r="D13" s="134">
        <f t="shared" si="0"/>
        <v>1971156</v>
      </c>
      <c r="E13" s="134">
        <f t="shared" si="1"/>
        <v>0</v>
      </c>
      <c r="F13" s="126" t="s">
        <v>386</v>
      </c>
      <c r="G13" s="125" t="s">
        <v>387</v>
      </c>
      <c r="H13" s="134">
        <v>1445997</v>
      </c>
      <c r="I13" s="134">
        <v>0</v>
      </c>
      <c r="J13" s="126" t="s">
        <v>396</v>
      </c>
      <c r="K13" s="125" t="s">
        <v>397</v>
      </c>
      <c r="L13" s="134">
        <v>334078</v>
      </c>
      <c r="M13" s="134">
        <v>0</v>
      </c>
      <c r="N13" s="126" t="s">
        <v>406</v>
      </c>
      <c r="O13" s="125" t="s">
        <v>407</v>
      </c>
      <c r="P13" s="134">
        <v>191081</v>
      </c>
      <c r="Q13" s="134">
        <v>0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421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16</v>
      </c>
      <c r="M2" s="3" t="str">
        <f>IF(L2&lt;&gt;"",VLOOKUP(L2,$AK$6:$AL$52,2,FALSE),"-")</f>
        <v>富山県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2154032</v>
      </c>
      <c r="F7" s="18">
        <f aca="true" t="shared" si="2" ref="F7:F12">AF14</f>
        <v>155287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10384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2154032</v>
      </c>
      <c r="AG7" s="40"/>
      <c r="AH7" s="2" t="str">
        <f ca="1" t="shared" si="0"/>
        <v>16000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56986</v>
      </c>
      <c r="F8" s="18">
        <f t="shared" si="2"/>
        <v>5102</v>
      </c>
      <c r="H8" s="191"/>
      <c r="I8" s="191"/>
      <c r="J8" s="195" t="s">
        <v>39</v>
      </c>
      <c r="K8" s="196"/>
      <c r="L8" s="18">
        <f t="shared" si="3"/>
        <v>5325975</v>
      </c>
      <c r="M8" s="18">
        <f t="shared" si="4"/>
        <v>1109329</v>
      </c>
      <c r="AC8" s="16" t="s">
        <v>38</v>
      </c>
      <c r="AD8" s="41" t="s">
        <v>59</v>
      </c>
      <c r="AE8" s="40" t="s">
        <v>61</v>
      </c>
      <c r="AF8" s="36">
        <f ca="1" t="shared" si="5"/>
        <v>56986</v>
      </c>
      <c r="AG8" s="40"/>
      <c r="AH8" s="2" t="str">
        <f ca="1" t="shared" si="0"/>
        <v>16201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725800</v>
      </c>
      <c r="F9" s="18">
        <f t="shared" si="2"/>
        <v>680600</v>
      </c>
      <c r="H9" s="191"/>
      <c r="I9" s="191"/>
      <c r="J9" s="181" t="s">
        <v>41</v>
      </c>
      <c r="K9" s="183"/>
      <c r="L9" s="18">
        <f t="shared" si="3"/>
        <v>19420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725800</v>
      </c>
      <c r="AG9" s="40"/>
      <c r="AH9" s="2" t="str">
        <f ca="1" t="shared" si="0"/>
        <v>16202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2126176</v>
      </c>
      <c r="F10" s="18">
        <f t="shared" si="2"/>
        <v>243100</v>
      </c>
      <c r="H10" s="191"/>
      <c r="I10" s="192"/>
      <c r="J10" s="181" t="s">
        <v>43</v>
      </c>
      <c r="K10" s="183"/>
      <c r="L10" s="18">
        <f t="shared" si="3"/>
        <v>0</v>
      </c>
      <c r="M10" s="18">
        <f t="shared" si="4"/>
        <v>174</v>
      </c>
      <c r="AC10" s="16" t="s">
        <v>42</v>
      </c>
      <c r="AD10" s="41" t="s">
        <v>59</v>
      </c>
      <c r="AE10" s="40" t="s">
        <v>63</v>
      </c>
      <c r="AF10" s="36">
        <f ca="1" t="shared" si="5"/>
        <v>2126176</v>
      </c>
      <c r="AG10" s="40"/>
      <c r="AH10" s="2" t="str">
        <f ca="1" t="shared" si="0"/>
        <v>16204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3719841</v>
      </c>
      <c r="F11" s="18">
        <f t="shared" si="2"/>
        <v>643519</v>
      </c>
      <c r="H11" s="191"/>
      <c r="I11" s="207" t="s">
        <v>44</v>
      </c>
      <c r="J11" s="207"/>
      <c r="K11" s="207"/>
      <c r="L11" s="18">
        <f t="shared" si="3"/>
        <v>55036</v>
      </c>
      <c r="M11" s="18">
        <f t="shared" si="4"/>
        <v>0</v>
      </c>
      <c r="AC11" s="16" t="s">
        <v>190</v>
      </c>
      <c r="AD11" s="41" t="s">
        <v>59</v>
      </c>
      <c r="AE11" s="40" t="s">
        <v>64</v>
      </c>
      <c r="AF11" s="36">
        <f ca="1" t="shared" si="5"/>
        <v>3719841</v>
      </c>
      <c r="AG11" s="40"/>
      <c r="AH11" s="2" t="str">
        <f ca="1" t="shared" si="0"/>
        <v>16205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2155518</v>
      </c>
      <c r="F12" s="18">
        <f t="shared" si="2"/>
        <v>295647</v>
      </c>
      <c r="H12" s="191"/>
      <c r="I12" s="207" t="s">
        <v>45</v>
      </c>
      <c r="J12" s="207"/>
      <c r="K12" s="207"/>
      <c r="L12" s="18">
        <f t="shared" si="3"/>
        <v>1971156</v>
      </c>
      <c r="M12" s="18">
        <f t="shared" si="4"/>
        <v>94495</v>
      </c>
      <c r="AC12" s="16" t="s">
        <v>43</v>
      </c>
      <c r="AD12" s="41" t="s">
        <v>59</v>
      </c>
      <c r="AE12" s="40" t="s">
        <v>65</v>
      </c>
      <c r="AF12" s="36">
        <f ca="1" t="shared" si="5"/>
        <v>2155518</v>
      </c>
      <c r="AG12" s="40"/>
      <c r="AH12" s="2" t="str">
        <f ca="1" t="shared" si="0"/>
        <v>16206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10938353</v>
      </c>
      <c r="F13" s="19">
        <f>SUM(F7:F12)</f>
        <v>2023255</v>
      </c>
      <c r="H13" s="191"/>
      <c r="I13" s="184" t="s">
        <v>30</v>
      </c>
      <c r="J13" s="185"/>
      <c r="K13" s="186"/>
      <c r="L13" s="20">
        <f>SUM(L7:L12)</f>
        <v>7381971</v>
      </c>
      <c r="M13" s="20">
        <f>SUM(M7:M12)</f>
        <v>1203998</v>
      </c>
      <c r="AC13" s="16" t="s">
        <v>48</v>
      </c>
      <c r="AD13" s="41" t="s">
        <v>59</v>
      </c>
      <c r="AE13" s="40" t="s">
        <v>66</v>
      </c>
      <c r="AF13" s="36">
        <f ca="1" t="shared" si="5"/>
        <v>11818227</v>
      </c>
      <c r="AG13" s="40"/>
      <c r="AH13" s="2" t="str">
        <f ca="1" t="shared" si="0"/>
        <v>16207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7218512</v>
      </c>
      <c r="F14" s="23">
        <f>F13-F11</f>
        <v>1379736</v>
      </c>
      <c r="H14" s="192"/>
      <c r="I14" s="21"/>
      <c r="J14" s="25"/>
      <c r="K14" s="22" t="s">
        <v>47</v>
      </c>
      <c r="L14" s="24">
        <f>L13-L12</f>
        <v>5410815</v>
      </c>
      <c r="M14" s="24">
        <f>M13-M12</f>
        <v>1109503</v>
      </c>
      <c r="AC14" s="16" t="s">
        <v>34</v>
      </c>
      <c r="AD14" s="41" t="s">
        <v>59</v>
      </c>
      <c r="AE14" s="40" t="s">
        <v>67</v>
      </c>
      <c r="AF14" s="36">
        <f ca="1" t="shared" si="5"/>
        <v>155287</v>
      </c>
      <c r="AG14" s="40"/>
      <c r="AH14" s="2" t="str">
        <f ca="1" t="shared" si="0"/>
        <v>16208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11818227</v>
      </c>
      <c r="F15" s="18">
        <f>AF20</f>
        <v>1270551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1177243</v>
      </c>
      <c r="M15" s="18">
        <f aca="true" t="shared" si="7" ref="M15:M28">AF48</f>
        <v>192896</v>
      </c>
      <c r="AC15" s="16" t="s">
        <v>38</v>
      </c>
      <c r="AD15" s="41" t="s">
        <v>59</v>
      </c>
      <c r="AE15" s="40" t="s">
        <v>68</v>
      </c>
      <c r="AF15" s="36">
        <f ca="1" t="shared" si="5"/>
        <v>5102</v>
      </c>
      <c r="AG15" s="40"/>
      <c r="AH15" s="2" t="str">
        <f ca="1" t="shared" si="0"/>
        <v>16209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22756580</v>
      </c>
      <c r="F16" s="19">
        <f>SUM(F13,F15)</f>
        <v>3293806</v>
      </c>
      <c r="H16" s="188"/>
      <c r="I16" s="191"/>
      <c r="J16" s="191" t="s">
        <v>138</v>
      </c>
      <c r="K16" s="14" t="s">
        <v>107</v>
      </c>
      <c r="L16" s="18">
        <f t="shared" si="6"/>
        <v>1326218</v>
      </c>
      <c r="M16" s="18">
        <f t="shared" si="7"/>
        <v>121831</v>
      </c>
      <c r="AC16" s="16" t="s">
        <v>40</v>
      </c>
      <c r="AD16" s="41" t="s">
        <v>59</v>
      </c>
      <c r="AE16" s="40" t="s">
        <v>69</v>
      </c>
      <c r="AF16" s="36">
        <f ca="1" t="shared" si="5"/>
        <v>680600</v>
      </c>
      <c r="AG16" s="40"/>
      <c r="AH16" s="2" t="str">
        <f ca="1" t="shared" si="0"/>
        <v>16210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19036739</v>
      </c>
      <c r="F17" s="23">
        <f>SUM(F14:F15)</f>
        <v>2650287</v>
      </c>
      <c r="H17" s="188"/>
      <c r="I17" s="191"/>
      <c r="J17" s="191"/>
      <c r="K17" s="14" t="s">
        <v>108</v>
      </c>
      <c r="L17" s="18">
        <f t="shared" si="6"/>
        <v>383525</v>
      </c>
      <c r="M17" s="18">
        <f t="shared" si="7"/>
        <v>190710</v>
      </c>
      <c r="AC17" s="16" t="s">
        <v>42</v>
      </c>
      <c r="AD17" s="41" t="s">
        <v>59</v>
      </c>
      <c r="AE17" s="40" t="s">
        <v>70</v>
      </c>
      <c r="AF17" s="36">
        <f ca="1" t="shared" si="5"/>
        <v>243100</v>
      </c>
      <c r="AG17" s="40"/>
      <c r="AH17" s="2" t="str">
        <f ca="1" t="shared" si="0"/>
        <v>16211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61473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643519</v>
      </c>
      <c r="AG18" s="40"/>
      <c r="AH18" s="2" t="str">
        <f ca="1" t="shared" si="0"/>
        <v>16321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168591</v>
      </c>
      <c r="M19" s="18">
        <f t="shared" si="7"/>
        <v>5540</v>
      </c>
      <c r="AC19" s="16" t="s">
        <v>43</v>
      </c>
      <c r="AD19" s="41" t="s">
        <v>59</v>
      </c>
      <c r="AE19" s="40" t="s">
        <v>72</v>
      </c>
      <c r="AF19" s="36">
        <f ca="1" t="shared" si="5"/>
        <v>295647</v>
      </c>
      <c r="AG19" s="40"/>
      <c r="AH19" s="2" t="str">
        <f ca="1" t="shared" si="0"/>
        <v>16322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3719841</v>
      </c>
      <c r="F20" s="30">
        <f>F11</f>
        <v>643519</v>
      </c>
      <c r="H20" s="188"/>
      <c r="I20" s="191"/>
      <c r="J20" s="181" t="s">
        <v>53</v>
      </c>
      <c r="K20" s="183"/>
      <c r="L20" s="18">
        <f t="shared" si="6"/>
        <v>1345303</v>
      </c>
      <c r="M20" s="18">
        <f t="shared" si="7"/>
        <v>416322</v>
      </c>
      <c r="AC20" s="16" t="s">
        <v>48</v>
      </c>
      <c r="AD20" s="41" t="s">
        <v>59</v>
      </c>
      <c r="AE20" s="40" t="s">
        <v>73</v>
      </c>
      <c r="AF20" s="36">
        <f ca="1" t="shared" si="5"/>
        <v>1270551</v>
      </c>
      <c r="AG20" s="40"/>
      <c r="AH20" s="2" t="str">
        <f ca="1" t="shared" si="0"/>
        <v>16323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3719841</v>
      </c>
      <c r="F21" s="30">
        <f>M12+M27</f>
        <v>643519</v>
      </c>
      <c r="H21" s="188"/>
      <c r="I21" s="192"/>
      <c r="J21" s="181" t="s">
        <v>54</v>
      </c>
      <c r="K21" s="183"/>
      <c r="L21" s="18">
        <f t="shared" si="6"/>
        <v>155688</v>
      </c>
      <c r="M21" s="18">
        <f t="shared" si="7"/>
        <v>238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10384</v>
      </c>
      <c r="AG21" s="40"/>
      <c r="AH21" s="2" t="str">
        <f ca="1" t="shared" si="0"/>
        <v>16342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29999</v>
      </c>
      <c r="M22" s="18">
        <f t="shared" si="7"/>
        <v>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5325975</v>
      </c>
      <c r="AH22" s="2" t="str">
        <f ca="1" t="shared" si="0"/>
        <v>16343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2559387</v>
      </c>
      <c r="M23" s="18">
        <f t="shared" si="7"/>
        <v>220989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19420</v>
      </c>
      <c r="AH23" s="2" t="str">
        <f ca="1" t="shared" si="0"/>
        <v>16842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2273074</v>
      </c>
      <c r="M24" s="18">
        <f t="shared" si="7"/>
        <v>153634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0</v>
      </c>
      <c r="AH24" s="2" t="str">
        <f ca="1" t="shared" si="0"/>
        <v>16846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639089</v>
      </c>
      <c r="M25" s="18">
        <f t="shared" si="7"/>
        <v>5404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55036</v>
      </c>
      <c r="AH25" s="2" t="str">
        <f ca="1" t="shared" si="0"/>
        <v>16891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188873</v>
      </c>
      <c r="M26" s="18">
        <f t="shared" si="7"/>
        <v>145476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1971156</v>
      </c>
      <c r="AH26" s="2" t="str">
        <f ca="1" t="shared" si="0"/>
        <v>16892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1748685</v>
      </c>
      <c r="M27" s="18">
        <f t="shared" si="7"/>
        <v>549024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1177243</v>
      </c>
      <c r="AH27" s="2" t="str">
        <f ca="1" t="shared" si="0"/>
        <v>16897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16319</v>
      </c>
      <c r="M28" s="18">
        <f t="shared" si="7"/>
        <v>677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1326218</v>
      </c>
      <c r="AH28" s="2" t="str">
        <f ca="1" t="shared" si="0"/>
        <v>16900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12073467</v>
      </c>
      <c r="M29" s="20">
        <f>SUM(M15:M28)</f>
        <v>2002741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383525</v>
      </c>
      <c r="AH29" s="2">
        <f ca="1" t="shared" si="0"/>
        <v>0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10324782</v>
      </c>
      <c r="M30" s="24">
        <f>M29-M27</f>
        <v>1453717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61473</v>
      </c>
      <c r="AH30" s="2">
        <f ca="1" t="shared" si="0"/>
        <v>0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3301142</v>
      </c>
      <c r="M31" s="18">
        <f>AF62</f>
        <v>87067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168591</v>
      </c>
      <c r="AH31" s="2">
        <f ca="1" t="shared" si="0"/>
        <v>0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22756580</v>
      </c>
      <c r="M32" s="20">
        <f>SUM(M13,M29,M31)</f>
        <v>3293806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1345303</v>
      </c>
      <c r="AH32" s="2">
        <f ca="1" t="shared" si="0"/>
        <v>0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19036739</v>
      </c>
      <c r="M33" s="24">
        <f>SUM(M14,M30,M31)</f>
        <v>2650287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155688</v>
      </c>
      <c r="AH33" s="2">
        <f ca="1" t="shared" si="0"/>
        <v>0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29999</v>
      </c>
      <c r="AH34" s="2">
        <f ca="1" t="shared" si="0"/>
        <v>0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2559387</v>
      </c>
      <c r="AH35" s="2">
        <f ca="1" t="shared" si="0"/>
        <v>0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2273074</v>
      </c>
      <c r="AH36" s="2">
        <f ca="1" t="shared" si="0"/>
        <v>0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639089</v>
      </c>
      <c r="AH37" s="2">
        <f ca="1" t="shared" si="0"/>
        <v>0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188873</v>
      </c>
      <c r="AH38" s="2">
        <f ca="1" t="shared" si="0"/>
        <v>0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1748685</v>
      </c>
      <c r="AH39" s="2">
        <f ca="1" t="shared" si="0"/>
        <v>0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16319</v>
      </c>
      <c r="AH40" s="2">
        <f ca="1" t="shared" si="0"/>
        <v>0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3301142</v>
      </c>
      <c r="AH41" s="2">
        <f ca="1" t="shared" si="0"/>
        <v>0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>
        <f ca="1" t="shared" si="0"/>
        <v>0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1109329</v>
      </c>
      <c r="AH43" s="2">
        <f ca="1" t="shared" si="0"/>
        <v>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>
        <f ca="1" t="shared" si="0"/>
        <v>0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174</v>
      </c>
      <c r="AH45" s="2">
        <f ca="1" t="shared" si="0"/>
        <v>0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0</v>
      </c>
      <c r="AH46" s="2">
        <f ca="1" t="shared" si="0"/>
        <v>0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94495</v>
      </c>
      <c r="AH47" s="2">
        <f ca="1" t="shared" si="0"/>
        <v>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192896</v>
      </c>
      <c r="AH48" s="2">
        <f ca="1" t="shared" si="0"/>
        <v>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121831</v>
      </c>
      <c r="AG49" s="29"/>
      <c r="AH49" s="2">
        <f ca="1" t="shared" si="0"/>
        <v>0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190710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5540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416322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238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0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220989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153634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5404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145476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549024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677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87067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2015-02-17T03:15:02Z</dcterms:modified>
  <cp:category/>
  <cp:version/>
  <cp:contentType/>
  <cp:contentStatus/>
</cp:coreProperties>
</file>