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'市町村分担金内訳'!$A$7:$DU$14</definedName>
    <definedName name="_xlnm.Print_Area" localSheetId="4">'組合分担金内訳'!$A$7:$BE$40</definedName>
    <definedName name="_xlnm.Print_Area" localSheetId="3">'廃棄物事業経費（歳出）'!$A$7:$CI$47</definedName>
    <definedName name="_xlnm.Print_Area" localSheetId="2">'廃棄物事業経費（歳入）'!$A$7:$AD$47</definedName>
    <definedName name="_xlnm.Print_Area" localSheetId="0">'廃棄物事業経費（市町村）'!$A$7:$DJ$40</definedName>
    <definedName name="_xlnm.Print_Area" localSheetId="1">'廃棄物事業経費（組合）'!$A$7:$DJ$14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<sst xmlns="http://schemas.openxmlformats.org/spreadsheetml/2006/main" count="2173" uniqueCount="498">
  <si>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</si>
  <si>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</si>
  <si>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</si>
  <si>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</si>
  <si>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</si>
  <si>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</si>
  <si>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</si>
  <si>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</si>
  <si>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</si>
  <si>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</si>
  <si>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</si>
  <si>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</si>
  <si>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</si>
  <si>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</si>
  <si>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</si>
  <si>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</si>
  <si>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</si>
  <si>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</si>
  <si>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</si>
  <si>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</si>
  <si>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</si>
  <si>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</si>
  <si>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</si>
  <si>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</si>
  <si>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</si>
  <si>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</si>
  <si>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</si>
  <si>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</si>
  <si>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</si>
  <si>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</si>
  <si>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</si>
  <si>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</si>
  <si>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</si>
  <si>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</si>
  <si>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</si>
  <si>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</si>
  <si>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</si>
  <si>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</si>
  <si>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</si>
  <si>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</si>
  <si>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</si>
  <si>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</si>
  <si>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</si>
  <si>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</si>
  <si>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</si>
  <si>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</si>
  <si>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</si>
  <si>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</si>
  <si>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</si>
  <si>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</si>
  <si>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</si>
  <si>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</si>
  <si>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</si>
  <si>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</si>
  <si>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</si>
  <si>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</si>
  <si>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</si>
  <si>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</si>
  <si>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</si>
  <si>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</si>
  <si>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</si>
  <si>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</si>
  <si>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</si>
  <si>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</si>
  <si>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</si>
  <si>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</si>
  <si>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</si>
  <si>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</si>
  <si>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</si>
  <si>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</si>
  <si>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</si>
  <si>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</si>
  <si>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</si>
  <si>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</si>
  <si>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</si>
  <si>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</si>
  <si>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</si>
  <si>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</si>
  <si>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</si>
  <si>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</si>
  <si>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</si>
  <si>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</si>
  <si>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</si>
  <si>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</si>
  <si>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</si>
  <si>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</si>
  <si>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</si>
  <si>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</si>
  <si>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</si>
  <si>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</si>
  <si>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</si>
  <si>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</si>
  <si>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</si>
  <si>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</si>
  <si>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</si>
  <si>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</si>
  <si>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</si>
  <si>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</si>
  <si>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</si>
  <si>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</si>
  <si>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</si>
  <si>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</si>
  <si>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</si>
  <si>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</si>
  <si>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</si>
  <si>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</si>
  <si>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</si>
  <si>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</si>
  <si>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</si>
  <si>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</si>
  <si>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</si>
  <si>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</si>
  <si>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</si>
  <si>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</si>
  <si>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</si>
  <si>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</si>
  <si>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</si>
  <si>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</si>
  <si>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</si>
  <si>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</si>
  <si>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</si>
  <si>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</si>
  <si>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</si>
  <si>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</si>
  <si>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</si>
  <si>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</si>
  <si>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</si>
  <si>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</si>
  <si>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</si>
  <si>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</si>
  <si>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</si>
  <si>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</si>
  <si>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</si>
  <si>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</si>
  <si>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</si>
  <si>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</si>
  <si>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</si>
  <si>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</si>
  <si>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</si>
  <si>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</si>
  <si>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</si>
  <si>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</si>
  <si>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</si>
  <si>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</si>
  <si>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</si>
  <si>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</si>
  <si>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</si>
  <si>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</si>
  <si>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</si>
  <si>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</si>
  <si>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</si>
  <si>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</si>
  <si>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</si>
  <si>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</si>
  <si>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</si>
  <si>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</si>
  <si>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</si>
  <si>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</si>
  <si>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</si>
  <si>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</si>
  <si>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</si>
  <si>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</si>
  <si>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</si>
  <si>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</si>
  <si>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</si>
  <si>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</si>
  <si>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</si>
  <si>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</si>
  <si>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</si>
  <si>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</si>
  <si>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</si>
  <si>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</si>
  <si>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</si>
  <si>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</si>
  <si>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</si>
  <si>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</si>
  <si>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</si>
  <si>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</si>
  <si>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</si>
  <si>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</si>
  <si>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</si>
  <si>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</si>
  <si>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</si>
  <si>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</si>
  <si>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</si>
  <si>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</si>
  <si>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</si>
  <si>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</si>
  <si>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</si>
  <si>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</si>
  <si>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</si>
  <si>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</si>
  <si>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</si>
  <si>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</si>
  <si>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</si>
  <si>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</si>
  <si>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</si>
  <si>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</si>
  <si>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</si>
  <si>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</si>
  <si>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</si>
  <si>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</si>
  <si>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</si>
  <si>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</si>
  <si>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</si>
  <si>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</si>
  <si>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</si>
  <si>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</si>
  <si>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</si>
  <si>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</si>
  <si>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</si>
  <si>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</si>
  <si>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</si>
  <si>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</si>
  <si>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</si>
  <si>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</si>
  <si>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</si>
  <si>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</si>
  <si>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</si>
  <si>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</si>
  <si>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</si>
  <si>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</si>
  <si>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</si>
  <si>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</si>
  <si>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</si>
  <si>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</si>
  <si>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</si>
  <si>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</si>
  <si>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</si>
  <si>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</si>
  <si>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</si>
  <si>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</si>
  <si>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</si>
  <si>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</si>
  <si>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</si>
  <si>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</si>
  <si>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</si>
  <si>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</si>
  <si>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</si>
  <si>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</si>
  <si>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</si>
  <si>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</si>
  <si>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</si>
  <si>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</si>
  <si>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</si>
  <si>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</si>
  <si>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</si>
  <si>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</si>
  <si>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</si>
  <si>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</si>
  <si>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</si>
  <si>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</si>
  <si>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</si>
  <si>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</si>
  <si>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</si>
  <si>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</si>
  <si>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</si>
  <si>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</si>
  <si>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</si>
  <si>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</si>
  <si>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</si>
  <si>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</si>
  <si>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</si>
  <si>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</si>
  <si>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</si>
  <si>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</si>
  <si>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</si>
  <si>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</si>
  <si>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</si>
  <si>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</si>
  <si>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</si>
  <si>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</si>
  <si>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</si>
  <si>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</si>
  <si>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</si>
  <si>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</si>
  <si>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</si>
  <si>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</si>
  <si>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</si>
  <si>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</si>
  <si>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</si>
  <si>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</si>
  <si>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</si>
  <si>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</si>
  <si>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</si>
  <si>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</si>
  <si>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</si>
  <si>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</si>
  <si>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</si>
  <si>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</si>
  <si>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</si>
  <si>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</si>
  <si>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</si>
  <si>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</si>
  <si>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</si>
  <si>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</si>
  <si>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</si>
  <si>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</si>
  <si>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</si>
  <si>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</si>
  <si>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</si>
  <si>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</si>
  <si>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</si>
  <si>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</si>
  <si>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</si>
  <si>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</si>
  <si>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</si>
  <si>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</si>
  <si>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</si>
  <si>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</si>
  <si>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</si>
  <si>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</si>
  <si>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</si>
  <si>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</si>
  <si>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</si>
  <si>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</si>
  <si>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</si>
  <si>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</si>
  <si>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</si>
  <si>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</si>
  <si>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</si>
  <si>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</si>
  <si>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</si>
  <si>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</si>
  <si>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</si>
  <si>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</si>
  <si>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</si>
  <si>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</si>
  <si>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</si>
  <si>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</si>
  <si>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</si>
  <si>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</si>
  <si>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</si>
  <si>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</si>
  <si>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</si>
  <si>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</si>
  <si>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</si>
  <si>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</si>
  <si>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</si>
  <si>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</si>
  <si>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</si>
  <si>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</si>
  <si>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</si>
  <si>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</si>
  <si>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</si>
  <si>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</si>
  <si>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</si>
  <si>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</si>
  <si>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</si>
  <si>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</si>
  <si>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</si>
  <si>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</si>
  <si>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</si>
  <si>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</si>
  <si>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</si>
  <si>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</si>
  <si>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</si>
  <si>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</si>
  <si>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</si>
  <si>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</si>
  <si>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</si>
  <si>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</si>
  <si>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</si>
  <si>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</si>
  <si>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</si>
  <si>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</si>
  <si>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</si>
  <si>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</si>
  <si>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</si>
  <si>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</si>
  <si>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</si>
  <si>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</si>
  <si>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</si>
  <si>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</si>
  <si>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</si>
  <si>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</si>
  <si>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</si>
  <si>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</si>
  <si>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</si>
  <si>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</si>
  <si>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</si>
  <si>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</si>
  <si>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</si>
  <si>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</si>
  <si>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</si>
  <si>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</si>
  <si>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</si>
  <si>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</si>
  <si>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</si>
  <si>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</si>
  <si>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</si>
  <si>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</si>
  <si>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</si>
  <si>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</si>
  <si>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</si>
  <si>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</si>
  <si>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</si>
  <si>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</si>
  <si>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</si>
  <si>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</si>
  <si>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</si>
  <si>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</si>
  <si>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</si>
  <si>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</si>
  <si>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</si>
  <si>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</si>
  <si>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</si>
  <si>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</si>
  <si>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</si>
  <si>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</si>
  <si>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</si>
  <si>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</si>
  <si>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</si>
  <si>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</si>
  <si>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</si>
  <si>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</si>
  <si>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</si>
  <si>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</si>
  <si>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</si>
  <si>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</si>
  <si>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</si>
  <si>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</si>
  <si>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</si>
  <si>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</si>
  <si>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</si>
  <si>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</si>
  <si>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</si>
  <si>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</si>
  <si>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14211</t>
  </si>
  <si>
    <t>秦野市</t>
  </si>
  <si>
    <t>14815</t>
  </si>
  <si>
    <t>秦野市伊勢原市環境衛生組合</t>
  </si>
  <si>
    <t>厚木市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</si>
  <si>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</si>
  <si>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</si>
  <si>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</si>
  <si>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</si>
  <si>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</si>
  <si>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</si>
  <si>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</si>
  <si>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</si>
  <si>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</si>
  <si>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</si>
  <si>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</si>
  <si>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</si>
  <si>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</si>
  <si>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</si>
  <si>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</si>
  <si>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葉山町</t>
  </si>
  <si>
    <t>寒川町</t>
  </si>
  <si>
    <t>大磯町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</si>
  <si>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</si>
  <si>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</si>
  <si>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</si>
  <si>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</si>
  <si>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</si>
  <si>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</si>
  <si>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</si>
  <si>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</si>
  <si>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</si>
  <si>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</si>
  <si>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</si>
  <si>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</si>
  <si>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</si>
  <si>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</si>
  <si>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</si>
  <si>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</si>
  <si>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</si>
  <si>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</si>
  <si>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</si>
  <si>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</si>
  <si>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</si>
  <si>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</si>
  <si>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愛川町</t>
  </si>
  <si>
    <t>清川村</t>
  </si>
  <si>
    <t>厚木愛甲環境施設組合</t>
  </si>
  <si>
    <t>14100</t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</si>
  <si>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</si>
  <si>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</si>
  <si>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</si>
  <si>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</si>
  <si>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</si>
  <si>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</si>
  <si>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</si>
  <si>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</si>
  <si>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</si>
  <si>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</si>
  <si>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14212</t>
  </si>
  <si>
    <t>14213</t>
  </si>
  <si>
    <t>14301</t>
  </si>
  <si>
    <t>14321</t>
  </si>
  <si>
    <t>14341</t>
  </si>
  <si>
    <t>14342</t>
  </si>
  <si>
    <t>14382</t>
  </si>
  <si>
    <t>14401</t>
  </si>
  <si>
    <t>14402</t>
  </si>
  <si>
    <t>14840</t>
  </si>
  <si>
    <t>14000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</si>
</sst>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0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SUM(D8:D40)</f>
        <v>118441733</v>
      </c>
      <c r="E7" s="123">
        <f t="shared" si="0"/>
        <v>34746057</v>
      </c>
      <c r="F7" s="123">
        <f t="shared" si="0"/>
        <v>1020012</v>
      </c>
      <c r="G7" s="123">
        <f t="shared" si="0"/>
        <v>142080</v>
      </c>
      <c r="H7" s="123">
        <f t="shared" si="0"/>
        <v>7623825</v>
      </c>
      <c r="I7" s="123">
        <f t="shared" si="0"/>
        <v>12716556</v>
      </c>
      <c r="J7" s="123" t="s">
        <v>332</v>
      </c>
      <c r="K7" s="123">
        <f aca="true" t="shared" si="1" ref="K7:R7">SUM(K8:K40)</f>
        <v>13243584</v>
      </c>
      <c r="L7" s="123">
        <f t="shared" si="1"/>
        <v>83695676</v>
      </c>
      <c r="M7" s="123">
        <f t="shared" si="1"/>
        <v>6693798</v>
      </c>
      <c r="N7" s="123">
        <f t="shared" si="1"/>
        <v>1119071</v>
      </c>
      <c r="O7" s="123">
        <f t="shared" si="1"/>
        <v>90231</v>
      </c>
      <c r="P7" s="123">
        <f t="shared" si="1"/>
        <v>4557</v>
      </c>
      <c r="Q7" s="123">
        <f t="shared" si="1"/>
        <v>94600</v>
      </c>
      <c r="R7" s="123">
        <f t="shared" si="1"/>
        <v>671335</v>
      </c>
      <c r="S7" s="123" t="s">
        <v>332</v>
      </c>
      <c r="T7" s="123">
        <f aca="true" t="shared" si="2" ref="T7:AA7">SUM(T8:T40)</f>
        <v>258348</v>
      </c>
      <c r="U7" s="123">
        <f t="shared" si="2"/>
        <v>5574727</v>
      </c>
      <c r="V7" s="123">
        <f t="shared" si="2"/>
        <v>125135531</v>
      </c>
      <c r="W7" s="123">
        <f t="shared" si="2"/>
        <v>35865128</v>
      </c>
      <c r="X7" s="123">
        <f t="shared" si="2"/>
        <v>1110243</v>
      </c>
      <c r="Y7" s="123">
        <f t="shared" si="2"/>
        <v>146637</v>
      </c>
      <c r="Z7" s="123">
        <f t="shared" si="2"/>
        <v>7718425</v>
      </c>
      <c r="AA7" s="123">
        <f t="shared" si="2"/>
        <v>13387891</v>
      </c>
      <c r="AB7" s="123" t="s">
        <v>332</v>
      </c>
      <c r="AC7" s="123">
        <f aca="true" t="shared" si="3" ref="AC7:BH7">SUM(AC8:AC40)</f>
        <v>13501932</v>
      </c>
      <c r="AD7" s="123">
        <f t="shared" si="3"/>
        <v>89270403</v>
      </c>
      <c r="AE7" s="123">
        <f t="shared" si="3"/>
        <v>12637325</v>
      </c>
      <c r="AF7" s="123">
        <f t="shared" si="3"/>
        <v>12602341</v>
      </c>
      <c r="AG7" s="123">
        <f t="shared" si="3"/>
        <v>163417</v>
      </c>
      <c r="AH7" s="123">
        <f t="shared" si="3"/>
        <v>11716964</v>
      </c>
      <c r="AI7" s="123">
        <f t="shared" si="3"/>
        <v>139985</v>
      </c>
      <c r="AJ7" s="123">
        <f t="shared" si="3"/>
        <v>581975</v>
      </c>
      <c r="AK7" s="123">
        <f t="shared" si="3"/>
        <v>34984</v>
      </c>
      <c r="AL7" s="123">
        <f t="shared" si="3"/>
        <v>30369</v>
      </c>
      <c r="AM7" s="123">
        <f t="shared" si="3"/>
        <v>97316096</v>
      </c>
      <c r="AN7" s="123">
        <f t="shared" si="3"/>
        <v>42665008</v>
      </c>
      <c r="AO7" s="123">
        <f t="shared" si="3"/>
        <v>9769409</v>
      </c>
      <c r="AP7" s="123">
        <f t="shared" si="3"/>
        <v>25607684</v>
      </c>
      <c r="AQ7" s="123">
        <f t="shared" si="3"/>
        <v>6894648</v>
      </c>
      <c r="AR7" s="123">
        <f t="shared" si="3"/>
        <v>393267</v>
      </c>
      <c r="AS7" s="123">
        <f t="shared" si="3"/>
        <v>21188503</v>
      </c>
      <c r="AT7" s="123">
        <f t="shared" si="3"/>
        <v>4292519</v>
      </c>
      <c r="AU7" s="123">
        <f t="shared" si="3"/>
        <v>9601977</v>
      </c>
      <c r="AV7" s="123">
        <f t="shared" si="3"/>
        <v>7294007</v>
      </c>
      <c r="AW7" s="123">
        <f t="shared" si="3"/>
        <v>894839</v>
      </c>
      <c r="AX7" s="123">
        <f t="shared" si="3"/>
        <v>32444952</v>
      </c>
      <c r="AY7" s="123">
        <f t="shared" si="3"/>
        <v>15641621</v>
      </c>
      <c r="AZ7" s="123">
        <f t="shared" si="3"/>
        <v>14267097</v>
      </c>
      <c r="BA7" s="123">
        <f t="shared" si="3"/>
        <v>2462097</v>
      </c>
      <c r="BB7" s="123">
        <f t="shared" si="3"/>
        <v>74137</v>
      </c>
      <c r="BC7" s="123">
        <f t="shared" si="3"/>
        <v>4064099</v>
      </c>
      <c r="BD7" s="123">
        <f t="shared" si="3"/>
        <v>122794</v>
      </c>
      <c r="BE7" s="123">
        <f t="shared" si="3"/>
        <v>4393844</v>
      </c>
      <c r="BF7" s="123">
        <f t="shared" si="3"/>
        <v>114347265</v>
      </c>
      <c r="BG7" s="123">
        <f t="shared" si="3"/>
        <v>222360</v>
      </c>
      <c r="BH7" s="123">
        <f t="shared" si="3"/>
        <v>222360</v>
      </c>
      <c r="BI7" s="123">
        <f aca="true" t="shared" si="4" ref="BI7:CN7">SUM(BI8:BI40)</f>
        <v>0</v>
      </c>
      <c r="BJ7" s="123">
        <f t="shared" si="4"/>
        <v>185694</v>
      </c>
      <c r="BK7" s="123">
        <f t="shared" si="4"/>
        <v>36666</v>
      </c>
      <c r="BL7" s="123">
        <f t="shared" si="4"/>
        <v>0</v>
      </c>
      <c r="BM7" s="123">
        <f t="shared" si="4"/>
        <v>0</v>
      </c>
      <c r="BN7" s="123">
        <f t="shared" si="4"/>
        <v>41021</v>
      </c>
      <c r="BO7" s="123">
        <f t="shared" si="4"/>
        <v>6079782</v>
      </c>
      <c r="BP7" s="123">
        <f t="shared" si="4"/>
        <v>2642118</v>
      </c>
      <c r="BQ7" s="123">
        <f t="shared" si="4"/>
        <v>636406</v>
      </c>
      <c r="BR7" s="123">
        <f t="shared" si="4"/>
        <v>1593111</v>
      </c>
      <c r="BS7" s="123">
        <f t="shared" si="4"/>
        <v>412601</v>
      </c>
      <c r="BT7" s="123">
        <f t="shared" si="4"/>
        <v>0</v>
      </c>
      <c r="BU7" s="123">
        <f t="shared" si="4"/>
        <v>1065659</v>
      </c>
      <c r="BV7" s="123">
        <f t="shared" si="4"/>
        <v>423210</v>
      </c>
      <c r="BW7" s="123">
        <f t="shared" si="4"/>
        <v>584872</v>
      </c>
      <c r="BX7" s="123">
        <f t="shared" si="4"/>
        <v>57577</v>
      </c>
      <c r="BY7" s="123">
        <f t="shared" si="4"/>
        <v>26000</v>
      </c>
      <c r="BZ7" s="123">
        <f t="shared" si="4"/>
        <v>2345096</v>
      </c>
      <c r="CA7" s="123">
        <f t="shared" si="4"/>
        <v>1195193</v>
      </c>
      <c r="CB7" s="123">
        <f t="shared" si="4"/>
        <v>1103456</v>
      </c>
      <c r="CC7" s="123">
        <f t="shared" si="4"/>
        <v>21800</v>
      </c>
      <c r="CD7" s="123">
        <f t="shared" si="4"/>
        <v>24647</v>
      </c>
      <c r="CE7" s="123">
        <f t="shared" si="4"/>
        <v>124527</v>
      </c>
      <c r="CF7" s="123">
        <f t="shared" si="4"/>
        <v>909</v>
      </c>
      <c r="CG7" s="123">
        <f t="shared" si="4"/>
        <v>226108</v>
      </c>
      <c r="CH7" s="123">
        <f t="shared" si="4"/>
        <v>6528250</v>
      </c>
      <c r="CI7" s="123">
        <f t="shared" si="4"/>
        <v>12859685</v>
      </c>
      <c r="CJ7" s="123">
        <f t="shared" si="4"/>
        <v>12824701</v>
      </c>
      <c r="CK7" s="123">
        <f t="shared" si="4"/>
        <v>163417</v>
      </c>
      <c r="CL7" s="123">
        <f t="shared" si="4"/>
        <v>11902658</v>
      </c>
      <c r="CM7" s="123">
        <f t="shared" si="4"/>
        <v>176651</v>
      </c>
      <c r="CN7" s="123">
        <f t="shared" si="4"/>
        <v>581975</v>
      </c>
      <c r="CO7" s="123">
        <f aca="true" t="shared" si="5" ref="CO7:DJ7">SUM(CO8:CO40)</f>
        <v>34984</v>
      </c>
      <c r="CP7" s="123">
        <f t="shared" si="5"/>
        <v>71390</v>
      </c>
      <c r="CQ7" s="123">
        <f t="shared" si="5"/>
        <v>103395878</v>
      </c>
      <c r="CR7" s="123">
        <f t="shared" si="5"/>
        <v>45307126</v>
      </c>
      <c r="CS7" s="123">
        <f t="shared" si="5"/>
        <v>10405815</v>
      </c>
      <c r="CT7" s="123">
        <f t="shared" si="5"/>
        <v>27200795</v>
      </c>
      <c r="CU7" s="123">
        <f t="shared" si="5"/>
        <v>7307249</v>
      </c>
      <c r="CV7" s="123">
        <f t="shared" si="5"/>
        <v>393267</v>
      </c>
      <c r="CW7" s="123">
        <f t="shared" si="5"/>
        <v>22254162</v>
      </c>
      <c r="CX7" s="123">
        <f t="shared" si="5"/>
        <v>4715729</v>
      </c>
      <c r="CY7" s="123">
        <f t="shared" si="5"/>
        <v>10186849</v>
      </c>
      <c r="CZ7" s="123">
        <f t="shared" si="5"/>
        <v>7351584</v>
      </c>
      <c r="DA7" s="123">
        <f t="shared" si="5"/>
        <v>920839</v>
      </c>
      <c r="DB7" s="123">
        <f t="shared" si="5"/>
        <v>34790048</v>
      </c>
      <c r="DC7" s="123">
        <f t="shared" si="5"/>
        <v>16836814</v>
      </c>
      <c r="DD7" s="123">
        <f t="shared" si="5"/>
        <v>15370553</v>
      </c>
      <c r="DE7" s="123">
        <f t="shared" si="5"/>
        <v>2483897</v>
      </c>
      <c r="DF7" s="123">
        <f t="shared" si="5"/>
        <v>98784</v>
      </c>
      <c r="DG7" s="123">
        <f t="shared" si="5"/>
        <v>4188626</v>
      </c>
      <c r="DH7" s="123">
        <f t="shared" si="5"/>
        <v>123703</v>
      </c>
      <c r="DI7" s="123">
        <f t="shared" si="5"/>
        <v>4619952</v>
      </c>
      <c r="DJ7" s="123">
        <f t="shared" si="5"/>
        <v>120875515</v>
      </c>
    </row>
    <row r="8" spans="1:114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6" ref="D8:D40">SUM(E8,+L8)</f>
        <v>39905737</v>
      </c>
      <c r="E8" s="127">
        <f aca="true" t="shared" si="7" ref="E8:E40">SUM(F8:I8)+K8</f>
        <v>11035713</v>
      </c>
      <c r="F8" s="127">
        <v>2023</v>
      </c>
      <c r="G8" s="127">
        <v>0</v>
      </c>
      <c r="H8" s="127">
        <v>0</v>
      </c>
      <c r="I8" s="127">
        <v>4705843</v>
      </c>
      <c r="J8" s="128" t="s">
        <v>332</v>
      </c>
      <c r="K8" s="127">
        <v>6327847</v>
      </c>
      <c r="L8" s="127">
        <v>28870024</v>
      </c>
      <c r="M8" s="127">
        <f aca="true" t="shared" si="8" ref="M8:M40">SUM(N8,+U8)</f>
        <v>1317611</v>
      </c>
      <c r="N8" s="127">
        <f aca="true" t="shared" si="9" ref="N8:N40">SUM(O8:R8)+T8</f>
        <v>172683</v>
      </c>
      <c r="O8" s="127">
        <v>0</v>
      </c>
      <c r="P8" s="127">
        <v>0</v>
      </c>
      <c r="Q8" s="127">
        <v>0</v>
      </c>
      <c r="R8" s="127">
        <v>61798</v>
      </c>
      <c r="S8" s="128" t="s">
        <v>332</v>
      </c>
      <c r="T8" s="127">
        <v>110885</v>
      </c>
      <c r="U8" s="127">
        <v>1144928</v>
      </c>
      <c r="V8" s="127">
        <f aca="true" t="shared" si="10" ref="V8:V40">+SUM(D8,M8)</f>
        <v>41223348</v>
      </c>
      <c r="W8" s="127">
        <f aca="true" t="shared" si="11" ref="W8:W40">+SUM(E8,N8)</f>
        <v>11208396</v>
      </c>
      <c r="X8" s="127">
        <f aca="true" t="shared" si="12" ref="X8:X40">+SUM(F8,O8)</f>
        <v>2023</v>
      </c>
      <c r="Y8" s="127">
        <f aca="true" t="shared" si="13" ref="Y8:Y40">+SUM(G8,P8)</f>
        <v>0</v>
      </c>
      <c r="Z8" s="127">
        <f aca="true" t="shared" si="14" ref="Z8:Z40">+SUM(H8,Q8)</f>
        <v>0</v>
      </c>
      <c r="AA8" s="127">
        <f aca="true" t="shared" si="15" ref="AA8:AA40">+SUM(I8,R8)</f>
        <v>4767641</v>
      </c>
      <c r="AB8" s="128" t="s">
        <v>332</v>
      </c>
      <c r="AC8" s="127">
        <f aca="true" t="shared" si="16" ref="AC8:AC40">+SUM(K8,T8)</f>
        <v>6438732</v>
      </c>
      <c r="AD8" s="127">
        <f aca="true" t="shared" si="17" ref="AD8:AD40">+SUM(L8,U8)</f>
        <v>30014952</v>
      </c>
      <c r="AE8" s="127">
        <f aca="true" t="shared" si="18" ref="AE8:AE40">SUM(AF8,+AK8)</f>
        <v>2539293</v>
      </c>
      <c r="AF8" s="127">
        <f aca="true" t="shared" si="19" ref="AF8:AF40">SUM(AG8:AJ8)</f>
        <v>2538862</v>
      </c>
      <c r="AG8" s="127">
        <v>92612</v>
      </c>
      <c r="AH8" s="127">
        <v>2197126</v>
      </c>
      <c r="AI8" s="127">
        <v>70362</v>
      </c>
      <c r="AJ8" s="127">
        <v>178762</v>
      </c>
      <c r="AK8" s="127">
        <v>431</v>
      </c>
      <c r="AL8" s="127">
        <v>0</v>
      </c>
      <c r="AM8" s="127">
        <f aca="true" t="shared" si="20" ref="AM8:AM40">SUM(AN8,AS8,AW8,AX8,BD8)</f>
        <v>36060073</v>
      </c>
      <c r="AN8" s="127">
        <f aca="true" t="shared" si="21" ref="AN8:AN40">SUM(AO8:AR8)</f>
        <v>17441462</v>
      </c>
      <c r="AO8" s="127">
        <v>5188303</v>
      </c>
      <c r="AP8" s="127">
        <v>10532721</v>
      </c>
      <c r="AQ8" s="127">
        <v>1515655</v>
      </c>
      <c r="AR8" s="127">
        <v>204783</v>
      </c>
      <c r="AS8" s="127">
        <f aca="true" t="shared" si="22" ref="AS8:AS40">SUM(AT8:AV8)</f>
        <v>10478026</v>
      </c>
      <c r="AT8" s="127">
        <v>1677925</v>
      </c>
      <c r="AU8" s="127">
        <v>2328510</v>
      </c>
      <c r="AV8" s="127">
        <v>6471591</v>
      </c>
      <c r="AW8" s="127">
        <v>134014</v>
      </c>
      <c r="AX8" s="127">
        <f aca="true" t="shared" si="23" ref="AX8:AX40">SUM(AY8:BB8)</f>
        <v>7917379</v>
      </c>
      <c r="AY8" s="127">
        <v>3954095</v>
      </c>
      <c r="AZ8" s="127">
        <v>3775848</v>
      </c>
      <c r="BA8" s="127">
        <v>174073</v>
      </c>
      <c r="BB8" s="127">
        <v>13363</v>
      </c>
      <c r="BC8" s="127">
        <v>0</v>
      </c>
      <c r="BD8" s="127">
        <v>89192</v>
      </c>
      <c r="BE8" s="127">
        <v>1306371</v>
      </c>
      <c r="BF8" s="127">
        <f aca="true" t="shared" si="24" ref="BF8:BF40">SUM(AE8,+AM8,+BE8)</f>
        <v>39905737</v>
      </c>
      <c r="BG8" s="127">
        <f aca="true" t="shared" si="25" ref="BG8:BG40">SUM(BH8,+BM8)</f>
        <v>0</v>
      </c>
      <c r="BH8" s="127">
        <f aca="true" t="shared" si="26" ref="BH8:BH40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40">SUM(BP8,BU8,BY8,BZ8,CF8)</f>
        <v>1277398</v>
      </c>
      <c r="BP8" s="127">
        <f aca="true" t="shared" si="28" ref="BP8:BP40">SUM(BQ8:BT8)</f>
        <v>910433</v>
      </c>
      <c r="BQ8" s="127">
        <v>215527</v>
      </c>
      <c r="BR8" s="127">
        <v>617316</v>
      </c>
      <c r="BS8" s="127">
        <v>77590</v>
      </c>
      <c r="BT8" s="127">
        <v>0</v>
      </c>
      <c r="BU8" s="127">
        <f aca="true" t="shared" si="29" ref="BU8:BU40">SUM(BV8:BX8)</f>
        <v>350947</v>
      </c>
      <c r="BV8" s="127">
        <v>270075</v>
      </c>
      <c r="BW8" s="127">
        <v>23295</v>
      </c>
      <c r="BX8" s="127">
        <v>57577</v>
      </c>
      <c r="BY8" s="127">
        <v>0</v>
      </c>
      <c r="BZ8" s="127">
        <f aca="true" t="shared" si="30" ref="BZ8:BZ40">SUM(CA8:CD8)</f>
        <v>16018</v>
      </c>
      <c r="CA8" s="127">
        <v>493</v>
      </c>
      <c r="CB8" s="127">
        <v>15525</v>
      </c>
      <c r="CC8" s="127">
        <v>0</v>
      </c>
      <c r="CD8" s="127">
        <v>0</v>
      </c>
      <c r="CE8" s="127">
        <v>0</v>
      </c>
      <c r="CF8" s="127">
        <v>0</v>
      </c>
      <c r="CG8" s="127">
        <v>40213</v>
      </c>
      <c r="CH8" s="127">
        <f aca="true" t="shared" si="31" ref="CH8:CH40">SUM(BG8,+BO8,+CG8)</f>
        <v>1317611</v>
      </c>
      <c r="CI8" s="127">
        <f aca="true" t="shared" si="32" ref="CI8:CI24">SUM(AE8,+BG8)</f>
        <v>2539293</v>
      </c>
      <c r="CJ8" s="127">
        <f aca="true" t="shared" si="33" ref="CJ8:CJ23">SUM(AF8,+BH8)</f>
        <v>2538862</v>
      </c>
      <c r="CK8" s="127">
        <f aca="true" t="shared" si="34" ref="CK8:CK23">SUM(AG8,+BI8)</f>
        <v>92612</v>
      </c>
      <c r="CL8" s="127">
        <f aca="true" t="shared" si="35" ref="CL8:CL23">SUM(AH8,+BJ8)</f>
        <v>2197126</v>
      </c>
      <c r="CM8" s="127">
        <f aca="true" t="shared" si="36" ref="CM8:CM23">SUM(AI8,+BK8)</f>
        <v>70362</v>
      </c>
      <c r="CN8" s="127">
        <f aca="true" t="shared" si="37" ref="CN8:CN23">SUM(AJ8,+BL8)</f>
        <v>178762</v>
      </c>
      <c r="CO8" s="127">
        <f aca="true" t="shared" si="38" ref="CO8:CO23">SUM(AK8,+BM8)</f>
        <v>431</v>
      </c>
      <c r="CP8" s="127">
        <f aca="true" t="shared" si="39" ref="CP8:CP23">SUM(AL8,+BN8)</f>
        <v>0</v>
      </c>
      <c r="CQ8" s="127">
        <f aca="true" t="shared" si="40" ref="CQ8:CQ23">SUM(AM8,+BO8)</f>
        <v>37337471</v>
      </c>
      <c r="CR8" s="127">
        <f aca="true" t="shared" si="41" ref="CR8:CR23">SUM(AN8,+BP8)</f>
        <v>18351895</v>
      </c>
      <c r="CS8" s="127">
        <f aca="true" t="shared" si="42" ref="CS8:CS23">SUM(AO8,+BQ8)</f>
        <v>5403830</v>
      </c>
      <c r="CT8" s="127">
        <f aca="true" t="shared" si="43" ref="CT8:CT23">SUM(AP8,+BR8)</f>
        <v>11150037</v>
      </c>
      <c r="CU8" s="127">
        <f aca="true" t="shared" si="44" ref="CU8:CU23">SUM(AQ8,+BS8)</f>
        <v>1593245</v>
      </c>
      <c r="CV8" s="127">
        <f aca="true" t="shared" si="45" ref="CV8:CV23">SUM(AR8,+BT8)</f>
        <v>204783</v>
      </c>
      <c r="CW8" s="127">
        <f aca="true" t="shared" si="46" ref="CW8:CW23">SUM(AS8,+BU8)</f>
        <v>10828973</v>
      </c>
      <c r="CX8" s="127">
        <f aca="true" t="shared" si="47" ref="CX8:DJ23">SUM(AT8,+BV8)</f>
        <v>1948000</v>
      </c>
      <c r="CY8" s="127">
        <f t="shared" si="47"/>
        <v>2351805</v>
      </c>
      <c r="CZ8" s="127">
        <f t="shared" si="47"/>
        <v>6529168</v>
      </c>
      <c r="DA8" s="127">
        <f t="shared" si="47"/>
        <v>134014</v>
      </c>
      <c r="DB8" s="127">
        <f t="shared" si="47"/>
        <v>7933397</v>
      </c>
      <c r="DC8" s="127">
        <f t="shared" si="47"/>
        <v>3954588</v>
      </c>
      <c r="DD8" s="127">
        <f t="shared" si="47"/>
        <v>3791373</v>
      </c>
      <c r="DE8" s="127">
        <f t="shared" si="47"/>
        <v>174073</v>
      </c>
      <c r="DF8" s="127">
        <f t="shared" si="47"/>
        <v>13363</v>
      </c>
      <c r="DG8" s="127">
        <f t="shared" si="47"/>
        <v>0</v>
      </c>
      <c r="DH8" s="127">
        <f t="shared" si="47"/>
        <v>89192</v>
      </c>
      <c r="DI8" s="127">
        <f t="shared" si="47"/>
        <v>1346584</v>
      </c>
      <c r="DJ8" s="127">
        <f t="shared" si="47"/>
        <v>41223348</v>
      </c>
    </row>
    <row r="9" spans="1:114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6"/>
        <v>18916734</v>
      </c>
      <c r="E9" s="127">
        <f t="shared" si="7"/>
        <v>6075768</v>
      </c>
      <c r="F9" s="127">
        <v>8651</v>
      </c>
      <c r="G9" s="127">
        <v>0</v>
      </c>
      <c r="H9" s="127">
        <v>2490000</v>
      </c>
      <c r="I9" s="127">
        <v>1861788</v>
      </c>
      <c r="J9" s="128" t="s">
        <v>332</v>
      </c>
      <c r="K9" s="127">
        <v>1715329</v>
      </c>
      <c r="L9" s="127">
        <v>12840966</v>
      </c>
      <c r="M9" s="127">
        <f t="shared" si="8"/>
        <v>996908</v>
      </c>
      <c r="N9" s="127">
        <f t="shared" si="9"/>
        <v>120737</v>
      </c>
      <c r="O9" s="127">
        <v>0</v>
      </c>
      <c r="P9" s="127">
        <v>0</v>
      </c>
      <c r="Q9" s="127">
        <v>26000</v>
      </c>
      <c r="R9" s="127">
        <v>93955</v>
      </c>
      <c r="S9" s="128" t="s">
        <v>332</v>
      </c>
      <c r="T9" s="127">
        <v>782</v>
      </c>
      <c r="U9" s="127">
        <v>876171</v>
      </c>
      <c r="V9" s="127">
        <f t="shared" si="10"/>
        <v>19913642</v>
      </c>
      <c r="W9" s="127">
        <f t="shared" si="11"/>
        <v>6196505</v>
      </c>
      <c r="X9" s="127">
        <f t="shared" si="12"/>
        <v>8651</v>
      </c>
      <c r="Y9" s="127">
        <f t="shared" si="13"/>
        <v>0</v>
      </c>
      <c r="Z9" s="127">
        <f t="shared" si="14"/>
        <v>2516000</v>
      </c>
      <c r="AA9" s="127">
        <f t="shared" si="15"/>
        <v>1955743</v>
      </c>
      <c r="AB9" s="128" t="s">
        <v>332</v>
      </c>
      <c r="AC9" s="127">
        <f t="shared" si="16"/>
        <v>1716111</v>
      </c>
      <c r="AD9" s="127">
        <f t="shared" si="17"/>
        <v>13717137</v>
      </c>
      <c r="AE9" s="127">
        <f t="shared" si="18"/>
        <v>2379330</v>
      </c>
      <c r="AF9" s="127">
        <f t="shared" si="19"/>
        <v>2379330</v>
      </c>
      <c r="AG9" s="127">
        <v>70805</v>
      </c>
      <c r="AH9" s="127">
        <v>2308525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14814162</v>
      </c>
      <c r="AN9" s="127">
        <f t="shared" si="21"/>
        <v>8149496</v>
      </c>
      <c r="AO9" s="127">
        <v>522724</v>
      </c>
      <c r="AP9" s="127">
        <v>5019506</v>
      </c>
      <c r="AQ9" s="127">
        <v>2558383</v>
      </c>
      <c r="AR9" s="127">
        <v>48883</v>
      </c>
      <c r="AS9" s="127">
        <f t="shared" si="22"/>
        <v>3156197</v>
      </c>
      <c r="AT9" s="127">
        <v>628771</v>
      </c>
      <c r="AU9" s="127">
        <v>2075595</v>
      </c>
      <c r="AV9" s="127">
        <v>451831</v>
      </c>
      <c r="AW9" s="127">
        <v>493353</v>
      </c>
      <c r="AX9" s="127">
        <f t="shared" si="23"/>
        <v>3009303</v>
      </c>
      <c r="AY9" s="127">
        <v>1520729</v>
      </c>
      <c r="AZ9" s="127">
        <v>1488574</v>
      </c>
      <c r="BA9" s="127">
        <v>0</v>
      </c>
      <c r="BB9" s="127">
        <v>0</v>
      </c>
      <c r="BC9" s="127">
        <v>0</v>
      </c>
      <c r="BD9" s="127">
        <v>5813</v>
      </c>
      <c r="BE9" s="127">
        <v>1723242</v>
      </c>
      <c r="BF9" s="127">
        <f t="shared" si="24"/>
        <v>18916734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996908</v>
      </c>
      <c r="BP9" s="127">
        <f t="shared" si="28"/>
        <v>844191</v>
      </c>
      <c r="BQ9" s="127">
        <v>46593</v>
      </c>
      <c r="BR9" s="127">
        <v>741584</v>
      </c>
      <c r="BS9" s="127">
        <v>56014</v>
      </c>
      <c r="BT9" s="127">
        <v>0</v>
      </c>
      <c r="BU9" s="127">
        <f t="shared" si="29"/>
        <v>126717</v>
      </c>
      <c r="BV9" s="127">
        <v>94487</v>
      </c>
      <c r="BW9" s="127">
        <v>32230</v>
      </c>
      <c r="BX9" s="127">
        <v>0</v>
      </c>
      <c r="BY9" s="127">
        <v>26000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31"/>
        <v>996908</v>
      </c>
      <c r="CI9" s="127">
        <f t="shared" si="32"/>
        <v>2379330</v>
      </c>
      <c r="CJ9" s="127">
        <f t="shared" si="33"/>
        <v>2379330</v>
      </c>
      <c r="CK9" s="127">
        <f t="shared" si="34"/>
        <v>70805</v>
      </c>
      <c r="CL9" s="127">
        <f t="shared" si="35"/>
        <v>2308525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0</v>
      </c>
      <c r="CQ9" s="127">
        <f t="shared" si="40"/>
        <v>15811070</v>
      </c>
      <c r="CR9" s="127">
        <f t="shared" si="41"/>
        <v>8993687</v>
      </c>
      <c r="CS9" s="127">
        <f t="shared" si="42"/>
        <v>569317</v>
      </c>
      <c r="CT9" s="127">
        <f t="shared" si="43"/>
        <v>5761090</v>
      </c>
      <c r="CU9" s="127">
        <f t="shared" si="44"/>
        <v>2614397</v>
      </c>
      <c r="CV9" s="127">
        <f t="shared" si="45"/>
        <v>48883</v>
      </c>
      <c r="CW9" s="127">
        <f t="shared" si="46"/>
        <v>3282914</v>
      </c>
      <c r="CX9" s="127">
        <f t="shared" si="47"/>
        <v>723258</v>
      </c>
      <c r="CY9" s="127">
        <f t="shared" si="47"/>
        <v>2107825</v>
      </c>
      <c r="CZ9" s="127">
        <f t="shared" si="47"/>
        <v>451831</v>
      </c>
      <c r="DA9" s="127">
        <f t="shared" si="47"/>
        <v>519353</v>
      </c>
      <c r="DB9" s="127">
        <f t="shared" si="47"/>
        <v>3009303</v>
      </c>
      <c r="DC9" s="127">
        <f t="shared" si="47"/>
        <v>1520729</v>
      </c>
      <c r="DD9" s="127">
        <f t="shared" si="47"/>
        <v>1488574</v>
      </c>
      <c r="DE9" s="127">
        <f t="shared" si="47"/>
        <v>0</v>
      </c>
      <c r="DF9" s="127">
        <f t="shared" si="47"/>
        <v>0</v>
      </c>
      <c r="DG9" s="127">
        <f t="shared" si="47"/>
        <v>0</v>
      </c>
      <c r="DH9" s="127">
        <f t="shared" si="47"/>
        <v>5813</v>
      </c>
      <c r="DI9" s="127">
        <f t="shared" si="47"/>
        <v>1723242</v>
      </c>
      <c r="DJ9" s="127">
        <f t="shared" si="47"/>
        <v>19913642</v>
      </c>
    </row>
    <row r="10" spans="1:114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6"/>
        <v>8292112</v>
      </c>
      <c r="E10" s="127">
        <f t="shared" si="7"/>
        <v>2811815</v>
      </c>
      <c r="F10" s="127">
        <v>133500</v>
      </c>
      <c r="G10" s="127">
        <v>0</v>
      </c>
      <c r="H10" s="127">
        <v>355500</v>
      </c>
      <c r="I10" s="127">
        <v>1054208</v>
      </c>
      <c r="J10" s="128" t="s">
        <v>332</v>
      </c>
      <c r="K10" s="127">
        <v>1268607</v>
      </c>
      <c r="L10" s="127">
        <v>5480297</v>
      </c>
      <c r="M10" s="127">
        <f t="shared" si="8"/>
        <v>831840</v>
      </c>
      <c r="N10" s="127">
        <f t="shared" si="9"/>
        <v>203860</v>
      </c>
      <c r="O10" s="127">
        <v>90231</v>
      </c>
      <c r="P10" s="127">
        <v>0</v>
      </c>
      <c r="Q10" s="127">
        <v>68600</v>
      </c>
      <c r="R10" s="127">
        <v>42448</v>
      </c>
      <c r="S10" s="128" t="s">
        <v>332</v>
      </c>
      <c r="T10" s="127">
        <v>2581</v>
      </c>
      <c r="U10" s="127">
        <v>627980</v>
      </c>
      <c r="V10" s="127">
        <f t="shared" si="10"/>
        <v>9123952</v>
      </c>
      <c r="W10" s="127">
        <f t="shared" si="11"/>
        <v>3015675</v>
      </c>
      <c r="X10" s="127">
        <f t="shared" si="12"/>
        <v>223731</v>
      </c>
      <c r="Y10" s="127">
        <f t="shared" si="13"/>
        <v>0</v>
      </c>
      <c r="Z10" s="127">
        <f t="shared" si="14"/>
        <v>424100</v>
      </c>
      <c r="AA10" s="127">
        <f t="shared" si="15"/>
        <v>1096656</v>
      </c>
      <c r="AB10" s="128" t="s">
        <v>332</v>
      </c>
      <c r="AC10" s="127">
        <f t="shared" si="16"/>
        <v>1271188</v>
      </c>
      <c r="AD10" s="127">
        <f t="shared" si="17"/>
        <v>6108277</v>
      </c>
      <c r="AE10" s="127">
        <f t="shared" si="18"/>
        <v>478187</v>
      </c>
      <c r="AF10" s="127">
        <f t="shared" si="19"/>
        <v>474128</v>
      </c>
      <c r="AG10" s="127">
        <v>0</v>
      </c>
      <c r="AH10" s="127">
        <v>474128</v>
      </c>
      <c r="AI10" s="127">
        <v>0</v>
      </c>
      <c r="AJ10" s="127">
        <v>0</v>
      </c>
      <c r="AK10" s="127">
        <v>4059</v>
      </c>
      <c r="AL10" s="127">
        <v>0</v>
      </c>
      <c r="AM10" s="127">
        <f t="shared" si="20"/>
        <v>7613864</v>
      </c>
      <c r="AN10" s="127">
        <f t="shared" si="21"/>
        <v>2797442</v>
      </c>
      <c r="AO10" s="127">
        <v>699360</v>
      </c>
      <c r="AP10" s="127">
        <v>1270881</v>
      </c>
      <c r="AQ10" s="127">
        <v>782081</v>
      </c>
      <c r="AR10" s="127">
        <v>45120</v>
      </c>
      <c r="AS10" s="127">
        <f t="shared" si="22"/>
        <v>292371</v>
      </c>
      <c r="AT10" s="127">
        <v>292371</v>
      </c>
      <c r="AU10" s="127">
        <v>0</v>
      </c>
      <c r="AV10" s="127">
        <v>0</v>
      </c>
      <c r="AW10" s="127">
        <v>35111</v>
      </c>
      <c r="AX10" s="127">
        <f t="shared" si="23"/>
        <v>4488940</v>
      </c>
      <c r="AY10" s="127">
        <v>2584958</v>
      </c>
      <c r="AZ10" s="127">
        <v>1841520</v>
      </c>
      <c r="BA10" s="127">
        <v>62462</v>
      </c>
      <c r="BB10" s="127">
        <v>0</v>
      </c>
      <c r="BC10" s="127">
        <v>0</v>
      </c>
      <c r="BD10" s="127">
        <v>0</v>
      </c>
      <c r="BE10" s="127">
        <v>200061</v>
      </c>
      <c r="BF10" s="127">
        <f t="shared" si="24"/>
        <v>8292112</v>
      </c>
      <c r="BG10" s="127">
        <f t="shared" si="25"/>
        <v>162751</v>
      </c>
      <c r="BH10" s="127">
        <f t="shared" si="26"/>
        <v>162751</v>
      </c>
      <c r="BI10" s="127">
        <v>0</v>
      </c>
      <c r="BJ10" s="127">
        <v>162751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542152</v>
      </c>
      <c r="BP10" s="127">
        <f t="shared" si="28"/>
        <v>338400</v>
      </c>
      <c r="BQ10" s="127">
        <v>82720</v>
      </c>
      <c r="BR10" s="127">
        <v>120320</v>
      </c>
      <c r="BS10" s="127">
        <v>135360</v>
      </c>
      <c r="BT10" s="127">
        <v>0</v>
      </c>
      <c r="BU10" s="127">
        <f t="shared" si="29"/>
        <v>13904</v>
      </c>
      <c r="BV10" s="127">
        <v>13904</v>
      </c>
      <c r="BW10" s="127">
        <v>0</v>
      </c>
      <c r="BX10" s="127">
        <v>0</v>
      </c>
      <c r="BY10" s="127">
        <v>0</v>
      </c>
      <c r="BZ10" s="127">
        <f t="shared" si="30"/>
        <v>189848</v>
      </c>
      <c r="CA10" s="127">
        <v>31622</v>
      </c>
      <c r="CB10" s="127">
        <v>158226</v>
      </c>
      <c r="CC10" s="127">
        <v>0</v>
      </c>
      <c r="CD10" s="127">
        <v>0</v>
      </c>
      <c r="CE10" s="127">
        <v>0</v>
      </c>
      <c r="CF10" s="127">
        <v>0</v>
      </c>
      <c r="CG10" s="127">
        <v>126937</v>
      </c>
      <c r="CH10" s="127">
        <f t="shared" si="31"/>
        <v>831840</v>
      </c>
      <c r="CI10" s="127">
        <f t="shared" si="32"/>
        <v>640938</v>
      </c>
      <c r="CJ10" s="127">
        <f t="shared" si="33"/>
        <v>636879</v>
      </c>
      <c r="CK10" s="127">
        <f t="shared" si="34"/>
        <v>0</v>
      </c>
      <c r="CL10" s="127">
        <f t="shared" si="35"/>
        <v>636879</v>
      </c>
      <c r="CM10" s="127">
        <f t="shared" si="36"/>
        <v>0</v>
      </c>
      <c r="CN10" s="127">
        <f t="shared" si="37"/>
        <v>0</v>
      </c>
      <c r="CO10" s="127">
        <f t="shared" si="38"/>
        <v>4059</v>
      </c>
      <c r="CP10" s="127">
        <f t="shared" si="39"/>
        <v>0</v>
      </c>
      <c r="CQ10" s="127">
        <f t="shared" si="40"/>
        <v>8156016</v>
      </c>
      <c r="CR10" s="127">
        <f t="shared" si="41"/>
        <v>3135842</v>
      </c>
      <c r="CS10" s="127">
        <f t="shared" si="42"/>
        <v>782080</v>
      </c>
      <c r="CT10" s="127">
        <f t="shared" si="43"/>
        <v>1391201</v>
      </c>
      <c r="CU10" s="127">
        <f t="shared" si="44"/>
        <v>917441</v>
      </c>
      <c r="CV10" s="127">
        <f t="shared" si="45"/>
        <v>45120</v>
      </c>
      <c r="CW10" s="127">
        <f t="shared" si="46"/>
        <v>306275</v>
      </c>
      <c r="CX10" s="127">
        <f t="shared" si="47"/>
        <v>306275</v>
      </c>
      <c r="CY10" s="127">
        <f t="shared" si="47"/>
        <v>0</v>
      </c>
      <c r="CZ10" s="127">
        <f t="shared" si="47"/>
        <v>0</v>
      </c>
      <c r="DA10" s="127">
        <f t="shared" si="47"/>
        <v>35111</v>
      </c>
      <c r="DB10" s="127">
        <f t="shared" si="47"/>
        <v>4678788</v>
      </c>
      <c r="DC10" s="127">
        <f t="shared" si="47"/>
        <v>2616580</v>
      </c>
      <c r="DD10" s="127">
        <f t="shared" si="47"/>
        <v>1999746</v>
      </c>
      <c r="DE10" s="127">
        <f t="shared" si="47"/>
        <v>62462</v>
      </c>
      <c r="DF10" s="127">
        <f t="shared" si="47"/>
        <v>0</v>
      </c>
      <c r="DG10" s="127">
        <f t="shared" si="47"/>
        <v>0</v>
      </c>
      <c r="DH10" s="127">
        <f t="shared" si="47"/>
        <v>0</v>
      </c>
      <c r="DI10" s="127">
        <f t="shared" si="47"/>
        <v>326998</v>
      </c>
      <c r="DJ10" s="127">
        <f t="shared" si="47"/>
        <v>9123952</v>
      </c>
    </row>
    <row r="11" spans="1:114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6"/>
        <v>6645725</v>
      </c>
      <c r="E11" s="127">
        <f t="shared" si="7"/>
        <v>1702372</v>
      </c>
      <c r="F11" s="127">
        <v>0</v>
      </c>
      <c r="G11" s="127">
        <v>0</v>
      </c>
      <c r="H11" s="127">
        <v>854600</v>
      </c>
      <c r="I11" s="127">
        <v>505663</v>
      </c>
      <c r="J11" s="128" t="s">
        <v>332</v>
      </c>
      <c r="K11" s="127">
        <v>342109</v>
      </c>
      <c r="L11" s="127">
        <v>4943353</v>
      </c>
      <c r="M11" s="127">
        <f t="shared" si="8"/>
        <v>407976</v>
      </c>
      <c r="N11" s="127">
        <f t="shared" si="9"/>
        <v>45456</v>
      </c>
      <c r="O11" s="127">
        <v>0</v>
      </c>
      <c r="P11" s="127">
        <v>0</v>
      </c>
      <c r="Q11" s="127">
        <v>0</v>
      </c>
      <c r="R11" s="127">
        <v>44009</v>
      </c>
      <c r="S11" s="128" t="s">
        <v>332</v>
      </c>
      <c r="T11" s="127">
        <v>1447</v>
      </c>
      <c r="U11" s="127">
        <v>362520</v>
      </c>
      <c r="V11" s="127">
        <f t="shared" si="10"/>
        <v>7053701</v>
      </c>
      <c r="W11" s="127">
        <f t="shared" si="11"/>
        <v>1747828</v>
      </c>
      <c r="X11" s="127">
        <f t="shared" si="12"/>
        <v>0</v>
      </c>
      <c r="Y11" s="127">
        <f t="shared" si="13"/>
        <v>0</v>
      </c>
      <c r="Z11" s="127">
        <f t="shared" si="14"/>
        <v>854600</v>
      </c>
      <c r="AA11" s="127">
        <f t="shared" si="15"/>
        <v>549672</v>
      </c>
      <c r="AB11" s="128" t="s">
        <v>332</v>
      </c>
      <c r="AC11" s="127">
        <f t="shared" si="16"/>
        <v>343556</v>
      </c>
      <c r="AD11" s="127">
        <f t="shared" si="17"/>
        <v>5305873</v>
      </c>
      <c r="AE11" s="127">
        <f t="shared" si="18"/>
        <v>269551</v>
      </c>
      <c r="AF11" s="127">
        <f t="shared" si="19"/>
        <v>269551</v>
      </c>
      <c r="AG11" s="127">
        <v>0</v>
      </c>
      <c r="AH11" s="127">
        <v>269551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5842798</v>
      </c>
      <c r="AN11" s="127">
        <f t="shared" si="21"/>
        <v>2194330</v>
      </c>
      <c r="AO11" s="127">
        <v>575127</v>
      </c>
      <c r="AP11" s="127">
        <v>1035228</v>
      </c>
      <c r="AQ11" s="127">
        <v>583975</v>
      </c>
      <c r="AR11" s="127">
        <v>0</v>
      </c>
      <c r="AS11" s="127">
        <f t="shared" si="22"/>
        <v>1151287</v>
      </c>
      <c r="AT11" s="127">
        <v>85647</v>
      </c>
      <c r="AU11" s="127">
        <v>963548</v>
      </c>
      <c r="AV11" s="127">
        <v>102092</v>
      </c>
      <c r="AW11" s="127">
        <v>66029</v>
      </c>
      <c r="AX11" s="127">
        <f t="shared" si="23"/>
        <v>2430327</v>
      </c>
      <c r="AY11" s="127">
        <v>839134</v>
      </c>
      <c r="AZ11" s="127">
        <v>1273082</v>
      </c>
      <c r="BA11" s="127">
        <v>318111</v>
      </c>
      <c r="BB11" s="127">
        <v>0</v>
      </c>
      <c r="BC11" s="127">
        <v>0</v>
      </c>
      <c r="BD11" s="127">
        <v>825</v>
      </c>
      <c r="BE11" s="127">
        <v>533376</v>
      </c>
      <c r="BF11" s="127">
        <f t="shared" si="24"/>
        <v>6645725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371047</v>
      </c>
      <c r="BP11" s="127">
        <f t="shared" si="28"/>
        <v>35392</v>
      </c>
      <c r="BQ11" s="127">
        <v>35392</v>
      </c>
      <c r="BR11" s="127">
        <v>0</v>
      </c>
      <c r="BS11" s="127">
        <v>0</v>
      </c>
      <c r="BT11" s="127">
        <v>0</v>
      </c>
      <c r="BU11" s="127">
        <f t="shared" si="29"/>
        <v>27297</v>
      </c>
      <c r="BV11" s="127">
        <v>78</v>
      </c>
      <c r="BW11" s="127">
        <v>27219</v>
      </c>
      <c r="BX11" s="127">
        <v>0</v>
      </c>
      <c r="BY11" s="127">
        <v>0</v>
      </c>
      <c r="BZ11" s="127">
        <f t="shared" si="30"/>
        <v>308358</v>
      </c>
      <c r="CA11" s="127">
        <v>118253</v>
      </c>
      <c r="CB11" s="127">
        <v>190105</v>
      </c>
      <c r="CC11" s="127">
        <v>0</v>
      </c>
      <c r="CD11" s="127">
        <v>0</v>
      </c>
      <c r="CE11" s="127">
        <v>0</v>
      </c>
      <c r="CF11" s="127">
        <v>0</v>
      </c>
      <c r="CG11" s="127">
        <v>36929</v>
      </c>
      <c r="CH11" s="127">
        <f t="shared" si="31"/>
        <v>407976</v>
      </c>
      <c r="CI11" s="127">
        <f t="shared" si="32"/>
        <v>269551</v>
      </c>
      <c r="CJ11" s="127">
        <f t="shared" si="33"/>
        <v>269551</v>
      </c>
      <c r="CK11" s="127">
        <f t="shared" si="34"/>
        <v>0</v>
      </c>
      <c r="CL11" s="127">
        <f t="shared" si="35"/>
        <v>269551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6213845</v>
      </c>
      <c r="CR11" s="127">
        <f t="shared" si="41"/>
        <v>2229722</v>
      </c>
      <c r="CS11" s="127">
        <f t="shared" si="42"/>
        <v>610519</v>
      </c>
      <c r="CT11" s="127">
        <f t="shared" si="43"/>
        <v>1035228</v>
      </c>
      <c r="CU11" s="127">
        <f t="shared" si="44"/>
        <v>583975</v>
      </c>
      <c r="CV11" s="127">
        <f t="shared" si="45"/>
        <v>0</v>
      </c>
      <c r="CW11" s="127">
        <f t="shared" si="46"/>
        <v>1178584</v>
      </c>
      <c r="CX11" s="127">
        <f t="shared" si="47"/>
        <v>85725</v>
      </c>
      <c r="CY11" s="127">
        <f t="shared" si="47"/>
        <v>990767</v>
      </c>
      <c r="CZ11" s="127">
        <f t="shared" si="47"/>
        <v>102092</v>
      </c>
      <c r="DA11" s="127">
        <f t="shared" si="47"/>
        <v>66029</v>
      </c>
      <c r="DB11" s="127">
        <f t="shared" si="47"/>
        <v>2738685</v>
      </c>
      <c r="DC11" s="127">
        <f t="shared" si="47"/>
        <v>957387</v>
      </c>
      <c r="DD11" s="127">
        <f t="shared" si="47"/>
        <v>1463187</v>
      </c>
      <c r="DE11" s="127">
        <f t="shared" si="47"/>
        <v>318111</v>
      </c>
      <c r="DF11" s="127">
        <f t="shared" si="47"/>
        <v>0</v>
      </c>
      <c r="DG11" s="127">
        <f t="shared" si="47"/>
        <v>0</v>
      </c>
      <c r="DH11" s="127">
        <f t="shared" si="47"/>
        <v>825</v>
      </c>
      <c r="DI11" s="127">
        <f t="shared" si="47"/>
        <v>570305</v>
      </c>
      <c r="DJ11" s="127">
        <f t="shared" si="47"/>
        <v>7053701</v>
      </c>
    </row>
    <row r="12" spans="1:114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6"/>
        <v>4944869</v>
      </c>
      <c r="E12" s="133">
        <f t="shared" si="7"/>
        <v>2457574</v>
      </c>
      <c r="F12" s="133">
        <v>53550</v>
      </c>
      <c r="G12" s="133">
        <v>94918</v>
      </c>
      <c r="H12" s="133">
        <v>1468600</v>
      </c>
      <c r="I12" s="133">
        <v>419631</v>
      </c>
      <c r="J12" s="134" t="s">
        <v>332</v>
      </c>
      <c r="K12" s="133">
        <v>420875</v>
      </c>
      <c r="L12" s="133">
        <v>2487295</v>
      </c>
      <c r="M12" s="133">
        <f t="shared" si="8"/>
        <v>131760</v>
      </c>
      <c r="N12" s="133">
        <f t="shared" si="9"/>
        <v>8193</v>
      </c>
      <c r="O12" s="133">
        <v>0</v>
      </c>
      <c r="P12" s="133">
        <v>0</v>
      </c>
      <c r="Q12" s="133">
        <v>0</v>
      </c>
      <c r="R12" s="133">
        <v>7511</v>
      </c>
      <c r="S12" s="134" t="s">
        <v>332</v>
      </c>
      <c r="T12" s="133">
        <v>682</v>
      </c>
      <c r="U12" s="133">
        <v>123567</v>
      </c>
      <c r="V12" s="133">
        <f t="shared" si="10"/>
        <v>5076629</v>
      </c>
      <c r="W12" s="133">
        <f t="shared" si="11"/>
        <v>2465767</v>
      </c>
      <c r="X12" s="133">
        <f t="shared" si="12"/>
        <v>53550</v>
      </c>
      <c r="Y12" s="133">
        <f t="shared" si="13"/>
        <v>94918</v>
      </c>
      <c r="Z12" s="133">
        <f t="shared" si="14"/>
        <v>1468600</v>
      </c>
      <c r="AA12" s="133">
        <f t="shared" si="15"/>
        <v>427142</v>
      </c>
      <c r="AB12" s="134" t="s">
        <v>332</v>
      </c>
      <c r="AC12" s="133">
        <f t="shared" si="16"/>
        <v>421557</v>
      </c>
      <c r="AD12" s="133">
        <f t="shared" si="17"/>
        <v>2610862</v>
      </c>
      <c r="AE12" s="133">
        <f t="shared" si="18"/>
        <v>2363353</v>
      </c>
      <c r="AF12" s="133">
        <f t="shared" si="19"/>
        <v>2363353</v>
      </c>
      <c r="AG12" s="133">
        <v>0</v>
      </c>
      <c r="AH12" s="133">
        <v>2363353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20"/>
        <v>2315828</v>
      </c>
      <c r="AN12" s="133">
        <f t="shared" si="21"/>
        <v>1384386</v>
      </c>
      <c r="AO12" s="133">
        <v>213303</v>
      </c>
      <c r="AP12" s="133">
        <v>1039193</v>
      </c>
      <c r="AQ12" s="133">
        <v>118007</v>
      </c>
      <c r="AR12" s="133">
        <v>13883</v>
      </c>
      <c r="AS12" s="133">
        <f t="shared" si="22"/>
        <v>298678</v>
      </c>
      <c r="AT12" s="133">
        <v>126891</v>
      </c>
      <c r="AU12" s="133">
        <v>137740</v>
      </c>
      <c r="AV12" s="133">
        <v>34047</v>
      </c>
      <c r="AW12" s="133">
        <v>0</v>
      </c>
      <c r="AX12" s="133">
        <f t="shared" si="23"/>
        <v>632764</v>
      </c>
      <c r="AY12" s="133">
        <v>1713</v>
      </c>
      <c r="AZ12" s="133">
        <v>578421</v>
      </c>
      <c r="BA12" s="133">
        <v>52630</v>
      </c>
      <c r="BB12" s="133">
        <v>0</v>
      </c>
      <c r="BC12" s="133">
        <v>0</v>
      </c>
      <c r="BD12" s="133">
        <v>0</v>
      </c>
      <c r="BE12" s="133">
        <v>265688</v>
      </c>
      <c r="BF12" s="133">
        <f t="shared" si="24"/>
        <v>4944869</v>
      </c>
      <c r="BG12" s="133">
        <f t="shared" si="25"/>
        <v>0</v>
      </c>
      <c r="BH12" s="133">
        <f t="shared" si="26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7"/>
        <v>121491</v>
      </c>
      <c r="BP12" s="133">
        <f t="shared" si="28"/>
        <v>5553</v>
      </c>
      <c r="BQ12" s="133">
        <v>5553</v>
      </c>
      <c r="BR12" s="133">
        <v>0</v>
      </c>
      <c r="BS12" s="133">
        <v>0</v>
      </c>
      <c r="BT12" s="133">
        <v>0</v>
      </c>
      <c r="BU12" s="133">
        <f t="shared" si="29"/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f t="shared" si="30"/>
        <v>115938</v>
      </c>
      <c r="CA12" s="133">
        <v>61818</v>
      </c>
      <c r="CB12" s="133">
        <v>54120</v>
      </c>
      <c r="CC12" s="133">
        <v>0</v>
      </c>
      <c r="CD12" s="133">
        <v>0</v>
      </c>
      <c r="CE12" s="133">
        <v>0</v>
      </c>
      <c r="CF12" s="133">
        <v>0</v>
      </c>
      <c r="CG12" s="133">
        <v>10269</v>
      </c>
      <c r="CH12" s="133">
        <f t="shared" si="31"/>
        <v>131760</v>
      </c>
      <c r="CI12" s="133">
        <f t="shared" si="32"/>
        <v>2363353</v>
      </c>
      <c r="CJ12" s="133">
        <f t="shared" si="33"/>
        <v>2363353</v>
      </c>
      <c r="CK12" s="133">
        <f t="shared" si="34"/>
        <v>0</v>
      </c>
      <c r="CL12" s="133">
        <f t="shared" si="35"/>
        <v>2363353</v>
      </c>
      <c r="CM12" s="133">
        <f t="shared" si="36"/>
        <v>0</v>
      </c>
      <c r="CN12" s="133">
        <f t="shared" si="37"/>
        <v>0</v>
      </c>
      <c r="CO12" s="133">
        <f t="shared" si="38"/>
        <v>0</v>
      </c>
      <c r="CP12" s="133">
        <f t="shared" si="39"/>
        <v>0</v>
      </c>
      <c r="CQ12" s="133">
        <f t="shared" si="40"/>
        <v>2437319</v>
      </c>
      <c r="CR12" s="133">
        <f t="shared" si="41"/>
        <v>1389939</v>
      </c>
      <c r="CS12" s="133">
        <f t="shared" si="42"/>
        <v>218856</v>
      </c>
      <c r="CT12" s="133">
        <f t="shared" si="43"/>
        <v>1039193</v>
      </c>
      <c r="CU12" s="133">
        <f t="shared" si="44"/>
        <v>118007</v>
      </c>
      <c r="CV12" s="133">
        <f t="shared" si="45"/>
        <v>13883</v>
      </c>
      <c r="CW12" s="133">
        <f t="shared" si="46"/>
        <v>298678</v>
      </c>
      <c r="CX12" s="133">
        <f t="shared" si="47"/>
        <v>126891</v>
      </c>
      <c r="CY12" s="133">
        <f t="shared" si="47"/>
        <v>137740</v>
      </c>
      <c r="CZ12" s="133">
        <f t="shared" si="47"/>
        <v>34047</v>
      </c>
      <c r="DA12" s="133">
        <f t="shared" si="47"/>
        <v>0</v>
      </c>
      <c r="DB12" s="133">
        <f t="shared" si="47"/>
        <v>748702</v>
      </c>
      <c r="DC12" s="133">
        <f t="shared" si="47"/>
        <v>63531</v>
      </c>
      <c r="DD12" s="133">
        <f t="shared" si="47"/>
        <v>632541</v>
      </c>
      <c r="DE12" s="133">
        <f t="shared" si="47"/>
        <v>52630</v>
      </c>
      <c r="DF12" s="133">
        <f t="shared" si="47"/>
        <v>0</v>
      </c>
      <c r="DG12" s="133">
        <f t="shared" si="47"/>
        <v>0</v>
      </c>
      <c r="DH12" s="133">
        <f t="shared" si="47"/>
        <v>0</v>
      </c>
      <c r="DI12" s="133">
        <f t="shared" si="47"/>
        <v>275957</v>
      </c>
      <c r="DJ12" s="133">
        <f t="shared" si="47"/>
        <v>5076629</v>
      </c>
    </row>
    <row r="13" spans="1:114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6"/>
        <v>4097869</v>
      </c>
      <c r="E13" s="133">
        <f t="shared" si="7"/>
        <v>954826</v>
      </c>
      <c r="F13" s="133">
        <v>175777</v>
      </c>
      <c r="G13" s="133">
        <v>0</v>
      </c>
      <c r="H13" s="133">
        <v>390300</v>
      </c>
      <c r="I13" s="133">
        <v>258672</v>
      </c>
      <c r="J13" s="134" t="s">
        <v>332</v>
      </c>
      <c r="K13" s="133">
        <v>130077</v>
      </c>
      <c r="L13" s="133">
        <v>3143043</v>
      </c>
      <c r="M13" s="133">
        <f t="shared" si="8"/>
        <v>99015</v>
      </c>
      <c r="N13" s="133">
        <f t="shared" si="9"/>
        <v>11904</v>
      </c>
      <c r="O13" s="133">
        <v>0</v>
      </c>
      <c r="P13" s="133">
        <v>0</v>
      </c>
      <c r="Q13" s="133">
        <v>0</v>
      </c>
      <c r="R13" s="133">
        <v>11901</v>
      </c>
      <c r="S13" s="134" t="s">
        <v>332</v>
      </c>
      <c r="T13" s="133">
        <v>3</v>
      </c>
      <c r="U13" s="133">
        <v>87111</v>
      </c>
      <c r="V13" s="133">
        <f t="shared" si="10"/>
        <v>4196884</v>
      </c>
      <c r="W13" s="133">
        <f t="shared" si="11"/>
        <v>966730</v>
      </c>
      <c r="X13" s="133">
        <f t="shared" si="12"/>
        <v>175777</v>
      </c>
      <c r="Y13" s="133">
        <f t="shared" si="13"/>
        <v>0</v>
      </c>
      <c r="Z13" s="133">
        <f t="shared" si="14"/>
        <v>390300</v>
      </c>
      <c r="AA13" s="133">
        <f t="shared" si="15"/>
        <v>270573</v>
      </c>
      <c r="AB13" s="134" t="s">
        <v>332</v>
      </c>
      <c r="AC13" s="133">
        <f t="shared" si="16"/>
        <v>130080</v>
      </c>
      <c r="AD13" s="133">
        <f t="shared" si="17"/>
        <v>3230154</v>
      </c>
      <c r="AE13" s="133">
        <f t="shared" si="18"/>
        <v>657512</v>
      </c>
      <c r="AF13" s="133">
        <f t="shared" si="19"/>
        <v>653183</v>
      </c>
      <c r="AG13" s="133">
        <v>0</v>
      </c>
      <c r="AH13" s="133">
        <v>653183</v>
      </c>
      <c r="AI13" s="133">
        <v>0</v>
      </c>
      <c r="AJ13" s="133">
        <v>0</v>
      </c>
      <c r="AK13" s="133">
        <v>4329</v>
      </c>
      <c r="AL13" s="133">
        <v>0</v>
      </c>
      <c r="AM13" s="133">
        <f t="shared" si="20"/>
        <v>3395667</v>
      </c>
      <c r="AN13" s="133">
        <f t="shared" si="21"/>
        <v>1303412</v>
      </c>
      <c r="AO13" s="133">
        <v>351609</v>
      </c>
      <c r="AP13" s="133">
        <v>815234</v>
      </c>
      <c r="AQ13" s="133">
        <v>136569</v>
      </c>
      <c r="AR13" s="133">
        <v>0</v>
      </c>
      <c r="AS13" s="133">
        <f t="shared" si="22"/>
        <v>426346</v>
      </c>
      <c r="AT13" s="133">
        <v>24985</v>
      </c>
      <c r="AU13" s="133">
        <v>372326</v>
      </c>
      <c r="AV13" s="133">
        <v>29035</v>
      </c>
      <c r="AW13" s="133">
        <v>0</v>
      </c>
      <c r="AX13" s="133">
        <f t="shared" si="23"/>
        <v>1649050</v>
      </c>
      <c r="AY13" s="133">
        <v>682368</v>
      </c>
      <c r="AZ13" s="133">
        <v>515885</v>
      </c>
      <c r="BA13" s="133">
        <v>444868</v>
      </c>
      <c r="BB13" s="133">
        <v>5929</v>
      </c>
      <c r="BC13" s="133">
        <v>0</v>
      </c>
      <c r="BD13" s="133">
        <v>16859</v>
      </c>
      <c r="BE13" s="133">
        <v>44690</v>
      </c>
      <c r="BF13" s="133">
        <f t="shared" si="24"/>
        <v>4097869</v>
      </c>
      <c r="BG13" s="133">
        <f t="shared" si="25"/>
        <v>0</v>
      </c>
      <c r="BH13" s="133">
        <f t="shared" si="26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f t="shared" si="27"/>
        <v>99015</v>
      </c>
      <c r="BP13" s="133">
        <f t="shared" si="28"/>
        <v>49921</v>
      </c>
      <c r="BQ13" s="133">
        <v>21185</v>
      </c>
      <c r="BR13" s="133">
        <v>0</v>
      </c>
      <c r="BS13" s="133">
        <v>28736</v>
      </c>
      <c r="BT13" s="133">
        <v>0</v>
      </c>
      <c r="BU13" s="133">
        <f t="shared" si="29"/>
        <v>23277</v>
      </c>
      <c r="BV13" s="133">
        <v>0</v>
      </c>
      <c r="BW13" s="133">
        <v>23277</v>
      </c>
      <c r="BX13" s="133">
        <v>0</v>
      </c>
      <c r="BY13" s="133">
        <v>0</v>
      </c>
      <c r="BZ13" s="133">
        <f t="shared" si="30"/>
        <v>25817</v>
      </c>
      <c r="CA13" s="133">
        <v>23256</v>
      </c>
      <c r="CB13" s="133">
        <v>2561</v>
      </c>
      <c r="CC13" s="133">
        <v>0</v>
      </c>
      <c r="CD13" s="133">
        <v>0</v>
      </c>
      <c r="CE13" s="133">
        <v>0</v>
      </c>
      <c r="CF13" s="133">
        <v>0</v>
      </c>
      <c r="CG13" s="133">
        <v>0</v>
      </c>
      <c r="CH13" s="133">
        <f t="shared" si="31"/>
        <v>99015</v>
      </c>
      <c r="CI13" s="133">
        <f t="shared" si="32"/>
        <v>657512</v>
      </c>
      <c r="CJ13" s="133">
        <f t="shared" si="33"/>
        <v>653183</v>
      </c>
      <c r="CK13" s="133">
        <f t="shared" si="34"/>
        <v>0</v>
      </c>
      <c r="CL13" s="133">
        <f t="shared" si="35"/>
        <v>653183</v>
      </c>
      <c r="CM13" s="133">
        <f t="shared" si="36"/>
        <v>0</v>
      </c>
      <c r="CN13" s="133">
        <f t="shared" si="37"/>
        <v>0</v>
      </c>
      <c r="CO13" s="133">
        <f t="shared" si="38"/>
        <v>4329</v>
      </c>
      <c r="CP13" s="133">
        <f t="shared" si="39"/>
        <v>0</v>
      </c>
      <c r="CQ13" s="133">
        <f t="shared" si="40"/>
        <v>3494682</v>
      </c>
      <c r="CR13" s="133">
        <f t="shared" si="41"/>
        <v>1353333</v>
      </c>
      <c r="CS13" s="133">
        <f t="shared" si="42"/>
        <v>372794</v>
      </c>
      <c r="CT13" s="133">
        <f t="shared" si="43"/>
        <v>815234</v>
      </c>
      <c r="CU13" s="133">
        <f t="shared" si="44"/>
        <v>165305</v>
      </c>
      <c r="CV13" s="133">
        <f t="shared" si="45"/>
        <v>0</v>
      </c>
      <c r="CW13" s="133">
        <f t="shared" si="46"/>
        <v>449623</v>
      </c>
      <c r="CX13" s="133">
        <f t="shared" si="47"/>
        <v>24985</v>
      </c>
      <c r="CY13" s="133">
        <f t="shared" si="47"/>
        <v>395603</v>
      </c>
      <c r="CZ13" s="133">
        <f t="shared" si="47"/>
        <v>29035</v>
      </c>
      <c r="DA13" s="133">
        <f t="shared" si="47"/>
        <v>0</v>
      </c>
      <c r="DB13" s="133">
        <f t="shared" si="47"/>
        <v>1674867</v>
      </c>
      <c r="DC13" s="133">
        <f t="shared" si="47"/>
        <v>705624</v>
      </c>
      <c r="DD13" s="133">
        <f t="shared" si="47"/>
        <v>518446</v>
      </c>
      <c r="DE13" s="133">
        <f t="shared" si="47"/>
        <v>444868</v>
      </c>
      <c r="DF13" s="133">
        <f t="shared" si="47"/>
        <v>5929</v>
      </c>
      <c r="DG13" s="133">
        <f t="shared" si="47"/>
        <v>0</v>
      </c>
      <c r="DH13" s="133">
        <f t="shared" si="47"/>
        <v>16859</v>
      </c>
      <c r="DI13" s="133">
        <f t="shared" si="47"/>
        <v>44690</v>
      </c>
      <c r="DJ13" s="133">
        <f t="shared" si="47"/>
        <v>4196884</v>
      </c>
    </row>
    <row r="14" spans="1:114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6"/>
        <v>7093356</v>
      </c>
      <c r="E14" s="133">
        <f t="shared" si="7"/>
        <v>2996505</v>
      </c>
      <c r="F14" s="133">
        <v>73695</v>
      </c>
      <c r="G14" s="133">
        <v>0</v>
      </c>
      <c r="H14" s="133">
        <v>522600</v>
      </c>
      <c r="I14" s="133">
        <v>1466829</v>
      </c>
      <c r="J14" s="134" t="s">
        <v>332</v>
      </c>
      <c r="K14" s="133">
        <v>933381</v>
      </c>
      <c r="L14" s="133">
        <v>4096851</v>
      </c>
      <c r="M14" s="133">
        <f t="shared" si="8"/>
        <v>149391</v>
      </c>
      <c r="N14" s="133">
        <f t="shared" si="9"/>
        <v>0</v>
      </c>
      <c r="O14" s="133">
        <v>0</v>
      </c>
      <c r="P14" s="133">
        <v>0</v>
      </c>
      <c r="Q14" s="133">
        <v>0</v>
      </c>
      <c r="R14" s="133">
        <v>0</v>
      </c>
      <c r="S14" s="134" t="s">
        <v>332</v>
      </c>
      <c r="T14" s="133">
        <v>0</v>
      </c>
      <c r="U14" s="133">
        <v>149391</v>
      </c>
      <c r="V14" s="133">
        <f t="shared" si="10"/>
        <v>7242747</v>
      </c>
      <c r="W14" s="133">
        <f t="shared" si="11"/>
        <v>2996505</v>
      </c>
      <c r="X14" s="133">
        <f t="shared" si="12"/>
        <v>73695</v>
      </c>
      <c r="Y14" s="133">
        <f t="shared" si="13"/>
        <v>0</v>
      </c>
      <c r="Z14" s="133">
        <f t="shared" si="14"/>
        <v>522600</v>
      </c>
      <c r="AA14" s="133">
        <f t="shared" si="15"/>
        <v>1466829</v>
      </c>
      <c r="AB14" s="134" t="s">
        <v>332</v>
      </c>
      <c r="AC14" s="133">
        <f t="shared" si="16"/>
        <v>933381</v>
      </c>
      <c r="AD14" s="133">
        <f t="shared" si="17"/>
        <v>4246242</v>
      </c>
      <c r="AE14" s="133">
        <f t="shared" si="18"/>
        <v>1133969</v>
      </c>
      <c r="AF14" s="133">
        <f t="shared" si="19"/>
        <v>1133336</v>
      </c>
      <c r="AG14" s="133">
        <v>0</v>
      </c>
      <c r="AH14" s="133">
        <v>1083121</v>
      </c>
      <c r="AI14" s="133">
        <v>50215</v>
      </c>
      <c r="AJ14" s="133">
        <v>0</v>
      </c>
      <c r="AK14" s="133">
        <v>633</v>
      </c>
      <c r="AL14" s="133">
        <v>0</v>
      </c>
      <c r="AM14" s="133">
        <f t="shared" si="20"/>
        <v>5959387</v>
      </c>
      <c r="AN14" s="133">
        <f t="shared" si="21"/>
        <v>1971646</v>
      </c>
      <c r="AO14" s="133">
        <v>640757</v>
      </c>
      <c r="AP14" s="133">
        <v>1092765</v>
      </c>
      <c r="AQ14" s="133">
        <v>234112</v>
      </c>
      <c r="AR14" s="133">
        <v>4012</v>
      </c>
      <c r="AS14" s="133">
        <f t="shared" si="22"/>
        <v>1100823</v>
      </c>
      <c r="AT14" s="133">
        <v>495450</v>
      </c>
      <c r="AU14" s="133">
        <v>548545</v>
      </c>
      <c r="AV14" s="133">
        <v>56828</v>
      </c>
      <c r="AW14" s="133">
        <v>0</v>
      </c>
      <c r="AX14" s="133">
        <f t="shared" si="23"/>
        <v>2886918</v>
      </c>
      <c r="AY14" s="133">
        <v>1336071</v>
      </c>
      <c r="AZ14" s="133">
        <v>1479249</v>
      </c>
      <c r="BA14" s="133">
        <v>53119</v>
      </c>
      <c r="BB14" s="133">
        <v>18479</v>
      </c>
      <c r="BC14" s="133">
        <v>0</v>
      </c>
      <c r="BD14" s="133">
        <v>0</v>
      </c>
      <c r="BE14" s="133">
        <v>0</v>
      </c>
      <c r="BF14" s="133">
        <f t="shared" si="24"/>
        <v>7093356</v>
      </c>
      <c r="BG14" s="133">
        <f t="shared" si="25"/>
        <v>0</v>
      </c>
      <c r="BH14" s="133">
        <f t="shared" si="26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f t="shared" si="27"/>
        <v>149391</v>
      </c>
      <c r="BP14" s="133">
        <f t="shared" si="28"/>
        <v>50973</v>
      </c>
      <c r="BQ14" s="133">
        <v>18896</v>
      </c>
      <c r="BR14" s="133">
        <v>0</v>
      </c>
      <c r="BS14" s="133">
        <v>32077</v>
      </c>
      <c r="BT14" s="133">
        <v>0</v>
      </c>
      <c r="BU14" s="133">
        <f t="shared" si="29"/>
        <v>78483</v>
      </c>
      <c r="BV14" s="133">
        <v>0</v>
      </c>
      <c r="BW14" s="133">
        <v>78483</v>
      </c>
      <c r="BX14" s="133">
        <v>0</v>
      </c>
      <c r="BY14" s="133">
        <v>0</v>
      </c>
      <c r="BZ14" s="133">
        <f t="shared" si="30"/>
        <v>19935</v>
      </c>
      <c r="CA14" s="133">
        <v>570</v>
      </c>
      <c r="CB14" s="133">
        <v>19365</v>
      </c>
      <c r="CC14" s="133">
        <v>0</v>
      </c>
      <c r="CD14" s="133">
        <v>0</v>
      </c>
      <c r="CE14" s="133">
        <v>0</v>
      </c>
      <c r="CF14" s="133">
        <v>0</v>
      </c>
      <c r="CG14" s="133">
        <v>0</v>
      </c>
      <c r="CH14" s="133">
        <f t="shared" si="31"/>
        <v>149391</v>
      </c>
      <c r="CI14" s="133">
        <f t="shared" si="32"/>
        <v>1133969</v>
      </c>
      <c r="CJ14" s="133">
        <f t="shared" si="33"/>
        <v>1133336</v>
      </c>
      <c r="CK14" s="133">
        <f t="shared" si="34"/>
        <v>0</v>
      </c>
      <c r="CL14" s="133">
        <f t="shared" si="35"/>
        <v>1083121</v>
      </c>
      <c r="CM14" s="133">
        <f t="shared" si="36"/>
        <v>50215</v>
      </c>
      <c r="CN14" s="133">
        <f t="shared" si="37"/>
        <v>0</v>
      </c>
      <c r="CO14" s="133">
        <f t="shared" si="38"/>
        <v>633</v>
      </c>
      <c r="CP14" s="133">
        <f t="shared" si="39"/>
        <v>0</v>
      </c>
      <c r="CQ14" s="133">
        <f t="shared" si="40"/>
        <v>6108778</v>
      </c>
      <c r="CR14" s="133">
        <f t="shared" si="41"/>
        <v>2022619</v>
      </c>
      <c r="CS14" s="133">
        <f t="shared" si="42"/>
        <v>659653</v>
      </c>
      <c r="CT14" s="133">
        <f t="shared" si="43"/>
        <v>1092765</v>
      </c>
      <c r="CU14" s="133">
        <f t="shared" si="44"/>
        <v>266189</v>
      </c>
      <c r="CV14" s="133">
        <f t="shared" si="45"/>
        <v>4012</v>
      </c>
      <c r="CW14" s="133">
        <f t="shared" si="46"/>
        <v>1179306</v>
      </c>
      <c r="CX14" s="133">
        <f t="shared" si="47"/>
        <v>495450</v>
      </c>
      <c r="CY14" s="133">
        <f t="shared" si="47"/>
        <v>627028</v>
      </c>
      <c r="CZ14" s="133">
        <f t="shared" si="47"/>
        <v>56828</v>
      </c>
      <c r="DA14" s="133">
        <f t="shared" si="47"/>
        <v>0</v>
      </c>
      <c r="DB14" s="133">
        <f t="shared" si="47"/>
        <v>2906853</v>
      </c>
      <c r="DC14" s="133">
        <f t="shared" si="47"/>
        <v>1336641</v>
      </c>
      <c r="DD14" s="133">
        <f t="shared" si="47"/>
        <v>1498614</v>
      </c>
      <c r="DE14" s="133">
        <f t="shared" si="47"/>
        <v>53119</v>
      </c>
      <c r="DF14" s="133">
        <f t="shared" si="47"/>
        <v>18479</v>
      </c>
      <c r="DG14" s="133">
        <f t="shared" si="47"/>
        <v>0</v>
      </c>
      <c r="DH14" s="133">
        <f t="shared" si="47"/>
        <v>0</v>
      </c>
      <c r="DI14" s="133">
        <f t="shared" si="47"/>
        <v>0</v>
      </c>
      <c r="DJ14" s="133">
        <f t="shared" si="47"/>
        <v>7242747</v>
      </c>
    </row>
    <row r="15" spans="1:114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6"/>
        <v>2264438</v>
      </c>
      <c r="E15" s="133">
        <f t="shared" si="7"/>
        <v>608472</v>
      </c>
      <c r="F15" s="133">
        <v>5785</v>
      </c>
      <c r="G15" s="133">
        <v>7728</v>
      </c>
      <c r="H15" s="133">
        <v>31400</v>
      </c>
      <c r="I15" s="133">
        <v>371453</v>
      </c>
      <c r="J15" s="134" t="s">
        <v>332</v>
      </c>
      <c r="K15" s="133">
        <v>192106</v>
      </c>
      <c r="L15" s="133">
        <v>1655966</v>
      </c>
      <c r="M15" s="133">
        <f t="shared" si="8"/>
        <v>528777</v>
      </c>
      <c r="N15" s="133">
        <f t="shared" si="9"/>
        <v>241098</v>
      </c>
      <c r="O15" s="133">
        <v>0</v>
      </c>
      <c r="P15" s="133">
        <v>0</v>
      </c>
      <c r="Q15" s="133">
        <v>0</v>
      </c>
      <c r="R15" s="133">
        <v>241098</v>
      </c>
      <c r="S15" s="134" t="s">
        <v>332</v>
      </c>
      <c r="T15" s="133">
        <v>0</v>
      </c>
      <c r="U15" s="133">
        <v>287679</v>
      </c>
      <c r="V15" s="133">
        <f t="shared" si="10"/>
        <v>2793215</v>
      </c>
      <c r="W15" s="133">
        <f t="shared" si="11"/>
        <v>849570</v>
      </c>
      <c r="X15" s="133">
        <f t="shared" si="12"/>
        <v>5785</v>
      </c>
      <c r="Y15" s="133">
        <f t="shared" si="13"/>
        <v>7728</v>
      </c>
      <c r="Z15" s="133">
        <f t="shared" si="14"/>
        <v>31400</v>
      </c>
      <c r="AA15" s="133">
        <f t="shared" si="15"/>
        <v>612551</v>
      </c>
      <c r="AB15" s="134" t="s">
        <v>332</v>
      </c>
      <c r="AC15" s="133">
        <f t="shared" si="16"/>
        <v>192106</v>
      </c>
      <c r="AD15" s="133">
        <f t="shared" si="17"/>
        <v>1943645</v>
      </c>
      <c r="AE15" s="133">
        <f t="shared" si="18"/>
        <v>0</v>
      </c>
      <c r="AF15" s="133">
        <f t="shared" si="19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f t="shared" si="20"/>
        <v>2196970</v>
      </c>
      <c r="AN15" s="133">
        <f t="shared" si="21"/>
        <v>509360</v>
      </c>
      <c r="AO15" s="133">
        <v>162500</v>
      </c>
      <c r="AP15" s="133">
        <v>233229</v>
      </c>
      <c r="AQ15" s="133">
        <v>99959</v>
      </c>
      <c r="AR15" s="133">
        <v>13672</v>
      </c>
      <c r="AS15" s="133">
        <f t="shared" si="22"/>
        <v>456715</v>
      </c>
      <c r="AT15" s="133">
        <v>21292</v>
      </c>
      <c r="AU15" s="133">
        <v>424942</v>
      </c>
      <c r="AV15" s="133">
        <v>10481</v>
      </c>
      <c r="AW15" s="133">
        <v>40574</v>
      </c>
      <c r="AX15" s="133">
        <f t="shared" si="23"/>
        <v>1180216</v>
      </c>
      <c r="AY15" s="133">
        <v>547061</v>
      </c>
      <c r="AZ15" s="133">
        <v>412145</v>
      </c>
      <c r="BA15" s="133">
        <v>221010</v>
      </c>
      <c r="BB15" s="133">
        <v>0</v>
      </c>
      <c r="BC15" s="133">
        <v>0</v>
      </c>
      <c r="BD15" s="133">
        <v>10105</v>
      </c>
      <c r="BE15" s="133">
        <v>67468</v>
      </c>
      <c r="BF15" s="133">
        <f t="shared" si="24"/>
        <v>2264438</v>
      </c>
      <c r="BG15" s="133">
        <f t="shared" si="25"/>
        <v>0</v>
      </c>
      <c r="BH15" s="133">
        <f t="shared" si="26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f t="shared" si="27"/>
        <v>528777</v>
      </c>
      <c r="BP15" s="133">
        <f t="shared" si="28"/>
        <v>6836</v>
      </c>
      <c r="BQ15" s="133">
        <v>6836</v>
      </c>
      <c r="BR15" s="133">
        <v>0</v>
      </c>
      <c r="BS15" s="133">
        <v>0</v>
      </c>
      <c r="BT15" s="133">
        <v>0</v>
      </c>
      <c r="BU15" s="133">
        <f t="shared" si="29"/>
        <v>190006</v>
      </c>
      <c r="BV15" s="133">
        <v>0</v>
      </c>
      <c r="BW15" s="133">
        <v>190006</v>
      </c>
      <c r="BX15" s="133">
        <v>0</v>
      </c>
      <c r="BY15" s="133">
        <v>0</v>
      </c>
      <c r="BZ15" s="133">
        <f t="shared" si="30"/>
        <v>331141</v>
      </c>
      <c r="CA15" s="133">
        <v>313203</v>
      </c>
      <c r="CB15" s="133">
        <v>17938</v>
      </c>
      <c r="CC15" s="133">
        <v>0</v>
      </c>
      <c r="CD15" s="133">
        <v>0</v>
      </c>
      <c r="CE15" s="133">
        <v>0</v>
      </c>
      <c r="CF15" s="133">
        <v>794</v>
      </c>
      <c r="CG15" s="133">
        <v>0</v>
      </c>
      <c r="CH15" s="133">
        <f t="shared" si="31"/>
        <v>528777</v>
      </c>
      <c r="CI15" s="133">
        <f t="shared" si="32"/>
        <v>0</v>
      </c>
      <c r="CJ15" s="133">
        <f t="shared" si="33"/>
        <v>0</v>
      </c>
      <c r="CK15" s="133">
        <f t="shared" si="34"/>
        <v>0</v>
      </c>
      <c r="CL15" s="133">
        <f t="shared" si="35"/>
        <v>0</v>
      </c>
      <c r="CM15" s="133">
        <f t="shared" si="36"/>
        <v>0</v>
      </c>
      <c r="CN15" s="133">
        <f t="shared" si="37"/>
        <v>0</v>
      </c>
      <c r="CO15" s="133">
        <f t="shared" si="38"/>
        <v>0</v>
      </c>
      <c r="CP15" s="133">
        <f t="shared" si="39"/>
        <v>0</v>
      </c>
      <c r="CQ15" s="133">
        <f t="shared" si="40"/>
        <v>2725747</v>
      </c>
      <c r="CR15" s="133">
        <f t="shared" si="41"/>
        <v>516196</v>
      </c>
      <c r="CS15" s="133">
        <f t="shared" si="42"/>
        <v>169336</v>
      </c>
      <c r="CT15" s="133">
        <f t="shared" si="43"/>
        <v>233229</v>
      </c>
      <c r="CU15" s="133">
        <f t="shared" si="44"/>
        <v>99959</v>
      </c>
      <c r="CV15" s="133">
        <f t="shared" si="45"/>
        <v>13672</v>
      </c>
      <c r="CW15" s="133">
        <f t="shared" si="46"/>
        <v>646721</v>
      </c>
      <c r="CX15" s="133">
        <f t="shared" si="47"/>
        <v>21292</v>
      </c>
      <c r="CY15" s="133">
        <f t="shared" si="47"/>
        <v>614948</v>
      </c>
      <c r="CZ15" s="133">
        <f t="shared" si="47"/>
        <v>10481</v>
      </c>
      <c r="DA15" s="133">
        <f t="shared" si="47"/>
        <v>40574</v>
      </c>
      <c r="DB15" s="133">
        <f t="shared" si="47"/>
        <v>1511357</v>
      </c>
      <c r="DC15" s="133">
        <f t="shared" si="47"/>
        <v>860264</v>
      </c>
      <c r="DD15" s="133">
        <f t="shared" si="47"/>
        <v>430083</v>
      </c>
      <c r="DE15" s="133">
        <f t="shared" si="47"/>
        <v>221010</v>
      </c>
      <c r="DF15" s="133">
        <f t="shared" si="47"/>
        <v>0</v>
      </c>
      <c r="DG15" s="133">
        <f t="shared" si="47"/>
        <v>0</v>
      </c>
      <c r="DH15" s="133">
        <f t="shared" si="47"/>
        <v>10899</v>
      </c>
      <c r="DI15" s="133">
        <f t="shared" si="47"/>
        <v>67468</v>
      </c>
      <c r="DJ15" s="133">
        <f t="shared" si="47"/>
        <v>2793215</v>
      </c>
    </row>
    <row r="16" spans="1:114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6"/>
        <v>3091826</v>
      </c>
      <c r="E16" s="133">
        <f t="shared" si="7"/>
        <v>599376</v>
      </c>
      <c r="F16" s="133">
        <v>0</v>
      </c>
      <c r="G16" s="133">
        <v>0</v>
      </c>
      <c r="H16" s="133">
        <v>0</v>
      </c>
      <c r="I16" s="133">
        <v>303192</v>
      </c>
      <c r="J16" s="134" t="s">
        <v>332</v>
      </c>
      <c r="K16" s="133">
        <v>296184</v>
      </c>
      <c r="L16" s="133">
        <v>2492450</v>
      </c>
      <c r="M16" s="133">
        <f t="shared" si="8"/>
        <v>242805</v>
      </c>
      <c r="N16" s="133">
        <f t="shared" si="9"/>
        <v>31855</v>
      </c>
      <c r="O16" s="133">
        <v>0</v>
      </c>
      <c r="P16" s="133">
        <v>0</v>
      </c>
      <c r="Q16" s="133">
        <v>0</v>
      </c>
      <c r="R16" s="133">
        <v>31855</v>
      </c>
      <c r="S16" s="134" t="s">
        <v>332</v>
      </c>
      <c r="T16" s="133">
        <v>0</v>
      </c>
      <c r="U16" s="133">
        <v>210950</v>
      </c>
      <c r="V16" s="133">
        <f t="shared" si="10"/>
        <v>3334631</v>
      </c>
      <c r="W16" s="133">
        <f t="shared" si="11"/>
        <v>631231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335047</v>
      </c>
      <c r="AB16" s="134" t="s">
        <v>332</v>
      </c>
      <c r="AC16" s="133">
        <f t="shared" si="16"/>
        <v>296184</v>
      </c>
      <c r="AD16" s="133">
        <f t="shared" si="17"/>
        <v>2703400</v>
      </c>
      <c r="AE16" s="133">
        <f t="shared" si="18"/>
        <v>0</v>
      </c>
      <c r="AF16" s="133">
        <f t="shared" si="19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f t="shared" si="20"/>
        <v>3090012</v>
      </c>
      <c r="AN16" s="133">
        <f t="shared" si="21"/>
        <v>1386877</v>
      </c>
      <c r="AO16" s="133">
        <v>180484</v>
      </c>
      <c r="AP16" s="133">
        <v>1073404</v>
      </c>
      <c r="AQ16" s="133">
        <v>94992</v>
      </c>
      <c r="AR16" s="133">
        <v>37997</v>
      </c>
      <c r="AS16" s="133">
        <f t="shared" si="22"/>
        <v>655865</v>
      </c>
      <c r="AT16" s="133">
        <v>84634</v>
      </c>
      <c r="AU16" s="133">
        <v>493463</v>
      </c>
      <c r="AV16" s="133">
        <v>77768</v>
      </c>
      <c r="AW16" s="133">
        <v>14028</v>
      </c>
      <c r="AX16" s="133">
        <f t="shared" si="23"/>
        <v>1033242</v>
      </c>
      <c r="AY16" s="133">
        <v>451105</v>
      </c>
      <c r="AZ16" s="133">
        <v>438257</v>
      </c>
      <c r="BA16" s="133">
        <v>135155</v>
      </c>
      <c r="BB16" s="133">
        <v>8725</v>
      </c>
      <c r="BC16" s="133">
        <v>0</v>
      </c>
      <c r="BD16" s="133">
        <v>0</v>
      </c>
      <c r="BE16" s="133">
        <v>1814</v>
      </c>
      <c r="BF16" s="133">
        <f t="shared" si="24"/>
        <v>3091826</v>
      </c>
      <c r="BG16" s="133">
        <f t="shared" si="25"/>
        <v>0</v>
      </c>
      <c r="BH16" s="133">
        <f t="shared" si="26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7"/>
        <v>242805</v>
      </c>
      <c r="BP16" s="133">
        <f t="shared" si="28"/>
        <v>10752</v>
      </c>
      <c r="BQ16" s="133">
        <v>10752</v>
      </c>
      <c r="BR16" s="133">
        <v>0</v>
      </c>
      <c r="BS16" s="133">
        <v>0</v>
      </c>
      <c r="BT16" s="133">
        <v>0</v>
      </c>
      <c r="BU16" s="133">
        <f t="shared" si="29"/>
        <v>4985</v>
      </c>
      <c r="BV16" s="133">
        <v>4985</v>
      </c>
      <c r="BW16" s="133">
        <v>0</v>
      </c>
      <c r="BX16" s="133">
        <v>0</v>
      </c>
      <c r="BY16" s="133">
        <v>0</v>
      </c>
      <c r="BZ16" s="133">
        <f t="shared" si="30"/>
        <v>227068</v>
      </c>
      <c r="CA16" s="133">
        <v>141775</v>
      </c>
      <c r="CB16" s="133">
        <v>77161</v>
      </c>
      <c r="CC16" s="133">
        <v>8107</v>
      </c>
      <c r="CD16" s="133">
        <v>25</v>
      </c>
      <c r="CE16" s="133">
        <v>0</v>
      </c>
      <c r="CF16" s="133">
        <v>0</v>
      </c>
      <c r="CG16" s="133">
        <v>0</v>
      </c>
      <c r="CH16" s="133">
        <f t="shared" si="31"/>
        <v>242805</v>
      </c>
      <c r="CI16" s="133">
        <f t="shared" si="32"/>
        <v>0</v>
      </c>
      <c r="CJ16" s="133">
        <f t="shared" si="33"/>
        <v>0</v>
      </c>
      <c r="CK16" s="133">
        <f t="shared" si="34"/>
        <v>0</v>
      </c>
      <c r="CL16" s="133">
        <f t="shared" si="35"/>
        <v>0</v>
      </c>
      <c r="CM16" s="133">
        <f t="shared" si="36"/>
        <v>0</v>
      </c>
      <c r="CN16" s="133">
        <f t="shared" si="37"/>
        <v>0</v>
      </c>
      <c r="CO16" s="133">
        <f t="shared" si="38"/>
        <v>0</v>
      </c>
      <c r="CP16" s="133">
        <f t="shared" si="39"/>
        <v>0</v>
      </c>
      <c r="CQ16" s="133">
        <f t="shared" si="40"/>
        <v>3332817</v>
      </c>
      <c r="CR16" s="133">
        <f t="shared" si="41"/>
        <v>1397629</v>
      </c>
      <c r="CS16" s="133">
        <f t="shared" si="42"/>
        <v>191236</v>
      </c>
      <c r="CT16" s="133">
        <f t="shared" si="43"/>
        <v>1073404</v>
      </c>
      <c r="CU16" s="133">
        <f t="shared" si="44"/>
        <v>94992</v>
      </c>
      <c r="CV16" s="133">
        <f t="shared" si="45"/>
        <v>37997</v>
      </c>
      <c r="CW16" s="133">
        <f t="shared" si="46"/>
        <v>660850</v>
      </c>
      <c r="CX16" s="133">
        <f t="shared" si="47"/>
        <v>89619</v>
      </c>
      <c r="CY16" s="133">
        <f t="shared" si="47"/>
        <v>493463</v>
      </c>
      <c r="CZ16" s="133">
        <f t="shared" si="47"/>
        <v>77768</v>
      </c>
      <c r="DA16" s="133">
        <f t="shared" si="47"/>
        <v>14028</v>
      </c>
      <c r="DB16" s="133">
        <f t="shared" si="47"/>
        <v>1260310</v>
      </c>
      <c r="DC16" s="133">
        <f t="shared" si="47"/>
        <v>592880</v>
      </c>
      <c r="DD16" s="133">
        <f t="shared" si="47"/>
        <v>515418</v>
      </c>
      <c r="DE16" s="133">
        <f t="shared" si="47"/>
        <v>143262</v>
      </c>
      <c r="DF16" s="133">
        <f t="shared" si="47"/>
        <v>8750</v>
      </c>
      <c r="DG16" s="133">
        <f t="shared" si="47"/>
        <v>0</v>
      </c>
      <c r="DH16" s="133">
        <f t="shared" si="47"/>
        <v>0</v>
      </c>
      <c r="DI16" s="133">
        <f t="shared" si="47"/>
        <v>1814</v>
      </c>
      <c r="DJ16" s="133">
        <f t="shared" si="47"/>
        <v>3334631</v>
      </c>
    </row>
    <row r="17" spans="1:114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6"/>
        <v>2745793</v>
      </c>
      <c r="E17" s="133">
        <f t="shared" si="7"/>
        <v>1898168</v>
      </c>
      <c r="F17" s="133">
        <v>437370</v>
      </c>
      <c r="G17" s="133">
        <v>0</v>
      </c>
      <c r="H17" s="133">
        <v>1334500</v>
      </c>
      <c r="I17" s="133">
        <v>59766</v>
      </c>
      <c r="J17" s="134" t="s">
        <v>332</v>
      </c>
      <c r="K17" s="133">
        <v>66532</v>
      </c>
      <c r="L17" s="133">
        <v>847625</v>
      </c>
      <c r="M17" s="133">
        <f t="shared" si="8"/>
        <v>22532</v>
      </c>
      <c r="N17" s="133">
        <f t="shared" si="9"/>
        <v>3581</v>
      </c>
      <c r="O17" s="133">
        <v>0</v>
      </c>
      <c r="P17" s="133">
        <v>0</v>
      </c>
      <c r="Q17" s="133">
        <v>0</v>
      </c>
      <c r="R17" s="133">
        <v>1021</v>
      </c>
      <c r="S17" s="134" t="s">
        <v>332</v>
      </c>
      <c r="T17" s="133">
        <v>2560</v>
      </c>
      <c r="U17" s="133">
        <v>18951</v>
      </c>
      <c r="V17" s="133">
        <f t="shared" si="10"/>
        <v>2768325</v>
      </c>
      <c r="W17" s="133">
        <f t="shared" si="11"/>
        <v>1901749</v>
      </c>
      <c r="X17" s="133">
        <f t="shared" si="12"/>
        <v>437370</v>
      </c>
      <c r="Y17" s="133">
        <f t="shared" si="13"/>
        <v>0</v>
      </c>
      <c r="Z17" s="133">
        <f t="shared" si="14"/>
        <v>1334500</v>
      </c>
      <c r="AA17" s="133">
        <f t="shared" si="15"/>
        <v>60787</v>
      </c>
      <c r="AB17" s="134" t="s">
        <v>332</v>
      </c>
      <c r="AC17" s="133">
        <f t="shared" si="16"/>
        <v>69092</v>
      </c>
      <c r="AD17" s="133">
        <f t="shared" si="17"/>
        <v>866576</v>
      </c>
      <c r="AE17" s="133">
        <f t="shared" si="18"/>
        <v>1801184</v>
      </c>
      <c r="AF17" s="133">
        <f t="shared" si="19"/>
        <v>1801184</v>
      </c>
      <c r="AG17" s="133">
        <v>0</v>
      </c>
      <c r="AH17" s="133">
        <v>1801184</v>
      </c>
      <c r="AI17" s="133">
        <v>0</v>
      </c>
      <c r="AJ17" s="133">
        <v>0</v>
      </c>
      <c r="AK17" s="133">
        <v>0</v>
      </c>
      <c r="AL17" s="133">
        <v>0</v>
      </c>
      <c r="AM17" s="133">
        <f t="shared" si="20"/>
        <v>930234</v>
      </c>
      <c r="AN17" s="133">
        <f t="shared" si="21"/>
        <v>551458</v>
      </c>
      <c r="AO17" s="133">
        <v>79248</v>
      </c>
      <c r="AP17" s="133">
        <v>242913</v>
      </c>
      <c r="AQ17" s="133">
        <v>227020</v>
      </c>
      <c r="AR17" s="133">
        <v>2277</v>
      </c>
      <c r="AS17" s="133">
        <f t="shared" si="22"/>
        <v>243240</v>
      </c>
      <c r="AT17" s="133">
        <v>17350</v>
      </c>
      <c r="AU17" s="133">
        <v>225881</v>
      </c>
      <c r="AV17" s="133">
        <v>9</v>
      </c>
      <c r="AW17" s="133">
        <v>18932</v>
      </c>
      <c r="AX17" s="133">
        <f t="shared" si="23"/>
        <v>116604</v>
      </c>
      <c r="AY17" s="133">
        <v>1050</v>
      </c>
      <c r="AZ17" s="133">
        <v>102340</v>
      </c>
      <c r="BA17" s="133">
        <v>11567</v>
      </c>
      <c r="BB17" s="133">
        <v>1647</v>
      </c>
      <c r="BC17" s="133">
        <v>0</v>
      </c>
      <c r="BD17" s="133">
        <v>0</v>
      </c>
      <c r="BE17" s="133">
        <v>14375</v>
      </c>
      <c r="BF17" s="133">
        <f t="shared" si="24"/>
        <v>2745793</v>
      </c>
      <c r="BG17" s="133">
        <f t="shared" si="25"/>
        <v>0</v>
      </c>
      <c r="BH17" s="133">
        <f t="shared" si="26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f t="shared" si="27"/>
        <v>22532</v>
      </c>
      <c r="BP17" s="133">
        <f t="shared" si="28"/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f t="shared" si="29"/>
        <v>5853</v>
      </c>
      <c r="BV17" s="133">
        <v>90</v>
      </c>
      <c r="BW17" s="133">
        <v>5763</v>
      </c>
      <c r="BX17" s="133">
        <v>0</v>
      </c>
      <c r="BY17" s="133">
        <v>0</v>
      </c>
      <c r="BZ17" s="133">
        <f t="shared" si="30"/>
        <v>16679</v>
      </c>
      <c r="CA17" s="133">
        <v>7296</v>
      </c>
      <c r="CB17" s="133">
        <v>9383</v>
      </c>
      <c r="CC17" s="133">
        <v>0</v>
      </c>
      <c r="CD17" s="133">
        <v>0</v>
      </c>
      <c r="CE17" s="133">
        <v>0</v>
      </c>
      <c r="CF17" s="133">
        <v>0</v>
      </c>
      <c r="CG17" s="133">
        <v>0</v>
      </c>
      <c r="CH17" s="133">
        <f t="shared" si="31"/>
        <v>22532</v>
      </c>
      <c r="CI17" s="133">
        <f t="shared" si="32"/>
        <v>1801184</v>
      </c>
      <c r="CJ17" s="133">
        <f t="shared" si="33"/>
        <v>1801184</v>
      </c>
      <c r="CK17" s="133">
        <f t="shared" si="34"/>
        <v>0</v>
      </c>
      <c r="CL17" s="133">
        <f t="shared" si="35"/>
        <v>1801184</v>
      </c>
      <c r="CM17" s="133">
        <f t="shared" si="36"/>
        <v>0</v>
      </c>
      <c r="CN17" s="133">
        <f t="shared" si="37"/>
        <v>0</v>
      </c>
      <c r="CO17" s="133">
        <f t="shared" si="38"/>
        <v>0</v>
      </c>
      <c r="CP17" s="133">
        <f t="shared" si="39"/>
        <v>0</v>
      </c>
      <c r="CQ17" s="133">
        <f t="shared" si="40"/>
        <v>952766</v>
      </c>
      <c r="CR17" s="133">
        <f t="shared" si="41"/>
        <v>551458</v>
      </c>
      <c r="CS17" s="133">
        <f t="shared" si="42"/>
        <v>79248</v>
      </c>
      <c r="CT17" s="133">
        <f t="shared" si="43"/>
        <v>242913</v>
      </c>
      <c r="CU17" s="133">
        <f t="shared" si="44"/>
        <v>227020</v>
      </c>
      <c r="CV17" s="133">
        <f t="shared" si="45"/>
        <v>2277</v>
      </c>
      <c r="CW17" s="133">
        <f t="shared" si="46"/>
        <v>249093</v>
      </c>
      <c r="CX17" s="133">
        <f t="shared" si="47"/>
        <v>17440</v>
      </c>
      <c r="CY17" s="133">
        <f t="shared" si="47"/>
        <v>231644</v>
      </c>
      <c r="CZ17" s="133">
        <f t="shared" si="47"/>
        <v>9</v>
      </c>
      <c r="DA17" s="133">
        <f t="shared" si="47"/>
        <v>18932</v>
      </c>
      <c r="DB17" s="133">
        <f t="shared" si="47"/>
        <v>133283</v>
      </c>
      <c r="DC17" s="133">
        <f t="shared" si="47"/>
        <v>8346</v>
      </c>
      <c r="DD17" s="133">
        <f t="shared" si="47"/>
        <v>111723</v>
      </c>
      <c r="DE17" s="133">
        <f t="shared" si="47"/>
        <v>11567</v>
      </c>
      <c r="DF17" s="133">
        <f t="shared" si="47"/>
        <v>1647</v>
      </c>
      <c r="DG17" s="133">
        <f t="shared" si="47"/>
        <v>0</v>
      </c>
      <c r="DH17" s="133">
        <f t="shared" si="47"/>
        <v>0</v>
      </c>
      <c r="DI17" s="133">
        <f t="shared" si="47"/>
        <v>14375</v>
      </c>
      <c r="DJ17" s="133">
        <f t="shared" si="47"/>
        <v>2768325</v>
      </c>
    </row>
    <row r="18" spans="1:114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6"/>
        <v>813796</v>
      </c>
      <c r="E18" s="133">
        <f t="shared" si="7"/>
        <v>75381</v>
      </c>
      <c r="F18" s="133">
        <v>0</v>
      </c>
      <c r="G18" s="133">
        <v>0</v>
      </c>
      <c r="H18" s="133">
        <v>19925</v>
      </c>
      <c r="I18" s="133">
        <v>55456</v>
      </c>
      <c r="J18" s="134" t="s">
        <v>332</v>
      </c>
      <c r="K18" s="133">
        <v>0</v>
      </c>
      <c r="L18" s="133">
        <v>738415</v>
      </c>
      <c r="M18" s="133">
        <f t="shared" si="8"/>
        <v>395240</v>
      </c>
      <c r="N18" s="133">
        <f t="shared" si="9"/>
        <v>17374</v>
      </c>
      <c r="O18" s="133">
        <v>0</v>
      </c>
      <c r="P18" s="133">
        <v>0</v>
      </c>
      <c r="Q18" s="133">
        <v>0</v>
      </c>
      <c r="R18" s="133">
        <v>17374</v>
      </c>
      <c r="S18" s="134" t="s">
        <v>332</v>
      </c>
      <c r="T18" s="133">
        <v>0</v>
      </c>
      <c r="U18" s="133">
        <v>377866</v>
      </c>
      <c r="V18" s="133">
        <f t="shared" si="10"/>
        <v>1209036</v>
      </c>
      <c r="W18" s="133">
        <f t="shared" si="11"/>
        <v>92755</v>
      </c>
      <c r="X18" s="133">
        <f t="shared" si="12"/>
        <v>0</v>
      </c>
      <c r="Y18" s="133">
        <f t="shared" si="13"/>
        <v>0</v>
      </c>
      <c r="Z18" s="133">
        <f t="shared" si="14"/>
        <v>19925</v>
      </c>
      <c r="AA18" s="133">
        <f t="shared" si="15"/>
        <v>72830</v>
      </c>
      <c r="AB18" s="134" t="s">
        <v>332</v>
      </c>
      <c r="AC18" s="133">
        <f t="shared" si="16"/>
        <v>0</v>
      </c>
      <c r="AD18" s="133">
        <f t="shared" si="17"/>
        <v>1116281</v>
      </c>
      <c r="AE18" s="133">
        <f t="shared" si="18"/>
        <v>16923</v>
      </c>
      <c r="AF18" s="133">
        <f t="shared" si="19"/>
        <v>12657</v>
      </c>
      <c r="AG18" s="133">
        <v>0</v>
      </c>
      <c r="AH18" s="133">
        <v>12657</v>
      </c>
      <c r="AI18" s="133">
        <v>0</v>
      </c>
      <c r="AJ18" s="133">
        <v>0</v>
      </c>
      <c r="AK18" s="133">
        <v>4266</v>
      </c>
      <c r="AL18" s="133">
        <v>0</v>
      </c>
      <c r="AM18" s="133">
        <f t="shared" si="20"/>
        <v>744264</v>
      </c>
      <c r="AN18" s="133">
        <f t="shared" si="21"/>
        <v>293670</v>
      </c>
      <c r="AO18" s="133">
        <v>41020</v>
      </c>
      <c r="AP18" s="133">
        <v>156970</v>
      </c>
      <c r="AQ18" s="133">
        <v>93300</v>
      </c>
      <c r="AR18" s="133">
        <v>2380</v>
      </c>
      <c r="AS18" s="133">
        <f t="shared" si="22"/>
        <v>221769</v>
      </c>
      <c r="AT18" s="133">
        <v>38973</v>
      </c>
      <c r="AU18" s="133">
        <v>162798</v>
      </c>
      <c r="AV18" s="133">
        <v>19998</v>
      </c>
      <c r="AW18" s="133">
        <v>9555</v>
      </c>
      <c r="AX18" s="133">
        <f t="shared" si="23"/>
        <v>219270</v>
      </c>
      <c r="AY18" s="133">
        <v>10052</v>
      </c>
      <c r="AZ18" s="133">
        <v>156785</v>
      </c>
      <c r="BA18" s="133">
        <v>52433</v>
      </c>
      <c r="BB18" s="133">
        <v>0</v>
      </c>
      <c r="BC18" s="133">
        <v>0</v>
      </c>
      <c r="BD18" s="133">
        <v>0</v>
      </c>
      <c r="BE18" s="133">
        <v>52609</v>
      </c>
      <c r="BF18" s="133">
        <f t="shared" si="24"/>
        <v>813796</v>
      </c>
      <c r="BG18" s="133">
        <f t="shared" si="25"/>
        <v>0</v>
      </c>
      <c r="BH18" s="133">
        <f t="shared" si="26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0</v>
      </c>
      <c r="BO18" s="133">
        <f t="shared" si="27"/>
        <v>392270</v>
      </c>
      <c r="BP18" s="133">
        <f t="shared" si="28"/>
        <v>46975</v>
      </c>
      <c r="BQ18" s="133">
        <v>46975</v>
      </c>
      <c r="BR18" s="133">
        <v>0</v>
      </c>
      <c r="BS18" s="133">
        <v>0</v>
      </c>
      <c r="BT18" s="133">
        <v>0</v>
      </c>
      <c r="BU18" s="133">
        <f t="shared" si="29"/>
        <v>236</v>
      </c>
      <c r="BV18" s="133">
        <v>67</v>
      </c>
      <c r="BW18" s="133">
        <v>169</v>
      </c>
      <c r="BX18" s="133">
        <v>0</v>
      </c>
      <c r="BY18" s="133">
        <v>0</v>
      </c>
      <c r="BZ18" s="133">
        <f t="shared" si="30"/>
        <v>345059</v>
      </c>
      <c r="CA18" s="133">
        <v>52555</v>
      </c>
      <c r="CB18" s="133">
        <v>292504</v>
      </c>
      <c r="CC18" s="133">
        <v>0</v>
      </c>
      <c r="CD18" s="133">
        <v>0</v>
      </c>
      <c r="CE18" s="133">
        <v>0</v>
      </c>
      <c r="CF18" s="133">
        <v>0</v>
      </c>
      <c r="CG18" s="133">
        <v>2970</v>
      </c>
      <c r="CH18" s="133">
        <f t="shared" si="31"/>
        <v>395240</v>
      </c>
      <c r="CI18" s="133">
        <f t="shared" si="32"/>
        <v>16923</v>
      </c>
      <c r="CJ18" s="133">
        <f t="shared" si="33"/>
        <v>12657</v>
      </c>
      <c r="CK18" s="133">
        <f t="shared" si="34"/>
        <v>0</v>
      </c>
      <c r="CL18" s="133">
        <f t="shared" si="35"/>
        <v>12657</v>
      </c>
      <c r="CM18" s="133">
        <f t="shared" si="36"/>
        <v>0</v>
      </c>
      <c r="CN18" s="133">
        <f t="shared" si="37"/>
        <v>0</v>
      </c>
      <c r="CO18" s="133">
        <f t="shared" si="38"/>
        <v>4266</v>
      </c>
      <c r="CP18" s="133">
        <f t="shared" si="39"/>
        <v>0</v>
      </c>
      <c r="CQ18" s="133">
        <f t="shared" si="40"/>
        <v>1136534</v>
      </c>
      <c r="CR18" s="133">
        <f t="shared" si="41"/>
        <v>340645</v>
      </c>
      <c r="CS18" s="133">
        <f t="shared" si="42"/>
        <v>87995</v>
      </c>
      <c r="CT18" s="133">
        <f t="shared" si="43"/>
        <v>156970</v>
      </c>
      <c r="CU18" s="133">
        <f t="shared" si="44"/>
        <v>93300</v>
      </c>
      <c r="CV18" s="133">
        <f t="shared" si="45"/>
        <v>2380</v>
      </c>
      <c r="CW18" s="133">
        <f t="shared" si="46"/>
        <v>222005</v>
      </c>
      <c r="CX18" s="133">
        <f t="shared" si="47"/>
        <v>39040</v>
      </c>
      <c r="CY18" s="133">
        <f t="shared" si="47"/>
        <v>162967</v>
      </c>
      <c r="CZ18" s="133">
        <f t="shared" si="47"/>
        <v>19998</v>
      </c>
      <c r="DA18" s="133">
        <f t="shared" si="47"/>
        <v>9555</v>
      </c>
      <c r="DB18" s="133">
        <f t="shared" si="47"/>
        <v>564329</v>
      </c>
      <c r="DC18" s="133">
        <f t="shared" si="47"/>
        <v>62607</v>
      </c>
      <c r="DD18" s="133">
        <f t="shared" si="47"/>
        <v>449289</v>
      </c>
      <c r="DE18" s="133">
        <f t="shared" si="47"/>
        <v>52433</v>
      </c>
      <c r="DF18" s="133">
        <f t="shared" si="47"/>
        <v>0</v>
      </c>
      <c r="DG18" s="133">
        <f t="shared" si="47"/>
        <v>0</v>
      </c>
      <c r="DH18" s="133">
        <f t="shared" si="47"/>
        <v>0</v>
      </c>
      <c r="DI18" s="133">
        <f t="shared" si="47"/>
        <v>55579</v>
      </c>
      <c r="DJ18" s="133">
        <f t="shared" si="47"/>
        <v>1209036</v>
      </c>
    </row>
    <row r="19" spans="1:114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6"/>
        <v>1712944</v>
      </c>
      <c r="E19" s="133">
        <f t="shared" si="7"/>
        <v>112448</v>
      </c>
      <c r="F19" s="133">
        <v>0</v>
      </c>
      <c r="G19" s="133">
        <v>0</v>
      </c>
      <c r="H19" s="133">
        <v>0</v>
      </c>
      <c r="I19" s="133">
        <v>35189</v>
      </c>
      <c r="J19" s="134" t="s">
        <v>332</v>
      </c>
      <c r="K19" s="133">
        <v>77259</v>
      </c>
      <c r="L19" s="133">
        <v>1600496</v>
      </c>
      <c r="M19" s="133">
        <f t="shared" si="8"/>
        <v>30004</v>
      </c>
      <c r="N19" s="133">
        <f t="shared" si="9"/>
        <v>9185</v>
      </c>
      <c r="O19" s="133">
        <v>0</v>
      </c>
      <c r="P19" s="133">
        <v>0</v>
      </c>
      <c r="Q19" s="133">
        <v>0</v>
      </c>
      <c r="R19" s="133">
        <v>9185</v>
      </c>
      <c r="S19" s="134" t="s">
        <v>332</v>
      </c>
      <c r="T19" s="133">
        <v>0</v>
      </c>
      <c r="U19" s="133">
        <v>20819</v>
      </c>
      <c r="V19" s="133">
        <f t="shared" si="10"/>
        <v>1742948</v>
      </c>
      <c r="W19" s="133">
        <f t="shared" si="11"/>
        <v>121633</v>
      </c>
      <c r="X19" s="133">
        <f t="shared" si="12"/>
        <v>0</v>
      </c>
      <c r="Y19" s="133">
        <f t="shared" si="13"/>
        <v>0</v>
      </c>
      <c r="Z19" s="133">
        <f t="shared" si="14"/>
        <v>0</v>
      </c>
      <c r="AA19" s="133">
        <f t="shared" si="15"/>
        <v>44374</v>
      </c>
      <c r="AB19" s="134" t="s">
        <v>332</v>
      </c>
      <c r="AC19" s="133">
        <f t="shared" si="16"/>
        <v>77259</v>
      </c>
      <c r="AD19" s="133">
        <f t="shared" si="17"/>
        <v>1621315</v>
      </c>
      <c r="AE19" s="133">
        <f t="shared" si="18"/>
        <v>0</v>
      </c>
      <c r="AF19" s="133">
        <f t="shared" si="19"/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f t="shared" si="20"/>
        <v>908901</v>
      </c>
      <c r="AN19" s="133">
        <f t="shared" si="21"/>
        <v>318526</v>
      </c>
      <c r="AO19" s="133">
        <v>95331</v>
      </c>
      <c r="AP19" s="133">
        <v>223195</v>
      </c>
      <c r="AQ19" s="133">
        <v>0</v>
      </c>
      <c r="AR19" s="133">
        <v>0</v>
      </c>
      <c r="AS19" s="133">
        <f t="shared" si="22"/>
        <v>44976</v>
      </c>
      <c r="AT19" s="133">
        <v>44976</v>
      </c>
      <c r="AU19" s="133">
        <v>0</v>
      </c>
      <c r="AV19" s="133">
        <v>0</v>
      </c>
      <c r="AW19" s="133">
        <v>0</v>
      </c>
      <c r="AX19" s="133">
        <f t="shared" si="23"/>
        <v>545399</v>
      </c>
      <c r="AY19" s="133">
        <v>388590</v>
      </c>
      <c r="AZ19" s="133">
        <v>155087</v>
      </c>
      <c r="BA19" s="133">
        <v>1722</v>
      </c>
      <c r="BB19" s="133">
        <v>0</v>
      </c>
      <c r="BC19" s="133">
        <v>769650</v>
      </c>
      <c r="BD19" s="133">
        <v>0</v>
      </c>
      <c r="BE19" s="133">
        <v>34393</v>
      </c>
      <c r="BF19" s="133">
        <f t="shared" si="24"/>
        <v>943294</v>
      </c>
      <c r="BG19" s="133">
        <f t="shared" si="25"/>
        <v>0</v>
      </c>
      <c r="BH19" s="133">
        <f t="shared" si="26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f t="shared" si="27"/>
        <v>28686</v>
      </c>
      <c r="BP19" s="133">
        <f t="shared" si="28"/>
        <v>2212</v>
      </c>
      <c r="BQ19" s="133">
        <v>2212</v>
      </c>
      <c r="BR19" s="133">
        <v>0</v>
      </c>
      <c r="BS19" s="133">
        <v>0</v>
      </c>
      <c r="BT19" s="133">
        <v>0</v>
      </c>
      <c r="BU19" s="133">
        <f t="shared" si="29"/>
        <v>0</v>
      </c>
      <c r="BV19" s="133">
        <v>0</v>
      </c>
      <c r="BW19" s="133">
        <v>0</v>
      </c>
      <c r="BX19" s="133">
        <v>0</v>
      </c>
      <c r="BY19" s="133">
        <v>0</v>
      </c>
      <c r="BZ19" s="133">
        <f t="shared" si="30"/>
        <v>26474</v>
      </c>
      <c r="CA19" s="133">
        <v>26474</v>
      </c>
      <c r="CB19" s="133">
        <v>0</v>
      </c>
      <c r="CC19" s="133">
        <v>0</v>
      </c>
      <c r="CD19" s="133">
        <v>0</v>
      </c>
      <c r="CE19" s="133">
        <v>0</v>
      </c>
      <c r="CF19" s="133">
        <v>0</v>
      </c>
      <c r="CG19" s="133">
        <v>1318</v>
      </c>
      <c r="CH19" s="133">
        <f t="shared" si="31"/>
        <v>30004</v>
      </c>
      <c r="CI19" s="133">
        <f t="shared" si="32"/>
        <v>0</v>
      </c>
      <c r="CJ19" s="133">
        <f t="shared" si="33"/>
        <v>0</v>
      </c>
      <c r="CK19" s="133">
        <f t="shared" si="34"/>
        <v>0</v>
      </c>
      <c r="CL19" s="133">
        <f t="shared" si="35"/>
        <v>0</v>
      </c>
      <c r="CM19" s="133">
        <f t="shared" si="36"/>
        <v>0</v>
      </c>
      <c r="CN19" s="133">
        <f t="shared" si="37"/>
        <v>0</v>
      </c>
      <c r="CO19" s="133">
        <f t="shared" si="38"/>
        <v>0</v>
      </c>
      <c r="CP19" s="133">
        <f t="shared" si="39"/>
        <v>0</v>
      </c>
      <c r="CQ19" s="133">
        <f t="shared" si="40"/>
        <v>937587</v>
      </c>
      <c r="CR19" s="133">
        <f t="shared" si="41"/>
        <v>320738</v>
      </c>
      <c r="CS19" s="133">
        <f t="shared" si="42"/>
        <v>97543</v>
      </c>
      <c r="CT19" s="133">
        <f t="shared" si="43"/>
        <v>223195</v>
      </c>
      <c r="CU19" s="133">
        <f t="shared" si="44"/>
        <v>0</v>
      </c>
      <c r="CV19" s="133">
        <f t="shared" si="45"/>
        <v>0</v>
      </c>
      <c r="CW19" s="133">
        <f t="shared" si="46"/>
        <v>44976</v>
      </c>
      <c r="CX19" s="133">
        <f t="shared" si="47"/>
        <v>44976</v>
      </c>
      <c r="CY19" s="133">
        <f t="shared" si="47"/>
        <v>0</v>
      </c>
      <c r="CZ19" s="133">
        <f t="shared" si="47"/>
        <v>0</v>
      </c>
      <c r="DA19" s="133">
        <f t="shared" si="47"/>
        <v>0</v>
      </c>
      <c r="DB19" s="133">
        <f t="shared" si="47"/>
        <v>571873</v>
      </c>
      <c r="DC19" s="133">
        <f t="shared" si="47"/>
        <v>415064</v>
      </c>
      <c r="DD19" s="133">
        <f t="shared" si="47"/>
        <v>155087</v>
      </c>
      <c r="DE19" s="133">
        <f t="shared" si="47"/>
        <v>1722</v>
      </c>
      <c r="DF19" s="133">
        <f t="shared" si="47"/>
        <v>0</v>
      </c>
      <c r="DG19" s="133">
        <f t="shared" si="47"/>
        <v>769650</v>
      </c>
      <c r="DH19" s="133">
        <f t="shared" si="47"/>
        <v>0</v>
      </c>
      <c r="DI19" s="133">
        <f t="shared" si="47"/>
        <v>35711</v>
      </c>
      <c r="DJ19" s="133">
        <f t="shared" si="47"/>
        <v>973298</v>
      </c>
    </row>
    <row r="20" spans="1:114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6"/>
        <v>3114863</v>
      </c>
      <c r="E20" s="133">
        <f t="shared" si="7"/>
        <v>921776</v>
      </c>
      <c r="F20" s="133">
        <v>0</v>
      </c>
      <c r="G20" s="133">
        <v>0</v>
      </c>
      <c r="H20" s="133">
        <v>0</v>
      </c>
      <c r="I20" s="133">
        <v>535436</v>
      </c>
      <c r="J20" s="134" t="s">
        <v>332</v>
      </c>
      <c r="K20" s="133">
        <v>386340</v>
      </c>
      <c r="L20" s="133">
        <v>2193087</v>
      </c>
      <c r="M20" s="133">
        <f t="shared" si="8"/>
        <v>145015</v>
      </c>
      <c r="N20" s="133">
        <f t="shared" si="9"/>
        <v>8387</v>
      </c>
      <c r="O20" s="133">
        <v>0</v>
      </c>
      <c r="P20" s="133">
        <v>0</v>
      </c>
      <c r="Q20" s="133">
        <v>0</v>
      </c>
      <c r="R20" s="133">
        <v>7577</v>
      </c>
      <c r="S20" s="134" t="s">
        <v>332</v>
      </c>
      <c r="T20" s="133">
        <v>810</v>
      </c>
      <c r="U20" s="133">
        <v>136628</v>
      </c>
      <c r="V20" s="133">
        <f t="shared" si="10"/>
        <v>3259878</v>
      </c>
      <c r="W20" s="133">
        <f t="shared" si="11"/>
        <v>930163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543013</v>
      </c>
      <c r="AB20" s="134" t="s">
        <v>332</v>
      </c>
      <c r="AC20" s="133">
        <f t="shared" si="16"/>
        <v>387150</v>
      </c>
      <c r="AD20" s="133">
        <f t="shared" si="17"/>
        <v>2329715</v>
      </c>
      <c r="AE20" s="133">
        <f t="shared" si="18"/>
        <v>0</v>
      </c>
      <c r="AF20" s="133">
        <f t="shared" si="19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f t="shared" si="20"/>
        <v>3069779</v>
      </c>
      <c r="AN20" s="133">
        <f t="shared" si="21"/>
        <v>1001977</v>
      </c>
      <c r="AO20" s="133">
        <v>119933</v>
      </c>
      <c r="AP20" s="133">
        <v>725552</v>
      </c>
      <c r="AQ20" s="133">
        <v>156492</v>
      </c>
      <c r="AR20" s="133">
        <v>0</v>
      </c>
      <c r="AS20" s="133">
        <f t="shared" si="22"/>
        <v>940054</v>
      </c>
      <c r="AT20" s="133">
        <v>195274</v>
      </c>
      <c r="AU20" s="133">
        <v>744780</v>
      </c>
      <c r="AV20" s="133">
        <v>0</v>
      </c>
      <c r="AW20" s="133">
        <v>0</v>
      </c>
      <c r="AX20" s="133">
        <f t="shared" si="23"/>
        <v>1127748</v>
      </c>
      <c r="AY20" s="133">
        <v>663808</v>
      </c>
      <c r="AZ20" s="133">
        <v>272558</v>
      </c>
      <c r="BA20" s="133">
        <v>186132</v>
      </c>
      <c r="BB20" s="133">
        <v>5250</v>
      </c>
      <c r="BC20" s="133">
        <v>0</v>
      </c>
      <c r="BD20" s="133">
        <v>0</v>
      </c>
      <c r="BE20" s="133">
        <v>45084</v>
      </c>
      <c r="BF20" s="133">
        <f t="shared" si="24"/>
        <v>3114863</v>
      </c>
      <c r="BG20" s="133">
        <f t="shared" si="25"/>
        <v>0</v>
      </c>
      <c r="BH20" s="133">
        <f t="shared" si="26"/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f t="shared" si="27"/>
        <v>143512</v>
      </c>
      <c r="BP20" s="133">
        <f t="shared" si="28"/>
        <v>5000</v>
      </c>
      <c r="BQ20" s="133">
        <v>5000</v>
      </c>
      <c r="BR20" s="133">
        <v>0</v>
      </c>
      <c r="BS20" s="133">
        <v>0</v>
      </c>
      <c r="BT20" s="133">
        <v>0</v>
      </c>
      <c r="BU20" s="133">
        <f t="shared" si="29"/>
        <v>32006</v>
      </c>
      <c r="BV20" s="133">
        <v>0</v>
      </c>
      <c r="BW20" s="133">
        <v>32006</v>
      </c>
      <c r="BX20" s="133">
        <v>0</v>
      </c>
      <c r="BY20" s="133">
        <v>0</v>
      </c>
      <c r="BZ20" s="133">
        <f t="shared" si="30"/>
        <v>106506</v>
      </c>
      <c r="CA20" s="133">
        <v>73796</v>
      </c>
      <c r="CB20" s="133">
        <v>32710</v>
      </c>
      <c r="CC20" s="133">
        <v>0</v>
      </c>
      <c r="CD20" s="133">
        <v>0</v>
      </c>
      <c r="CE20" s="133">
        <v>0</v>
      </c>
      <c r="CF20" s="133">
        <v>0</v>
      </c>
      <c r="CG20" s="133">
        <v>1503</v>
      </c>
      <c r="CH20" s="133">
        <f t="shared" si="31"/>
        <v>145015</v>
      </c>
      <c r="CI20" s="133">
        <f t="shared" si="32"/>
        <v>0</v>
      </c>
      <c r="CJ20" s="133">
        <f t="shared" si="33"/>
        <v>0</v>
      </c>
      <c r="CK20" s="133">
        <f t="shared" si="34"/>
        <v>0</v>
      </c>
      <c r="CL20" s="133">
        <f t="shared" si="35"/>
        <v>0</v>
      </c>
      <c r="CM20" s="133">
        <f t="shared" si="36"/>
        <v>0</v>
      </c>
      <c r="CN20" s="133">
        <f t="shared" si="37"/>
        <v>0</v>
      </c>
      <c r="CO20" s="133">
        <f t="shared" si="38"/>
        <v>0</v>
      </c>
      <c r="CP20" s="133">
        <f t="shared" si="39"/>
        <v>0</v>
      </c>
      <c r="CQ20" s="133">
        <f t="shared" si="40"/>
        <v>3213291</v>
      </c>
      <c r="CR20" s="133">
        <f t="shared" si="41"/>
        <v>1006977</v>
      </c>
      <c r="CS20" s="133">
        <f t="shared" si="42"/>
        <v>124933</v>
      </c>
      <c r="CT20" s="133">
        <f t="shared" si="43"/>
        <v>725552</v>
      </c>
      <c r="CU20" s="133">
        <f t="shared" si="44"/>
        <v>156492</v>
      </c>
      <c r="CV20" s="133">
        <f t="shared" si="45"/>
        <v>0</v>
      </c>
      <c r="CW20" s="133">
        <f t="shared" si="46"/>
        <v>972060</v>
      </c>
      <c r="CX20" s="133">
        <f t="shared" si="47"/>
        <v>195274</v>
      </c>
      <c r="CY20" s="133">
        <f t="shared" si="47"/>
        <v>776786</v>
      </c>
      <c r="CZ20" s="133">
        <f t="shared" si="47"/>
        <v>0</v>
      </c>
      <c r="DA20" s="133">
        <f t="shared" si="47"/>
        <v>0</v>
      </c>
      <c r="DB20" s="133">
        <f t="shared" si="47"/>
        <v>1234254</v>
      </c>
      <c r="DC20" s="133">
        <f t="shared" si="47"/>
        <v>737604</v>
      </c>
      <c r="DD20" s="133">
        <f t="shared" si="47"/>
        <v>305268</v>
      </c>
      <c r="DE20" s="133">
        <f t="shared" si="47"/>
        <v>186132</v>
      </c>
      <c r="DF20" s="133">
        <f t="shared" si="47"/>
        <v>5250</v>
      </c>
      <c r="DG20" s="133">
        <f t="shared" si="47"/>
        <v>0</v>
      </c>
      <c r="DH20" s="133">
        <f t="shared" si="47"/>
        <v>0</v>
      </c>
      <c r="DI20" s="133">
        <f t="shared" si="47"/>
        <v>46587</v>
      </c>
      <c r="DJ20" s="133">
        <f t="shared" si="47"/>
        <v>3259878</v>
      </c>
    </row>
    <row r="21" spans="1:114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6"/>
        <v>2932641</v>
      </c>
      <c r="E21" s="133">
        <f t="shared" si="7"/>
        <v>1202489</v>
      </c>
      <c r="F21" s="133">
        <v>31500</v>
      </c>
      <c r="G21" s="133">
        <v>2289</v>
      </c>
      <c r="H21" s="133">
        <v>2400</v>
      </c>
      <c r="I21" s="133">
        <v>772938</v>
      </c>
      <c r="J21" s="134" t="s">
        <v>332</v>
      </c>
      <c r="K21" s="133">
        <v>393362</v>
      </c>
      <c r="L21" s="133">
        <v>1730152</v>
      </c>
      <c r="M21" s="133">
        <f t="shared" si="8"/>
        <v>42676</v>
      </c>
      <c r="N21" s="133">
        <f t="shared" si="9"/>
        <v>5625</v>
      </c>
      <c r="O21" s="133">
        <v>0</v>
      </c>
      <c r="P21" s="133">
        <v>0</v>
      </c>
      <c r="Q21" s="133">
        <v>0</v>
      </c>
      <c r="R21" s="133">
        <v>5625</v>
      </c>
      <c r="S21" s="134" t="s">
        <v>332</v>
      </c>
      <c r="T21" s="133">
        <v>0</v>
      </c>
      <c r="U21" s="133">
        <v>37051</v>
      </c>
      <c r="V21" s="133">
        <f t="shared" si="10"/>
        <v>2975317</v>
      </c>
      <c r="W21" s="133">
        <f t="shared" si="11"/>
        <v>1208114</v>
      </c>
      <c r="X21" s="133">
        <f t="shared" si="12"/>
        <v>31500</v>
      </c>
      <c r="Y21" s="133">
        <f t="shared" si="13"/>
        <v>2289</v>
      </c>
      <c r="Z21" s="133">
        <f t="shared" si="14"/>
        <v>2400</v>
      </c>
      <c r="AA21" s="133">
        <f t="shared" si="15"/>
        <v>778563</v>
      </c>
      <c r="AB21" s="134" t="s">
        <v>332</v>
      </c>
      <c r="AC21" s="133">
        <f t="shared" si="16"/>
        <v>393362</v>
      </c>
      <c r="AD21" s="133">
        <f t="shared" si="17"/>
        <v>1767203</v>
      </c>
      <c r="AE21" s="133">
        <f t="shared" si="18"/>
        <v>0</v>
      </c>
      <c r="AF21" s="133">
        <f t="shared" si="19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f t="shared" si="20"/>
        <v>2927474</v>
      </c>
      <c r="AN21" s="133">
        <f t="shared" si="21"/>
        <v>776042</v>
      </c>
      <c r="AO21" s="133">
        <v>244123</v>
      </c>
      <c r="AP21" s="133">
        <v>438780</v>
      </c>
      <c r="AQ21" s="133">
        <v>93139</v>
      </c>
      <c r="AR21" s="133">
        <v>0</v>
      </c>
      <c r="AS21" s="133">
        <f t="shared" si="22"/>
        <v>826606</v>
      </c>
      <c r="AT21" s="133">
        <v>138064</v>
      </c>
      <c r="AU21" s="133">
        <v>675015</v>
      </c>
      <c r="AV21" s="133">
        <v>13527</v>
      </c>
      <c r="AW21" s="133">
        <v>35338</v>
      </c>
      <c r="AX21" s="133">
        <f t="shared" si="23"/>
        <v>1289488</v>
      </c>
      <c r="AY21" s="133">
        <v>714399</v>
      </c>
      <c r="AZ21" s="133">
        <v>526209</v>
      </c>
      <c r="BA21" s="133">
        <v>48880</v>
      </c>
      <c r="BB21" s="133">
        <v>0</v>
      </c>
      <c r="BC21" s="133">
        <v>0</v>
      </c>
      <c r="BD21" s="133">
        <v>0</v>
      </c>
      <c r="BE21" s="133">
        <v>5167</v>
      </c>
      <c r="BF21" s="133">
        <f t="shared" si="24"/>
        <v>2932641</v>
      </c>
      <c r="BG21" s="133">
        <f t="shared" si="25"/>
        <v>0</v>
      </c>
      <c r="BH21" s="133">
        <f t="shared" si="26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f t="shared" si="27"/>
        <v>42109</v>
      </c>
      <c r="BP21" s="133">
        <f t="shared" si="28"/>
        <v>5818</v>
      </c>
      <c r="BQ21" s="133">
        <v>5818</v>
      </c>
      <c r="BR21" s="133">
        <v>0</v>
      </c>
      <c r="BS21" s="133">
        <v>0</v>
      </c>
      <c r="BT21" s="133">
        <v>0</v>
      </c>
      <c r="BU21" s="133">
        <f t="shared" si="29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0"/>
        <v>36291</v>
      </c>
      <c r="CA21" s="133">
        <v>36291</v>
      </c>
      <c r="CB21" s="133">
        <v>0</v>
      </c>
      <c r="CC21" s="133">
        <v>0</v>
      </c>
      <c r="CD21" s="133">
        <v>0</v>
      </c>
      <c r="CE21" s="133">
        <v>0</v>
      </c>
      <c r="CF21" s="133">
        <v>0</v>
      </c>
      <c r="CG21" s="133">
        <v>567</v>
      </c>
      <c r="CH21" s="133">
        <f t="shared" si="31"/>
        <v>42676</v>
      </c>
      <c r="CI21" s="133">
        <f t="shared" si="32"/>
        <v>0</v>
      </c>
      <c r="CJ21" s="133">
        <f t="shared" si="33"/>
        <v>0</v>
      </c>
      <c r="CK21" s="133">
        <f t="shared" si="34"/>
        <v>0</v>
      </c>
      <c r="CL21" s="133">
        <f t="shared" si="35"/>
        <v>0</v>
      </c>
      <c r="CM21" s="133">
        <f t="shared" si="36"/>
        <v>0</v>
      </c>
      <c r="CN21" s="133">
        <f t="shared" si="37"/>
        <v>0</v>
      </c>
      <c r="CO21" s="133">
        <f t="shared" si="38"/>
        <v>0</v>
      </c>
      <c r="CP21" s="133">
        <f t="shared" si="39"/>
        <v>0</v>
      </c>
      <c r="CQ21" s="133">
        <f t="shared" si="40"/>
        <v>2969583</v>
      </c>
      <c r="CR21" s="133">
        <f t="shared" si="41"/>
        <v>781860</v>
      </c>
      <c r="CS21" s="133">
        <f t="shared" si="42"/>
        <v>249941</v>
      </c>
      <c r="CT21" s="133">
        <f t="shared" si="43"/>
        <v>438780</v>
      </c>
      <c r="CU21" s="133">
        <f t="shared" si="44"/>
        <v>93139</v>
      </c>
      <c r="CV21" s="133">
        <f t="shared" si="45"/>
        <v>0</v>
      </c>
      <c r="CW21" s="133">
        <f t="shared" si="46"/>
        <v>826606</v>
      </c>
      <c r="CX21" s="133">
        <f t="shared" si="47"/>
        <v>138064</v>
      </c>
      <c r="CY21" s="133">
        <f t="shared" si="47"/>
        <v>675015</v>
      </c>
      <c r="CZ21" s="133">
        <f t="shared" si="47"/>
        <v>13527</v>
      </c>
      <c r="DA21" s="133">
        <f t="shared" si="47"/>
        <v>35338</v>
      </c>
      <c r="DB21" s="133">
        <f t="shared" si="47"/>
        <v>1325779</v>
      </c>
      <c r="DC21" s="133">
        <f t="shared" si="47"/>
        <v>750690</v>
      </c>
      <c r="DD21" s="133">
        <f t="shared" si="47"/>
        <v>526209</v>
      </c>
      <c r="DE21" s="133">
        <f t="shared" si="47"/>
        <v>48880</v>
      </c>
      <c r="DF21" s="133">
        <f t="shared" si="47"/>
        <v>0</v>
      </c>
      <c r="DG21" s="133">
        <f t="shared" si="47"/>
        <v>0</v>
      </c>
      <c r="DH21" s="133">
        <f t="shared" si="47"/>
        <v>0</v>
      </c>
      <c r="DI21" s="133">
        <f t="shared" si="47"/>
        <v>5734</v>
      </c>
      <c r="DJ21" s="133">
        <f t="shared" si="47"/>
        <v>2975317</v>
      </c>
    </row>
    <row r="22" spans="1:114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6"/>
        <v>1164197</v>
      </c>
      <c r="E22" s="133">
        <f t="shared" si="7"/>
        <v>53950</v>
      </c>
      <c r="F22" s="133">
        <v>0</v>
      </c>
      <c r="G22" s="133">
        <v>0</v>
      </c>
      <c r="H22" s="133">
        <v>0</v>
      </c>
      <c r="I22" s="133">
        <v>26819</v>
      </c>
      <c r="J22" s="134" t="s">
        <v>332</v>
      </c>
      <c r="K22" s="133">
        <v>27131</v>
      </c>
      <c r="L22" s="133">
        <v>1110247</v>
      </c>
      <c r="M22" s="133">
        <f t="shared" si="8"/>
        <v>131238</v>
      </c>
      <c r="N22" s="133">
        <f t="shared" si="9"/>
        <v>4776</v>
      </c>
      <c r="O22" s="133">
        <v>0</v>
      </c>
      <c r="P22" s="133">
        <v>0</v>
      </c>
      <c r="Q22" s="133">
        <v>0</v>
      </c>
      <c r="R22" s="133">
        <v>4275</v>
      </c>
      <c r="S22" s="134" t="s">
        <v>332</v>
      </c>
      <c r="T22" s="133">
        <v>501</v>
      </c>
      <c r="U22" s="133">
        <v>126462</v>
      </c>
      <c r="V22" s="133">
        <f t="shared" si="10"/>
        <v>1295435</v>
      </c>
      <c r="W22" s="133">
        <f t="shared" si="11"/>
        <v>58726</v>
      </c>
      <c r="X22" s="133">
        <f t="shared" si="12"/>
        <v>0</v>
      </c>
      <c r="Y22" s="133">
        <f t="shared" si="13"/>
        <v>0</v>
      </c>
      <c r="Z22" s="133">
        <f t="shared" si="14"/>
        <v>0</v>
      </c>
      <c r="AA22" s="133">
        <f t="shared" si="15"/>
        <v>31094</v>
      </c>
      <c r="AB22" s="134" t="s">
        <v>332</v>
      </c>
      <c r="AC22" s="133">
        <f t="shared" si="16"/>
        <v>27632</v>
      </c>
      <c r="AD22" s="133">
        <f t="shared" si="17"/>
        <v>1236709</v>
      </c>
      <c r="AE22" s="133">
        <f t="shared" si="18"/>
        <v>0</v>
      </c>
      <c r="AF22" s="133">
        <f t="shared" si="19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f t="shared" si="20"/>
        <v>630783</v>
      </c>
      <c r="AN22" s="133">
        <f t="shared" si="21"/>
        <v>382004</v>
      </c>
      <c r="AO22" s="133">
        <v>53926</v>
      </c>
      <c r="AP22" s="133">
        <v>328078</v>
      </c>
      <c r="AQ22" s="133">
        <v>0</v>
      </c>
      <c r="AR22" s="133">
        <v>0</v>
      </c>
      <c r="AS22" s="133">
        <f t="shared" si="22"/>
        <v>41849</v>
      </c>
      <c r="AT22" s="133">
        <v>35515</v>
      </c>
      <c r="AU22" s="133">
        <v>2011</v>
      </c>
      <c r="AV22" s="133">
        <v>4323</v>
      </c>
      <c r="AW22" s="133">
        <v>0</v>
      </c>
      <c r="AX22" s="133">
        <f t="shared" si="23"/>
        <v>206930</v>
      </c>
      <c r="AY22" s="133">
        <v>181017</v>
      </c>
      <c r="AZ22" s="133">
        <v>25188</v>
      </c>
      <c r="BA22" s="133">
        <v>0</v>
      </c>
      <c r="BB22" s="133">
        <v>725</v>
      </c>
      <c r="BC22" s="133">
        <v>477520</v>
      </c>
      <c r="BD22" s="133">
        <v>0</v>
      </c>
      <c r="BE22" s="133">
        <v>55894</v>
      </c>
      <c r="BF22" s="133">
        <f t="shared" si="24"/>
        <v>686677</v>
      </c>
      <c r="BG22" s="133">
        <f t="shared" si="25"/>
        <v>0</v>
      </c>
      <c r="BH22" s="133">
        <f t="shared" si="26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f t="shared" si="27"/>
        <v>128733</v>
      </c>
      <c r="BP22" s="133">
        <f t="shared" si="28"/>
        <v>23539</v>
      </c>
      <c r="BQ22" s="133">
        <v>23539</v>
      </c>
      <c r="BR22" s="133">
        <v>0</v>
      </c>
      <c r="BS22" s="133">
        <v>0</v>
      </c>
      <c r="BT22" s="133">
        <v>0</v>
      </c>
      <c r="BU22" s="133">
        <f t="shared" si="29"/>
        <v>23237</v>
      </c>
      <c r="BV22" s="133">
        <v>0</v>
      </c>
      <c r="BW22" s="133">
        <v>23237</v>
      </c>
      <c r="BX22" s="133">
        <v>0</v>
      </c>
      <c r="BY22" s="133">
        <v>0</v>
      </c>
      <c r="BZ22" s="133">
        <f t="shared" si="30"/>
        <v>81957</v>
      </c>
      <c r="CA22" s="133">
        <v>39120</v>
      </c>
      <c r="CB22" s="133">
        <v>35280</v>
      </c>
      <c r="CC22" s="133">
        <v>0</v>
      </c>
      <c r="CD22" s="133">
        <v>7557</v>
      </c>
      <c r="CE22" s="133">
        <v>0</v>
      </c>
      <c r="CF22" s="133">
        <v>0</v>
      </c>
      <c r="CG22" s="133">
        <v>2505</v>
      </c>
      <c r="CH22" s="133">
        <f t="shared" si="31"/>
        <v>131238</v>
      </c>
      <c r="CI22" s="133">
        <f t="shared" si="32"/>
        <v>0</v>
      </c>
      <c r="CJ22" s="133">
        <f t="shared" si="33"/>
        <v>0</v>
      </c>
      <c r="CK22" s="133">
        <f t="shared" si="34"/>
        <v>0</v>
      </c>
      <c r="CL22" s="133">
        <f t="shared" si="35"/>
        <v>0</v>
      </c>
      <c r="CM22" s="133">
        <f t="shared" si="36"/>
        <v>0</v>
      </c>
      <c r="CN22" s="133">
        <f t="shared" si="37"/>
        <v>0</v>
      </c>
      <c r="CO22" s="133">
        <f t="shared" si="38"/>
        <v>0</v>
      </c>
      <c r="CP22" s="133">
        <f t="shared" si="39"/>
        <v>0</v>
      </c>
      <c r="CQ22" s="133">
        <f t="shared" si="40"/>
        <v>759516</v>
      </c>
      <c r="CR22" s="133">
        <f t="shared" si="41"/>
        <v>405543</v>
      </c>
      <c r="CS22" s="133">
        <f t="shared" si="42"/>
        <v>77465</v>
      </c>
      <c r="CT22" s="133">
        <f t="shared" si="43"/>
        <v>328078</v>
      </c>
      <c r="CU22" s="133">
        <f t="shared" si="44"/>
        <v>0</v>
      </c>
      <c r="CV22" s="133">
        <f t="shared" si="45"/>
        <v>0</v>
      </c>
      <c r="CW22" s="133">
        <f t="shared" si="46"/>
        <v>65086</v>
      </c>
      <c r="CX22" s="133">
        <f t="shared" si="47"/>
        <v>35515</v>
      </c>
      <c r="CY22" s="133">
        <f t="shared" si="47"/>
        <v>25248</v>
      </c>
      <c r="CZ22" s="133">
        <f t="shared" si="47"/>
        <v>4323</v>
      </c>
      <c r="DA22" s="133">
        <f t="shared" si="47"/>
        <v>0</v>
      </c>
      <c r="DB22" s="133">
        <f t="shared" si="47"/>
        <v>288887</v>
      </c>
      <c r="DC22" s="133">
        <f t="shared" si="47"/>
        <v>220137</v>
      </c>
      <c r="DD22" s="133">
        <f t="shared" si="47"/>
        <v>60468</v>
      </c>
      <c r="DE22" s="133">
        <f t="shared" si="47"/>
        <v>0</v>
      </c>
      <c r="DF22" s="133">
        <f t="shared" si="47"/>
        <v>8282</v>
      </c>
      <c r="DG22" s="133">
        <f t="shared" si="47"/>
        <v>477520</v>
      </c>
      <c r="DH22" s="133">
        <f t="shared" si="47"/>
        <v>0</v>
      </c>
      <c r="DI22" s="133">
        <f t="shared" si="47"/>
        <v>58399</v>
      </c>
      <c r="DJ22" s="133">
        <f t="shared" si="47"/>
        <v>817915</v>
      </c>
    </row>
    <row r="23" spans="1:114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6"/>
        <v>1459495</v>
      </c>
      <c r="E23" s="133">
        <f t="shared" si="7"/>
        <v>18628</v>
      </c>
      <c r="F23" s="133">
        <v>3647</v>
      </c>
      <c r="G23" s="133">
        <v>0</v>
      </c>
      <c r="H23" s="133">
        <v>0</v>
      </c>
      <c r="I23" s="133">
        <v>14511</v>
      </c>
      <c r="J23" s="134" t="s">
        <v>332</v>
      </c>
      <c r="K23" s="133">
        <v>470</v>
      </c>
      <c r="L23" s="133">
        <v>1440867</v>
      </c>
      <c r="M23" s="133">
        <f t="shared" si="8"/>
        <v>55437</v>
      </c>
      <c r="N23" s="133">
        <f t="shared" si="9"/>
        <v>2401</v>
      </c>
      <c r="O23" s="133">
        <v>0</v>
      </c>
      <c r="P23" s="133">
        <v>0</v>
      </c>
      <c r="Q23" s="133">
        <v>0</v>
      </c>
      <c r="R23" s="133">
        <v>2391</v>
      </c>
      <c r="S23" s="134" t="s">
        <v>332</v>
      </c>
      <c r="T23" s="133">
        <v>10</v>
      </c>
      <c r="U23" s="133">
        <v>53036</v>
      </c>
      <c r="V23" s="133">
        <f t="shared" si="10"/>
        <v>1514932</v>
      </c>
      <c r="W23" s="133">
        <f t="shared" si="11"/>
        <v>21029</v>
      </c>
      <c r="X23" s="133">
        <f t="shared" si="12"/>
        <v>3647</v>
      </c>
      <c r="Y23" s="133">
        <f t="shared" si="13"/>
        <v>0</v>
      </c>
      <c r="Z23" s="133">
        <f t="shared" si="14"/>
        <v>0</v>
      </c>
      <c r="AA23" s="133">
        <f t="shared" si="15"/>
        <v>16902</v>
      </c>
      <c r="AB23" s="134" t="s">
        <v>332</v>
      </c>
      <c r="AC23" s="133">
        <f t="shared" si="16"/>
        <v>480</v>
      </c>
      <c r="AD23" s="133">
        <f t="shared" si="17"/>
        <v>1493903</v>
      </c>
      <c r="AE23" s="133">
        <f t="shared" si="18"/>
        <v>0</v>
      </c>
      <c r="AF23" s="133">
        <f t="shared" si="19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f t="shared" si="20"/>
        <v>776881</v>
      </c>
      <c r="AN23" s="133">
        <f t="shared" si="21"/>
        <v>381089</v>
      </c>
      <c r="AO23" s="133">
        <v>118466</v>
      </c>
      <c r="AP23" s="133">
        <v>262623</v>
      </c>
      <c r="AQ23" s="133">
        <v>0</v>
      </c>
      <c r="AR23" s="133">
        <v>0</v>
      </c>
      <c r="AS23" s="133">
        <f t="shared" si="22"/>
        <v>154058</v>
      </c>
      <c r="AT23" s="133">
        <v>58383</v>
      </c>
      <c r="AU23" s="133">
        <v>95675</v>
      </c>
      <c r="AV23" s="133">
        <v>0</v>
      </c>
      <c r="AW23" s="133">
        <v>13516</v>
      </c>
      <c r="AX23" s="133">
        <f t="shared" si="23"/>
        <v>228218</v>
      </c>
      <c r="AY23" s="133">
        <v>171164</v>
      </c>
      <c r="AZ23" s="133">
        <v>57054</v>
      </c>
      <c r="BA23" s="133">
        <v>0</v>
      </c>
      <c r="BB23" s="133">
        <v>0</v>
      </c>
      <c r="BC23" s="133">
        <v>682614</v>
      </c>
      <c r="BD23" s="133">
        <v>0</v>
      </c>
      <c r="BE23" s="133">
        <v>0</v>
      </c>
      <c r="BF23" s="133">
        <f t="shared" si="24"/>
        <v>776881</v>
      </c>
      <c r="BG23" s="133">
        <f t="shared" si="25"/>
        <v>0</v>
      </c>
      <c r="BH23" s="133">
        <f t="shared" si="26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9282</v>
      </c>
      <c r="BO23" s="133">
        <f t="shared" si="27"/>
        <v>31026</v>
      </c>
      <c r="BP23" s="133">
        <f t="shared" si="28"/>
        <v>28931</v>
      </c>
      <c r="BQ23" s="133">
        <v>12517</v>
      </c>
      <c r="BR23" s="133">
        <v>16414</v>
      </c>
      <c r="BS23" s="133">
        <v>0</v>
      </c>
      <c r="BT23" s="133">
        <v>0</v>
      </c>
      <c r="BU23" s="133">
        <f t="shared" si="29"/>
        <v>2095</v>
      </c>
      <c r="BV23" s="133">
        <v>1571</v>
      </c>
      <c r="BW23" s="133">
        <v>524</v>
      </c>
      <c r="BX23" s="133">
        <v>0</v>
      </c>
      <c r="BY23" s="133">
        <v>0</v>
      </c>
      <c r="BZ23" s="133">
        <f t="shared" si="30"/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15129</v>
      </c>
      <c r="CF23" s="133">
        <v>0</v>
      </c>
      <c r="CG23" s="133">
        <v>0</v>
      </c>
      <c r="CH23" s="133">
        <f t="shared" si="31"/>
        <v>31026</v>
      </c>
      <c r="CI23" s="133">
        <f t="shared" si="32"/>
        <v>0</v>
      </c>
      <c r="CJ23" s="133">
        <f t="shared" si="33"/>
        <v>0</v>
      </c>
      <c r="CK23" s="133">
        <f t="shared" si="34"/>
        <v>0</v>
      </c>
      <c r="CL23" s="133">
        <f t="shared" si="35"/>
        <v>0</v>
      </c>
      <c r="CM23" s="133">
        <f t="shared" si="36"/>
        <v>0</v>
      </c>
      <c r="CN23" s="133">
        <f t="shared" si="37"/>
        <v>0</v>
      </c>
      <c r="CO23" s="133">
        <f t="shared" si="38"/>
        <v>0</v>
      </c>
      <c r="CP23" s="133">
        <f t="shared" si="39"/>
        <v>9282</v>
      </c>
      <c r="CQ23" s="133">
        <f t="shared" si="40"/>
        <v>807907</v>
      </c>
      <c r="CR23" s="133">
        <f t="shared" si="41"/>
        <v>410020</v>
      </c>
      <c r="CS23" s="133">
        <f t="shared" si="42"/>
        <v>130983</v>
      </c>
      <c r="CT23" s="133">
        <f t="shared" si="43"/>
        <v>279037</v>
      </c>
      <c r="CU23" s="133">
        <f t="shared" si="44"/>
        <v>0</v>
      </c>
      <c r="CV23" s="133">
        <f t="shared" si="45"/>
        <v>0</v>
      </c>
      <c r="CW23" s="133">
        <f t="shared" si="46"/>
        <v>156153</v>
      </c>
      <c r="CX23" s="133">
        <f t="shared" si="47"/>
        <v>59954</v>
      </c>
      <c r="CY23" s="133">
        <f t="shared" si="47"/>
        <v>96199</v>
      </c>
      <c r="CZ23" s="133">
        <f t="shared" si="47"/>
        <v>0</v>
      </c>
      <c r="DA23" s="133">
        <f t="shared" si="47"/>
        <v>13516</v>
      </c>
      <c r="DB23" s="133">
        <f t="shared" si="47"/>
        <v>228218</v>
      </c>
      <c r="DC23" s="133">
        <f t="shared" si="47"/>
        <v>171164</v>
      </c>
      <c r="DD23" s="133">
        <f t="shared" si="47"/>
        <v>57054</v>
      </c>
      <c r="DE23" s="133">
        <f t="shared" si="47"/>
        <v>0</v>
      </c>
      <c r="DF23" s="133">
        <f t="shared" si="47"/>
        <v>0</v>
      </c>
      <c r="DG23" s="133">
        <f t="shared" si="47"/>
        <v>697743</v>
      </c>
      <c r="DH23" s="133">
        <f t="shared" si="47"/>
        <v>0</v>
      </c>
      <c r="DI23" s="133">
        <f t="shared" si="47"/>
        <v>0</v>
      </c>
      <c r="DJ23" s="133">
        <f t="shared" si="47"/>
        <v>807907</v>
      </c>
    </row>
    <row r="24" spans="1:114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6"/>
        <v>1639563</v>
      </c>
      <c r="E24" s="133">
        <f t="shared" si="7"/>
        <v>104262</v>
      </c>
      <c r="F24" s="133">
        <v>0</v>
      </c>
      <c r="G24" s="133">
        <v>0</v>
      </c>
      <c r="H24" s="133">
        <v>0</v>
      </c>
      <c r="I24" s="133">
        <v>19575</v>
      </c>
      <c r="J24" s="134" t="s">
        <v>332</v>
      </c>
      <c r="K24" s="133">
        <v>84687</v>
      </c>
      <c r="L24" s="133">
        <v>1535301</v>
      </c>
      <c r="M24" s="133">
        <f t="shared" si="8"/>
        <v>85101</v>
      </c>
      <c r="N24" s="133">
        <f t="shared" si="9"/>
        <v>1912</v>
      </c>
      <c r="O24" s="133">
        <v>0</v>
      </c>
      <c r="P24" s="133">
        <v>0</v>
      </c>
      <c r="Q24" s="133">
        <v>0</v>
      </c>
      <c r="R24" s="133">
        <v>1912</v>
      </c>
      <c r="S24" s="134" t="s">
        <v>332</v>
      </c>
      <c r="T24" s="133">
        <v>0</v>
      </c>
      <c r="U24" s="133">
        <v>83189</v>
      </c>
      <c r="V24" s="133">
        <f t="shared" si="10"/>
        <v>1724664</v>
      </c>
      <c r="W24" s="133">
        <f t="shared" si="11"/>
        <v>106174</v>
      </c>
      <c r="X24" s="133">
        <f t="shared" si="12"/>
        <v>0</v>
      </c>
      <c r="Y24" s="133">
        <f t="shared" si="13"/>
        <v>0</v>
      </c>
      <c r="Z24" s="133">
        <f t="shared" si="14"/>
        <v>0</v>
      </c>
      <c r="AA24" s="133">
        <f t="shared" si="15"/>
        <v>21487</v>
      </c>
      <c r="AB24" s="134" t="s">
        <v>332</v>
      </c>
      <c r="AC24" s="133">
        <f t="shared" si="16"/>
        <v>84687</v>
      </c>
      <c r="AD24" s="133">
        <f t="shared" si="17"/>
        <v>1618490</v>
      </c>
      <c r="AE24" s="133">
        <f t="shared" si="18"/>
        <v>0</v>
      </c>
      <c r="AF24" s="133">
        <f t="shared" si="19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f t="shared" si="20"/>
        <v>895978</v>
      </c>
      <c r="AN24" s="133">
        <f t="shared" si="21"/>
        <v>492219</v>
      </c>
      <c r="AO24" s="133">
        <v>72369</v>
      </c>
      <c r="AP24" s="133">
        <v>419850</v>
      </c>
      <c r="AQ24" s="133">
        <v>0</v>
      </c>
      <c r="AR24" s="133">
        <v>0</v>
      </c>
      <c r="AS24" s="133">
        <f t="shared" si="22"/>
        <v>77851</v>
      </c>
      <c r="AT24" s="133">
        <v>71434</v>
      </c>
      <c r="AU24" s="133">
        <v>6417</v>
      </c>
      <c r="AV24" s="133">
        <v>0</v>
      </c>
      <c r="AW24" s="133">
        <v>0</v>
      </c>
      <c r="AX24" s="133">
        <f t="shared" si="23"/>
        <v>325908</v>
      </c>
      <c r="AY24" s="133">
        <v>193112</v>
      </c>
      <c r="AZ24" s="133">
        <v>132796</v>
      </c>
      <c r="BA24" s="133">
        <v>0</v>
      </c>
      <c r="BB24" s="133">
        <v>0</v>
      </c>
      <c r="BC24" s="133">
        <v>736866</v>
      </c>
      <c r="BD24" s="133">
        <v>0</v>
      </c>
      <c r="BE24" s="133">
        <v>6719</v>
      </c>
      <c r="BF24" s="133">
        <f t="shared" si="24"/>
        <v>902697</v>
      </c>
      <c r="BG24" s="133">
        <f t="shared" si="25"/>
        <v>0</v>
      </c>
      <c r="BH24" s="133">
        <f t="shared" si="26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10020</v>
      </c>
      <c r="BO24" s="133">
        <f t="shared" si="27"/>
        <v>58749</v>
      </c>
      <c r="BP24" s="133">
        <f t="shared" si="28"/>
        <v>54857</v>
      </c>
      <c r="BQ24" s="133">
        <v>14297</v>
      </c>
      <c r="BR24" s="133">
        <v>40560</v>
      </c>
      <c r="BS24" s="133">
        <v>0</v>
      </c>
      <c r="BT24" s="133">
        <v>0</v>
      </c>
      <c r="BU24" s="133">
        <f t="shared" si="29"/>
        <v>3892</v>
      </c>
      <c r="BV24" s="133">
        <v>3777</v>
      </c>
      <c r="BW24" s="133">
        <v>115</v>
      </c>
      <c r="BX24" s="133">
        <v>0</v>
      </c>
      <c r="BY24" s="133">
        <v>0</v>
      </c>
      <c r="BZ24" s="133">
        <f t="shared" si="30"/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16332</v>
      </c>
      <c r="CF24" s="133">
        <v>0</v>
      </c>
      <c r="CG24" s="133">
        <v>0</v>
      </c>
      <c r="CH24" s="133">
        <f t="shared" si="31"/>
        <v>58749</v>
      </c>
      <c r="CI24" s="133">
        <f t="shared" si="32"/>
        <v>0</v>
      </c>
      <c r="CJ24" s="133">
        <f aca="true" t="shared" si="48" ref="CJ24:CW24">SUM(AF24,+BH24)</f>
        <v>0</v>
      </c>
      <c r="CK24" s="133">
        <f t="shared" si="48"/>
        <v>0</v>
      </c>
      <c r="CL24" s="133">
        <f t="shared" si="48"/>
        <v>0</v>
      </c>
      <c r="CM24" s="133">
        <f t="shared" si="48"/>
        <v>0</v>
      </c>
      <c r="CN24" s="133">
        <f t="shared" si="48"/>
        <v>0</v>
      </c>
      <c r="CO24" s="133">
        <f t="shared" si="48"/>
        <v>0</v>
      </c>
      <c r="CP24" s="133">
        <f t="shared" si="48"/>
        <v>10020</v>
      </c>
      <c r="CQ24" s="133">
        <f t="shared" si="48"/>
        <v>954727</v>
      </c>
      <c r="CR24" s="133">
        <f t="shared" si="48"/>
        <v>547076</v>
      </c>
      <c r="CS24" s="133">
        <f t="shared" si="48"/>
        <v>86666</v>
      </c>
      <c r="CT24" s="133">
        <f t="shared" si="48"/>
        <v>460410</v>
      </c>
      <c r="CU24" s="133">
        <f t="shared" si="48"/>
        <v>0</v>
      </c>
      <c r="CV24" s="133">
        <f t="shared" si="48"/>
        <v>0</v>
      </c>
      <c r="CW24" s="133">
        <f t="shared" si="48"/>
        <v>81743</v>
      </c>
      <c r="CX24" s="133">
        <f aca="true" t="shared" si="49" ref="CX24:DJ40">SUM(AT24,+BV24)</f>
        <v>75211</v>
      </c>
      <c r="CY24" s="133">
        <f t="shared" si="49"/>
        <v>6532</v>
      </c>
      <c r="CZ24" s="133">
        <f t="shared" si="49"/>
        <v>0</v>
      </c>
      <c r="DA24" s="133">
        <f t="shared" si="49"/>
        <v>0</v>
      </c>
      <c r="DB24" s="133">
        <f t="shared" si="49"/>
        <v>325908</v>
      </c>
      <c r="DC24" s="133">
        <f t="shared" si="49"/>
        <v>193112</v>
      </c>
      <c r="DD24" s="133">
        <f t="shared" si="49"/>
        <v>132796</v>
      </c>
      <c r="DE24" s="133">
        <f t="shared" si="49"/>
        <v>0</v>
      </c>
      <c r="DF24" s="133">
        <f t="shared" si="49"/>
        <v>0</v>
      </c>
      <c r="DG24" s="133">
        <f t="shared" si="49"/>
        <v>753198</v>
      </c>
      <c r="DH24" s="133">
        <f t="shared" si="49"/>
        <v>0</v>
      </c>
      <c r="DI24" s="133">
        <f t="shared" si="49"/>
        <v>6719</v>
      </c>
      <c r="DJ24" s="133">
        <f t="shared" si="49"/>
        <v>961446</v>
      </c>
    </row>
    <row r="25" spans="1:114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6"/>
        <v>634317</v>
      </c>
      <c r="E25" s="133">
        <f t="shared" si="7"/>
        <v>93021</v>
      </c>
      <c r="F25" s="133">
        <v>0</v>
      </c>
      <c r="G25" s="133">
        <v>0</v>
      </c>
      <c r="H25" s="133">
        <v>0</v>
      </c>
      <c r="I25" s="133">
        <v>48603</v>
      </c>
      <c r="J25" s="134" t="s">
        <v>332</v>
      </c>
      <c r="K25" s="133">
        <v>44418</v>
      </c>
      <c r="L25" s="133">
        <v>541296</v>
      </c>
      <c r="M25" s="133">
        <f t="shared" si="8"/>
        <v>79662</v>
      </c>
      <c r="N25" s="133">
        <f t="shared" si="9"/>
        <v>3738</v>
      </c>
      <c r="O25" s="133">
        <v>0</v>
      </c>
      <c r="P25" s="133">
        <v>0</v>
      </c>
      <c r="Q25" s="133">
        <v>0</v>
      </c>
      <c r="R25" s="133">
        <v>3738</v>
      </c>
      <c r="S25" s="134" t="s">
        <v>332</v>
      </c>
      <c r="T25" s="133">
        <v>0</v>
      </c>
      <c r="U25" s="133">
        <v>75924</v>
      </c>
      <c r="V25" s="133">
        <f t="shared" si="10"/>
        <v>713979</v>
      </c>
      <c r="W25" s="133">
        <f t="shared" si="11"/>
        <v>96759</v>
      </c>
      <c r="X25" s="133">
        <f t="shared" si="12"/>
        <v>0</v>
      </c>
      <c r="Y25" s="133">
        <f t="shared" si="13"/>
        <v>0</v>
      </c>
      <c r="Z25" s="133">
        <f t="shared" si="14"/>
        <v>0</v>
      </c>
      <c r="AA25" s="133">
        <f t="shared" si="15"/>
        <v>52341</v>
      </c>
      <c r="AB25" s="134" t="s">
        <v>332</v>
      </c>
      <c r="AC25" s="133">
        <f t="shared" si="16"/>
        <v>44418</v>
      </c>
      <c r="AD25" s="133">
        <f t="shared" si="17"/>
        <v>617220</v>
      </c>
      <c r="AE25" s="133">
        <f t="shared" si="18"/>
        <v>121607</v>
      </c>
      <c r="AF25" s="133">
        <f t="shared" si="19"/>
        <v>121607</v>
      </c>
      <c r="AG25" s="133">
        <v>0</v>
      </c>
      <c r="AH25" s="133">
        <v>121607</v>
      </c>
      <c r="AI25" s="133">
        <v>0</v>
      </c>
      <c r="AJ25" s="133">
        <v>0</v>
      </c>
      <c r="AK25" s="133">
        <v>0</v>
      </c>
      <c r="AL25" s="133">
        <v>0</v>
      </c>
      <c r="AM25" s="133">
        <f t="shared" si="20"/>
        <v>512710</v>
      </c>
      <c r="AN25" s="133">
        <f t="shared" si="21"/>
        <v>92513</v>
      </c>
      <c r="AO25" s="133">
        <v>8306</v>
      </c>
      <c r="AP25" s="133">
        <v>0</v>
      </c>
      <c r="AQ25" s="133">
        <v>70447</v>
      </c>
      <c r="AR25" s="133">
        <v>13760</v>
      </c>
      <c r="AS25" s="133">
        <f t="shared" si="22"/>
        <v>58025</v>
      </c>
      <c r="AT25" s="133">
        <v>0</v>
      </c>
      <c r="AU25" s="133">
        <v>46386</v>
      </c>
      <c r="AV25" s="133">
        <v>11639</v>
      </c>
      <c r="AW25" s="133">
        <v>0</v>
      </c>
      <c r="AX25" s="133">
        <f t="shared" si="23"/>
        <v>362172</v>
      </c>
      <c r="AY25" s="133">
        <v>243640</v>
      </c>
      <c r="AZ25" s="133">
        <v>19920</v>
      </c>
      <c r="BA25" s="133">
        <v>83139</v>
      </c>
      <c r="BB25" s="133">
        <v>15473</v>
      </c>
      <c r="BC25" s="133">
        <v>0</v>
      </c>
      <c r="BD25" s="133">
        <v>0</v>
      </c>
      <c r="BE25" s="133">
        <v>0</v>
      </c>
      <c r="BF25" s="133">
        <f t="shared" si="24"/>
        <v>634317</v>
      </c>
      <c r="BG25" s="133">
        <f t="shared" si="25"/>
        <v>0</v>
      </c>
      <c r="BH25" s="133">
        <f t="shared" si="26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7520</v>
      </c>
      <c r="BO25" s="133">
        <f t="shared" si="27"/>
        <v>29340</v>
      </c>
      <c r="BP25" s="133">
        <f t="shared" si="28"/>
        <v>7505</v>
      </c>
      <c r="BQ25" s="133">
        <v>7505</v>
      </c>
      <c r="BR25" s="133">
        <v>0</v>
      </c>
      <c r="BS25" s="133">
        <v>0</v>
      </c>
      <c r="BT25" s="133">
        <v>0</v>
      </c>
      <c r="BU25" s="133">
        <f t="shared" si="29"/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f t="shared" si="30"/>
        <v>21720</v>
      </c>
      <c r="CA25" s="133">
        <v>21720</v>
      </c>
      <c r="CB25" s="133">
        <v>0</v>
      </c>
      <c r="CC25" s="133">
        <v>0</v>
      </c>
      <c r="CD25" s="133">
        <v>0</v>
      </c>
      <c r="CE25" s="133">
        <v>42802</v>
      </c>
      <c r="CF25" s="133">
        <v>115</v>
      </c>
      <c r="CG25" s="133">
        <v>0</v>
      </c>
      <c r="CH25" s="133">
        <f t="shared" si="31"/>
        <v>29340</v>
      </c>
      <c r="CI25" s="133">
        <f aca="true" t="shared" si="50" ref="CI25:CW40">SUM(AE25,+BG25)</f>
        <v>121607</v>
      </c>
      <c r="CJ25" s="133">
        <f t="shared" si="50"/>
        <v>121607</v>
      </c>
      <c r="CK25" s="133">
        <f t="shared" si="50"/>
        <v>0</v>
      </c>
      <c r="CL25" s="133">
        <f t="shared" si="50"/>
        <v>121607</v>
      </c>
      <c r="CM25" s="133">
        <f t="shared" si="50"/>
        <v>0</v>
      </c>
      <c r="CN25" s="133">
        <f t="shared" si="50"/>
        <v>0</v>
      </c>
      <c r="CO25" s="133">
        <f t="shared" si="50"/>
        <v>0</v>
      </c>
      <c r="CP25" s="133">
        <f t="shared" si="50"/>
        <v>7520</v>
      </c>
      <c r="CQ25" s="133">
        <f t="shared" si="50"/>
        <v>542050</v>
      </c>
      <c r="CR25" s="133">
        <f t="shared" si="50"/>
        <v>100018</v>
      </c>
      <c r="CS25" s="133">
        <f t="shared" si="50"/>
        <v>15811</v>
      </c>
      <c r="CT25" s="133">
        <f t="shared" si="50"/>
        <v>0</v>
      </c>
      <c r="CU25" s="133">
        <f t="shared" si="50"/>
        <v>70447</v>
      </c>
      <c r="CV25" s="133">
        <f t="shared" si="50"/>
        <v>13760</v>
      </c>
      <c r="CW25" s="133">
        <f t="shared" si="50"/>
        <v>58025</v>
      </c>
      <c r="CX25" s="133">
        <f t="shared" si="49"/>
        <v>0</v>
      </c>
      <c r="CY25" s="133">
        <f t="shared" si="49"/>
        <v>46386</v>
      </c>
      <c r="CZ25" s="133">
        <f t="shared" si="49"/>
        <v>11639</v>
      </c>
      <c r="DA25" s="133">
        <f t="shared" si="49"/>
        <v>0</v>
      </c>
      <c r="DB25" s="133">
        <f t="shared" si="49"/>
        <v>383892</v>
      </c>
      <c r="DC25" s="133">
        <f t="shared" si="49"/>
        <v>265360</v>
      </c>
      <c r="DD25" s="133">
        <f t="shared" si="49"/>
        <v>19920</v>
      </c>
      <c r="DE25" s="133">
        <f t="shared" si="49"/>
        <v>83139</v>
      </c>
      <c r="DF25" s="133">
        <f t="shared" si="49"/>
        <v>15473</v>
      </c>
      <c r="DG25" s="133">
        <f t="shared" si="49"/>
        <v>42802</v>
      </c>
      <c r="DH25" s="133">
        <f t="shared" si="49"/>
        <v>115</v>
      </c>
      <c r="DI25" s="133">
        <f t="shared" si="49"/>
        <v>0</v>
      </c>
      <c r="DJ25" s="133">
        <f t="shared" si="49"/>
        <v>663657</v>
      </c>
    </row>
    <row r="26" spans="1:114" s="129" customFormat="1" ht="12" customHeight="1">
      <c r="A26" s="125" t="s">
        <v>334</v>
      </c>
      <c r="B26" s="126" t="s">
        <v>372</v>
      </c>
      <c r="C26" s="125" t="s">
        <v>373</v>
      </c>
      <c r="D26" s="133">
        <f t="shared" si="6"/>
        <v>860685</v>
      </c>
      <c r="E26" s="133">
        <f t="shared" si="7"/>
        <v>47510</v>
      </c>
      <c r="F26" s="133">
        <v>0</v>
      </c>
      <c r="G26" s="133">
        <v>0</v>
      </c>
      <c r="H26" s="133">
        <v>0</v>
      </c>
      <c r="I26" s="133">
        <v>15588</v>
      </c>
      <c r="J26" s="134" t="s">
        <v>332</v>
      </c>
      <c r="K26" s="133">
        <v>31922</v>
      </c>
      <c r="L26" s="133">
        <v>813175</v>
      </c>
      <c r="M26" s="133">
        <f t="shared" si="8"/>
        <v>60891</v>
      </c>
      <c r="N26" s="133">
        <f t="shared" si="9"/>
        <v>2819</v>
      </c>
      <c r="O26" s="133">
        <v>0</v>
      </c>
      <c r="P26" s="133">
        <v>0</v>
      </c>
      <c r="Q26" s="133">
        <v>0</v>
      </c>
      <c r="R26" s="133">
        <v>2819</v>
      </c>
      <c r="S26" s="134" t="s">
        <v>332</v>
      </c>
      <c r="T26" s="133">
        <v>0</v>
      </c>
      <c r="U26" s="133">
        <v>58072</v>
      </c>
      <c r="V26" s="133">
        <f t="shared" si="10"/>
        <v>921576</v>
      </c>
      <c r="W26" s="133">
        <f t="shared" si="11"/>
        <v>50329</v>
      </c>
      <c r="X26" s="133">
        <f t="shared" si="12"/>
        <v>0</v>
      </c>
      <c r="Y26" s="133">
        <f t="shared" si="13"/>
        <v>0</v>
      </c>
      <c r="Z26" s="133">
        <f t="shared" si="14"/>
        <v>0</v>
      </c>
      <c r="AA26" s="133">
        <f t="shared" si="15"/>
        <v>18407</v>
      </c>
      <c r="AB26" s="134" t="s">
        <v>332</v>
      </c>
      <c r="AC26" s="133">
        <f t="shared" si="16"/>
        <v>31922</v>
      </c>
      <c r="AD26" s="133">
        <f t="shared" si="17"/>
        <v>871247</v>
      </c>
      <c r="AE26" s="133">
        <f t="shared" si="18"/>
        <v>0</v>
      </c>
      <c r="AF26" s="133">
        <f t="shared" si="19"/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f t="shared" si="20"/>
        <v>307413</v>
      </c>
      <c r="AN26" s="133">
        <f t="shared" si="21"/>
        <v>293694</v>
      </c>
      <c r="AO26" s="133">
        <v>61581</v>
      </c>
      <c r="AP26" s="133">
        <v>232113</v>
      </c>
      <c r="AQ26" s="133">
        <v>0</v>
      </c>
      <c r="AR26" s="133">
        <v>0</v>
      </c>
      <c r="AS26" s="133">
        <f t="shared" si="22"/>
        <v>13519</v>
      </c>
      <c r="AT26" s="133">
        <v>13519</v>
      </c>
      <c r="AU26" s="133">
        <v>0</v>
      </c>
      <c r="AV26" s="133">
        <v>0</v>
      </c>
      <c r="AW26" s="133">
        <v>0</v>
      </c>
      <c r="AX26" s="133">
        <f t="shared" si="23"/>
        <v>200</v>
      </c>
      <c r="AY26" s="133">
        <v>0</v>
      </c>
      <c r="AZ26" s="133">
        <v>0</v>
      </c>
      <c r="BA26" s="133">
        <v>0</v>
      </c>
      <c r="BB26" s="133">
        <v>200</v>
      </c>
      <c r="BC26" s="133">
        <v>553272</v>
      </c>
      <c r="BD26" s="133">
        <v>0</v>
      </c>
      <c r="BE26" s="133">
        <v>0</v>
      </c>
      <c r="BF26" s="133">
        <f t="shared" si="24"/>
        <v>307413</v>
      </c>
      <c r="BG26" s="133">
        <f t="shared" si="25"/>
        <v>0</v>
      </c>
      <c r="BH26" s="133">
        <f t="shared" si="26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7523</v>
      </c>
      <c r="BO26" s="133">
        <f t="shared" si="27"/>
        <v>41106</v>
      </c>
      <c r="BP26" s="133">
        <f t="shared" si="28"/>
        <v>40880</v>
      </c>
      <c r="BQ26" s="133">
        <v>10867</v>
      </c>
      <c r="BR26" s="133">
        <v>30013</v>
      </c>
      <c r="BS26" s="133">
        <v>0</v>
      </c>
      <c r="BT26" s="133">
        <v>0</v>
      </c>
      <c r="BU26" s="133">
        <f t="shared" si="29"/>
        <v>226</v>
      </c>
      <c r="BV26" s="133">
        <v>226</v>
      </c>
      <c r="BW26" s="133">
        <v>0</v>
      </c>
      <c r="BX26" s="133">
        <v>0</v>
      </c>
      <c r="BY26" s="133">
        <v>0</v>
      </c>
      <c r="BZ26" s="133">
        <f t="shared" si="30"/>
        <v>0</v>
      </c>
      <c r="CA26" s="133">
        <v>0</v>
      </c>
      <c r="CB26" s="133">
        <v>0</v>
      </c>
      <c r="CC26" s="133">
        <v>0</v>
      </c>
      <c r="CD26" s="133">
        <v>0</v>
      </c>
      <c r="CE26" s="133">
        <v>12262</v>
      </c>
      <c r="CF26" s="133">
        <v>0</v>
      </c>
      <c r="CG26" s="133">
        <v>0</v>
      </c>
      <c r="CH26" s="133">
        <f t="shared" si="31"/>
        <v>41106</v>
      </c>
      <c r="CI26" s="133">
        <f t="shared" si="50"/>
        <v>0</v>
      </c>
      <c r="CJ26" s="133">
        <f t="shared" si="50"/>
        <v>0</v>
      </c>
      <c r="CK26" s="133">
        <f t="shared" si="50"/>
        <v>0</v>
      </c>
      <c r="CL26" s="133">
        <f t="shared" si="50"/>
        <v>0</v>
      </c>
      <c r="CM26" s="133">
        <f t="shared" si="50"/>
        <v>0</v>
      </c>
      <c r="CN26" s="133">
        <f t="shared" si="50"/>
        <v>0</v>
      </c>
      <c r="CO26" s="133">
        <f t="shared" si="50"/>
        <v>0</v>
      </c>
      <c r="CP26" s="133">
        <f t="shared" si="50"/>
        <v>7523</v>
      </c>
      <c r="CQ26" s="133">
        <f t="shared" si="50"/>
        <v>348519</v>
      </c>
      <c r="CR26" s="133">
        <f t="shared" si="50"/>
        <v>334574</v>
      </c>
      <c r="CS26" s="133">
        <f t="shared" si="50"/>
        <v>72448</v>
      </c>
      <c r="CT26" s="133">
        <f t="shared" si="50"/>
        <v>262126</v>
      </c>
      <c r="CU26" s="133">
        <f t="shared" si="50"/>
        <v>0</v>
      </c>
      <c r="CV26" s="133">
        <f t="shared" si="50"/>
        <v>0</v>
      </c>
      <c r="CW26" s="133">
        <f t="shared" si="50"/>
        <v>13745</v>
      </c>
      <c r="CX26" s="133">
        <f t="shared" si="49"/>
        <v>13745</v>
      </c>
      <c r="CY26" s="133">
        <f t="shared" si="49"/>
        <v>0</v>
      </c>
      <c r="CZ26" s="133">
        <f t="shared" si="49"/>
        <v>0</v>
      </c>
      <c r="DA26" s="133">
        <f t="shared" si="49"/>
        <v>0</v>
      </c>
      <c r="DB26" s="133">
        <f t="shared" si="49"/>
        <v>200</v>
      </c>
      <c r="DC26" s="133">
        <f t="shared" si="49"/>
        <v>0</v>
      </c>
      <c r="DD26" s="133">
        <f t="shared" si="49"/>
        <v>0</v>
      </c>
      <c r="DE26" s="133">
        <f t="shared" si="49"/>
        <v>0</v>
      </c>
      <c r="DF26" s="133">
        <f t="shared" si="49"/>
        <v>200</v>
      </c>
      <c r="DG26" s="133">
        <f t="shared" si="49"/>
        <v>565534</v>
      </c>
      <c r="DH26" s="133">
        <f t="shared" si="49"/>
        <v>0</v>
      </c>
      <c r="DI26" s="133">
        <f t="shared" si="49"/>
        <v>0</v>
      </c>
      <c r="DJ26" s="133">
        <f t="shared" si="49"/>
        <v>348519</v>
      </c>
    </row>
    <row r="27" spans="1:114" s="129" customFormat="1" ht="12" customHeight="1">
      <c r="A27" s="125" t="s">
        <v>334</v>
      </c>
      <c r="B27" s="126" t="s">
        <v>374</v>
      </c>
      <c r="C27" s="125" t="s">
        <v>375</v>
      </c>
      <c r="D27" s="133">
        <f t="shared" si="6"/>
        <v>769388</v>
      </c>
      <c r="E27" s="133">
        <f t="shared" si="7"/>
        <v>60560</v>
      </c>
      <c r="F27" s="133">
        <v>0</v>
      </c>
      <c r="G27" s="133">
        <v>0</v>
      </c>
      <c r="H27" s="133">
        <v>0</v>
      </c>
      <c r="I27" s="133">
        <v>42667</v>
      </c>
      <c r="J27" s="134" t="s">
        <v>332</v>
      </c>
      <c r="K27" s="133">
        <v>17893</v>
      </c>
      <c r="L27" s="133">
        <v>708828</v>
      </c>
      <c r="M27" s="133">
        <f t="shared" si="8"/>
        <v>259305</v>
      </c>
      <c r="N27" s="133">
        <f t="shared" si="9"/>
        <v>47795</v>
      </c>
      <c r="O27" s="133">
        <v>0</v>
      </c>
      <c r="P27" s="133">
        <v>0</v>
      </c>
      <c r="Q27" s="133">
        <v>0</v>
      </c>
      <c r="R27" s="133">
        <v>47795</v>
      </c>
      <c r="S27" s="134" t="s">
        <v>332</v>
      </c>
      <c r="T27" s="133">
        <v>0</v>
      </c>
      <c r="U27" s="133">
        <v>211510</v>
      </c>
      <c r="V27" s="133">
        <f t="shared" si="10"/>
        <v>1028693</v>
      </c>
      <c r="W27" s="133">
        <f t="shared" si="11"/>
        <v>108355</v>
      </c>
      <c r="X27" s="133">
        <f t="shared" si="12"/>
        <v>0</v>
      </c>
      <c r="Y27" s="133">
        <f t="shared" si="13"/>
        <v>0</v>
      </c>
      <c r="Z27" s="133">
        <f t="shared" si="14"/>
        <v>0</v>
      </c>
      <c r="AA27" s="133">
        <f t="shared" si="15"/>
        <v>90462</v>
      </c>
      <c r="AB27" s="134" t="s">
        <v>332</v>
      </c>
      <c r="AC27" s="133">
        <f t="shared" si="16"/>
        <v>17893</v>
      </c>
      <c r="AD27" s="133">
        <f t="shared" si="17"/>
        <v>920338</v>
      </c>
      <c r="AE27" s="133">
        <f t="shared" si="18"/>
        <v>730</v>
      </c>
      <c r="AF27" s="133">
        <f t="shared" si="19"/>
        <v>730</v>
      </c>
      <c r="AG27" s="133">
        <v>0</v>
      </c>
      <c r="AH27" s="133">
        <v>730</v>
      </c>
      <c r="AI27" s="133">
        <v>0</v>
      </c>
      <c r="AJ27" s="133">
        <v>0</v>
      </c>
      <c r="AK27" s="133">
        <v>0</v>
      </c>
      <c r="AL27" s="133">
        <v>0</v>
      </c>
      <c r="AM27" s="133">
        <f t="shared" si="20"/>
        <v>768658</v>
      </c>
      <c r="AN27" s="133">
        <f t="shared" si="21"/>
        <v>299464</v>
      </c>
      <c r="AO27" s="133">
        <v>33234</v>
      </c>
      <c r="AP27" s="133">
        <v>203939</v>
      </c>
      <c r="AQ27" s="133">
        <v>62291</v>
      </c>
      <c r="AR27" s="133">
        <v>0</v>
      </c>
      <c r="AS27" s="133">
        <f t="shared" si="22"/>
        <v>66429</v>
      </c>
      <c r="AT27" s="133">
        <v>39719</v>
      </c>
      <c r="AU27" s="133">
        <v>26710</v>
      </c>
      <c r="AV27" s="133">
        <v>0</v>
      </c>
      <c r="AW27" s="133">
        <v>15960</v>
      </c>
      <c r="AX27" s="133">
        <f t="shared" si="23"/>
        <v>386805</v>
      </c>
      <c r="AY27" s="133">
        <v>534</v>
      </c>
      <c r="AZ27" s="133">
        <v>16198</v>
      </c>
      <c r="BA27" s="133">
        <v>370073</v>
      </c>
      <c r="BB27" s="133">
        <v>0</v>
      </c>
      <c r="BC27" s="133">
        <v>0</v>
      </c>
      <c r="BD27" s="133">
        <v>0</v>
      </c>
      <c r="BE27" s="133">
        <v>0</v>
      </c>
      <c r="BF27" s="133">
        <f t="shared" si="24"/>
        <v>769388</v>
      </c>
      <c r="BG27" s="133">
        <f t="shared" si="25"/>
        <v>36666</v>
      </c>
      <c r="BH27" s="133">
        <f t="shared" si="26"/>
        <v>36666</v>
      </c>
      <c r="BI27" s="133">
        <v>0</v>
      </c>
      <c r="BJ27" s="133">
        <v>0</v>
      </c>
      <c r="BK27" s="133">
        <v>36666</v>
      </c>
      <c r="BL27" s="133">
        <v>0</v>
      </c>
      <c r="BM27" s="133">
        <v>0</v>
      </c>
      <c r="BN27" s="133">
        <v>0</v>
      </c>
      <c r="BO27" s="133">
        <f t="shared" si="27"/>
        <v>222639</v>
      </c>
      <c r="BP27" s="133">
        <f t="shared" si="28"/>
        <v>1635</v>
      </c>
      <c r="BQ27" s="133">
        <v>1635</v>
      </c>
      <c r="BR27" s="133">
        <v>0</v>
      </c>
      <c r="BS27" s="133">
        <v>0</v>
      </c>
      <c r="BT27" s="133">
        <v>0</v>
      </c>
      <c r="BU27" s="133">
        <f t="shared" si="29"/>
        <v>104</v>
      </c>
      <c r="BV27" s="133">
        <v>0</v>
      </c>
      <c r="BW27" s="133">
        <v>104</v>
      </c>
      <c r="BX27" s="133">
        <v>0</v>
      </c>
      <c r="BY27" s="133">
        <v>0</v>
      </c>
      <c r="BZ27" s="133">
        <f t="shared" si="30"/>
        <v>220900</v>
      </c>
      <c r="CA27" s="133">
        <v>128458</v>
      </c>
      <c r="CB27" s="133">
        <v>92442</v>
      </c>
      <c r="CC27" s="133">
        <v>0</v>
      </c>
      <c r="CD27" s="133">
        <v>0</v>
      </c>
      <c r="CE27" s="133">
        <v>0</v>
      </c>
      <c r="CF27" s="133">
        <v>0</v>
      </c>
      <c r="CG27" s="133">
        <v>0</v>
      </c>
      <c r="CH27" s="133">
        <f t="shared" si="31"/>
        <v>259305</v>
      </c>
      <c r="CI27" s="133">
        <f t="shared" si="50"/>
        <v>37396</v>
      </c>
      <c r="CJ27" s="133">
        <f t="shared" si="50"/>
        <v>37396</v>
      </c>
      <c r="CK27" s="133">
        <f t="shared" si="50"/>
        <v>0</v>
      </c>
      <c r="CL27" s="133">
        <f t="shared" si="50"/>
        <v>730</v>
      </c>
      <c r="CM27" s="133">
        <f t="shared" si="50"/>
        <v>36666</v>
      </c>
      <c r="CN27" s="133">
        <f t="shared" si="50"/>
        <v>0</v>
      </c>
      <c r="CO27" s="133">
        <f t="shared" si="50"/>
        <v>0</v>
      </c>
      <c r="CP27" s="133">
        <f t="shared" si="50"/>
        <v>0</v>
      </c>
      <c r="CQ27" s="133">
        <f t="shared" si="50"/>
        <v>991297</v>
      </c>
      <c r="CR27" s="133">
        <f t="shared" si="50"/>
        <v>301099</v>
      </c>
      <c r="CS27" s="133">
        <f t="shared" si="50"/>
        <v>34869</v>
      </c>
      <c r="CT27" s="133">
        <f t="shared" si="50"/>
        <v>203939</v>
      </c>
      <c r="CU27" s="133">
        <f t="shared" si="50"/>
        <v>62291</v>
      </c>
      <c r="CV27" s="133">
        <f t="shared" si="50"/>
        <v>0</v>
      </c>
      <c r="CW27" s="133">
        <f t="shared" si="50"/>
        <v>66533</v>
      </c>
      <c r="CX27" s="133">
        <f t="shared" si="49"/>
        <v>39719</v>
      </c>
      <c r="CY27" s="133">
        <f t="shared" si="49"/>
        <v>26814</v>
      </c>
      <c r="CZ27" s="133">
        <f t="shared" si="49"/>
        <v>0</v>
      </c>
      <c r="DA27" s="133">
        <f t="shared" si="49"/>
        <v>15960</v>
      </c>
      <c r="DB27" s="133">
        <f t="shared" si="49"/>
        <v>607705</v>
      </c>
      <c r="DC27" s="133">
        <f t="shared" si="49"/>
        <v>128992</v>
      </c>
      <c r="DD27" s="133">
        <f t="shared" si="49"/>
        <v>108640</v>
      </c>
      <c r="DE27" s="133">
        <f t="shared" si="49"/>
        <v>370073</v>
      </c>
      <c r="DF27" s="133">
        <f t="shared" si="49"/>
        <v>0</v>
      </c>
      <c r="DG27" s="133">
        <f t="shared" si="49"/>
        <v>0</v>
      </c>
      <c r="DH27" s="133">
        <f t="shared" si="49"/>
        <v>0</v>
      </c>
      <c r="DI27" s="133">
        <f t="shared" si="49"/>
        <v>0</v>
      </c>
      <c r="DJ27" s="133">
        <f t="shared" si="49"/>
        <v>1028693</v>
      </c>
    </row>
    <row r="28" spans="1:114" s="129" customFormat="1" ht="12" customHeight="1">
      <c r="A28" s="125" t="s">
        <v>334</v>
      </c>
      <c r="B28" s="126" t="s">
        <v>376</v>
      </c>
      <c r="C28" s="125" t="s">
        <v>377</v>
      </c>
      <c r="D28" s="133">
        <f t="shared" si="6"/>
        <v>801399</v>
      </c>
      <c r="E28" s="133">
        <f t="shared" si="7"/>
        <v>323358</v>
      </c>
      <c r="F28" s="133">
        <v>0</v>
      </c>
      <c r="G28" s="133">
        <v>0</v>
      </c>
      <c r="H28" s="133">
        <v>0</v>
      </c>
      <c r="I28" s="133">
        <v>4261</v>
      </c>
      <c r="J28" s="134" t="s">
        <v>332</v>
      </c>
      <c r="K28" s="133">
        <v>319097</v>
      </c>
      <c r="L28" s="133">
        <v>478041</v>
      </c>
      <c r="M28" s="133">
        <f t="shared" si="8"/>
        <v>142501</v>
      </c>
      <c r="N28" s="133">
        <f t="shared" si="9"/>
        <v>87663</v>
      </c>
      <c r="O28" s="133">
        <v>0</v>
      </c>
      <c r="P28" s="133">
        <v>0</v>
      </c>
      <c r="Q28" s="133">
        <v>0</v>
      </c>
      <c r="R28" s="133">
        <v>2336</v>
      </c>
      <c r="S28" s="134" t="s">
        <v>332</v>
      </c>
      <c r="T28" s="133">
        <v>85327</v>
      </c>
      <c r="U28" s="133">
        <v>54838</v>
      </c>
      <c r="V28" s="133">
        <f t="shared" si="10"/>
        <v>943900</v>
      </c>
      <c r="W28" s="133">
        <f t="shared" si="11"/>
        <v>411021</v>
      </c>
      <c r="X28" s="133">
        <f t="shared" si="12"/>
        <v>0</v>
      </c>
      <c r="Y28" s="133">
        <f t="shared" si="13"/>
        <v>0</v>
      </c>
      <c r="Z28" s="133">
        <f t="shared" si="14"/>
        <v>0</v>
      </c>
      <c r="AA28" s="133">
        <f t="shared" si="15"/>
        <v>6597</v>
      </c>
      <c r="AB28" s="134" t="s">
        <v>332</v>
      </c>
      <c r="AC28" s="133">
        <f t="shared" si="16"/>
        <v>404424</v>
      </c>
      <c r="AD28" s="133">
        <f t="shared" si="17"/>
        <v>532879</v>
      </c>
      <c r="AE28" s="133">
        <f t="shared" si="18"/>
        <v>0</v>
      </c>
      <c r="AF28" s="133">
        <f t="shared" si="19"/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f t="shared" si="20"/>
        <v>795971</v>
      </c>
      <c r="AN28" s="133">
        <f t="shared" si="21"/>
        <v>59061</v>
      </c>
      <c r="AO28" s="133">
        <v>59061</v>
      </c>
      <c r="AP28" s="133">
        <v>0</v>
      </c>
      <c r="AQ28" s="133">
        <v>0</v>
      </c>
      <c r="AR28" s="133">
        <v>0</v>
      </c>
      <c r="AS28" s="133">
        <f t="shared" si="22"/>
        <v>227231</v>
      </c>
      <c r="AT28" s="133">
        <v>166010</v>
      </c>
      <c r="AU28" s="133">
        <v>61072</v>
      </c>
      <c r="AV28" s="133">
        <v>149</v>
      </c>
      <c r="AW28" s="133">
        <v>0</v>
      </c>
      <c r="AX28" s="133">
        <f t="shared" si="23"/>
        <v>509679</v>
      </c>
      <c r="AY28" s="133">
        <v>169761</v>
      </c>
      <c r="AZ28" s="133">
        <v>245246</v>
      </c>
      <c r="BA28" s="133">
        <v>93912</v>
      </c>
      <c r="BB28" s="133">
        <v>760</v>
      </c>
      <c r="BC28" s="133">
        <v>0</v>
      </c>
      <c r="BD28" s="133">
        <v>0</v>
      </c>
      <c r="BE28" s="133">
        <v>5428</v>
      </c>
      <c r="BF28" s="133">
        <f t="shared" si="24"/>
        <v>801399</v>
      </c>
      <c r="BG28" s="133">
        <f t="shared" si="25"/>
        <v>0</v>
      </c>
      <c r="BH28" s="133">
        <f t="shared" si="26"/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f t="shared" si="27"/>
        <v>142476</v>
      </c>
      <c r="BP28" s="133">
        <f t="shared" si="28"/>
        <v>54690</v>
      </c>
      <c r="BQ28" s="133">
        <v>10938</v>
      </c>
      <c r="BR28" s="133">
        <v>0</v>
      </c>
      <c r="BS28" s="133">
        <v>43752</v>
      </c>
      <c r="BT28" s="133">
        <v>0</v>
      </c>
      <c r="BU28" s="133">
        <f t="shared" si="29"/>
        <v>49742</v>
      </c>
      <c r="BV28" s="133">
        <v>245</v>
      </c>
      <c r="BW28" s="133">
        <v>49497</v>
      </c>
      <c r="BX28" s="133">
        <v>0</v>
      </c>
      <c r="BY28" s="133">
        <v>0</v>
      </c>
      <c r="BZ28" s="133">
        <f t="shared" si="30"/>
        <v>38044</v>
      </c>
      <c r="CA28" s="133">
        <v>25000</v>
      </c>
      <c r="CB28" s="133">
        <v>6576</v>
      </c>
      <c r="CC28" s="133">
        <v>5948</v>
      </c>
      <c r="CD28" s="133">
        <v>520</v>
      </c>
      <c r="CE28" s="133">
        <v>0</v>
      </c>
      <c r="CF28" s="133">
        <v>0</v>
      </c>
      <c r="CG28" s="133">
        <v>25</v>
      </c>
      <c r="CH28" s="133">
        <f t="shared" si="31"/>
        <v>142501</v>
      </c>
      <c r="CI28" s="133">
        <f t="shared" si="50"/>
        <v>0</v>
      </c>
      <c r="CJ28" s="133">
        <f t="shared" si="50"/>
        <v>0</v>
      </c>
      <c r="CK28" s="133">
        <f t="shared" si="50"/>
        <v>0</v>
      </c>
      <c r="CL28" s="133">
        <f t="shared" si="50"/>
        <v>0</v>
      </c>
      <c r="CM28" s="133">
        <f t="shared" si="50"/>
        <v>0</v>
      </c>
      <c r="CN28" s="133">
        <f t="shared" si="50"/>
        <v>0</v>
      </c>
      <c r="CO28" s="133">
        <f t="shared" si="50"/>
        <v>0</v>
      </c>
      <c r="CP28" s="133">
        <f t="shared" si="50"/>
        <v>0</v>
      </c>
      <c r="CQ28" s="133">
        <f t="shared" si="50"/>
        <v>938447</v>
      </c>
      <c r="CR28" s="133">
        <f t="shared" si="50"/>
        <v>113751</v>
      </c>
      <c r="CS28" s="133">
        <f t="shared" si="50"/>
        <v>69999</v>
      </c>
      <c r="CT28" s="133">
        <f t="shared" si="50"/>
        <v>0</v>
      </c>
      <c r="CU28" s="133">
        <f t="shared" si="50"/>
        <v>43752</v>
      </c>
      <c r="CV28" s="133">
        <f t="shared" si="50"/>
        <v>0</v>
      </c>
      <c r="CW28" s="133">
        <f t="shared" si="50"/>
        <v>276973</v>
      </c>
      <c r="CX28" s="133">
        <f t="shared" si="49"/>
        <v>166255</v>
      </c>
      <c r="CY28" s="133">
        <f t="shared" si="49"/>
        <v>110569</v>
      </c>
      <c r="CZ28" s="133">
        <f t="shared" si="49"/>
        <v>149</v>
      </c>
      <c r="DA28" s="133">
        <f t="shared" si="49"/>
        <v>0</v>
      </c>
      <c r="DB28" s="133">
        <f t="shared" si="49"/>
        <v>547723</v>
      </c>
      <c r="DC28" s="133">
        <f t="shared" si="49"/>
        <v>194761</v>
      </c>
      <c r="DD28" s="133">
        <f t="shared" si="49"/>
        <v>251822</v>
      </c>
      <c r="DE28" s="133">
        <f t="shared" si="49"/>
        <v>99860</v>
      </c>
      <c r="DF28" s="133">
        <f t="shared" si="49"/>
        <v>1280</v>
      </c>
      <c r="DG28" s="133">
        <f t="shared" si="49"/>
        <v>0</v>
      </c>
      <c r="DH28" s="133">
        <f t="shared" si="49"/>
        <v>0</v>
      </c>
      <c r="DI28" s="133">
        <f t="shared" si="49"/>
        <v>5453</v>
      </c>
      <c r="DJ28" s="133">
        <f t="shared" si="49"/>
        <v>943900</v>
      </c>
    </row>
    <row r="29" spans="1:114" s="129" customFormat="1" ht="12" customHeight="1">
      <c r="A29" s="125" t="s">
        <v>334</v>
      </c>
      <c r="B29" s="126" t="s">
        <v>378</v>
      </c>
      <c r="C29" s="125" t="s">
        <v>379</v>
      </c>
      <c r="D29" s="133">
        <f t="shared" si="6"/>
        <v>742959</v>
      </c>
      <c r="E29" s="133">
        <f t="shared" si="7"/>
        <v>267791</v>
      </c>
      <c r="F29" s="133">
        <v>312</v>
      </c>
      <c r="G29" s="133">
        <v>28561</v>
      </c>
      <c r="H29" s="133">
        <v>154000</v>
      </c>
      <c r="I29" s="133">
        <v>26638</v>
      </c>
      <c r="J29" s="134" t="s">
        <v>332</v>
      </c>
      <c r="K29" s="133">
        <v>58280</v>
      </c>
      <c r="L29" s="133">
        <v>475168</v>
      </c>
      <c r="M29" s="133">
        <f t="shared" si="8"/>
        <v>112992</v>
      </c>
      <c r="N29" s="133">
        <f t="shared" si="9"/>
        <v>60185</v>
      </c>
      <c r="O29" s="133">
        <v>0</v>
      </c>
      <c r="P29" s="133">
        <v>4557</v>
      </c>
      <c r="Q29" s="133">
        <v>0</v>
      </c>
      <c r="R29" s="133">
        <v>2868</v>
      </c>
      <c r="S29" s="134" t="s">
        <v>332</v>
      </c>
      <c r="T29" s="133">
        <v>52760</v>
      </c>
      <c r="U29" s="133">
        <v>52807</v>
      </c>
      <c r="V29" s="133">
        <f t="shared" si="10"/>
        <v>855951</v>
      </c>
      <c r="W29" s="133">
        <f t="shared" si="11"/>
        <v>327976</v>
      </c>
      <c r="X29" s="133">
        <f t="shared" si="12"/>
        <v>312</v>
      </c>
      <c r="Y29" s="133">
        <f t="shared" si="13"/>
        <v>33118</v>
      </c>
      <c r="Z29" s="133">
        <f t="shared" si="14"/>
        <v>154000</v>
      </c>
      <c r="AA29" s="133">
        <f t="shared" si="15"/>
        <v>29506</v>
      </c>
      <c r="AB29" s="134" t="s">
        <v>332</v>
      </c>
      <c r="AC29" s="133">
        <f t="shared" si="16"/>
        <v>111040</v>
      </c>
      <c r="AD29" s="133">
        <f t="shared" si="17"/>
        <v>527975</v>
      </c>
      <c r="AE29" s="133">
        <f t="shared" si="18"/>
        <v>241181</v>
      </c>
      <c r="AF29" s="133">
        <f t="shared" si="19"/>
        <v>240242</v>
      </c>
      <c r="AG29" s="133">
        <v>0</v>
      </c>
      <c r="AH29" s="133">
        <v>0</v>
      </c>
      <c r="AI29" s="133">
        <v>0</v>
      </c>
      <c r="AJ29" s="133">
        <v>240242</v>
      </c>
      <c r="AK29" s="133">
        <v>939</v>
      </c>
      <c r="AL29" s="133">
        <v>0</v>
      </c>
      <c r="AM29" s="133">
        <f t="shared" si="20"/>
        <v>501778</v>
      </c>
      <c r="AN29" s="133">
        <f t="shared" si="21"/>
        <v>101411</v>
      </c>
      <c r="AO29" s="133">
        <v>47266</v>
      </c>
      <c r="AP29" s="133">
        <v>21889</v>
      </c>
      <c r="AQ29" s="133">
        <v>32256</v>
      </c>
      <c r="AR29" s="133">
        <v>0</v>
      </c>
      <c r="AS29" s="133">
        <f t="shared" si="22"/>
        <v>82238</v>
      </c>
      <c r="AT29" s="133">
        <v>5996</v>
      </c>
      <c r="AU29" s="133">
        <v>75041</v>
      </c>
      <c r="AV29" s="133">
        <v>1201</v>
      </c>
      <c r="AW29" s="133">
        <v>0</v>
      </c>
      <c r="AX29" s="133">
        <f t="shared" si="23"/>
        <v>318129</v>
      </c>
      <c r="AY29" s="133">
        <v>176932</v>
      </c>
      <c r="AZ29" s="133">
        <v>79921</v>
      </c>
      <c r="BA29" s="133">
        <v>61276</v>
      </c>
      <c r="BB29" s="133">
        <v>0</v>
      </c>
      <c r="BC29" s="133">
        <v>0</v>
      </c>
      <c r="BD29" s="133">
        <v>0</v>
      </c>
      <c r="BE29" s="133">
        <v>0</v>
      </c>
      <c r="BF29" s="133">
        <f t="shared" si="24"/>
        <v>742959</v>
      </c>
      <c r="BG29" s="133">
        <f t="shared" si="25"/>
        <v>0</v>
      </c>
      <c r="BH29" s="133">
        <f t="shared" si="26"/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f t="shared" si="27"/>
        <v>112992</v>
      </c>
      <c r="BP29" s="133">
        <f t="shared" si="28"/>
        <v>40171</v>
      </c>
      <c r="BQ29" s="133">
        <v>12793</v>
      </c>
      <c r="BR29" s="133">
        <v>1792</v>
      </c>
      <c r="BS29" s="133">
        <v>25586</v>
      </c>
      <c r="BT29" s="133">
        <v>0</v>
      </c>
      <c r="BU29" s="133">
        <f t="shared" si="29"/>
        <v>62614</v>
      </c>
      <c r="BV29" s="133">
        <v>4988</v>
      </c>
      <c r="BW29" s="133">
        <v>57626</v>
      </c>
      <c r="BX29" s="133">
        <v>0</v>
      </c>
      <c r="BY29" s="133">
        <v>0</v>
      </c>
      <c r="BZ29" s="133">
        <f t="shared" si="30"/>
        <v>10207</v>
      </c>
      <c r="CA29" s="133">
        <v>2828</v>
      </c>
      <c r="CB29" s="133">
        <v>7379</v>
      </c>
      <c r="CC29" s="133">
        <v>0</v>
      </c>
      <c r="CD29" s="133">
        <v>0</v>
      </c>
      <c r="CE29" s="133">
        <v>0</v>
      </c>
      <c r="CF29" s="133">
        <v>0</v>
      </c>
      <c r="CG29" s="133">
        <v>0</v>
      </c>
      <c r="CH29" s="133">
        <f t="shared" si="31"/>
        <v>112992</v>
      </c>
      <c r="CI29" s="133">
        <f t="shared" si="50"/>
        <v>241181</v>
      </c>
      <c r="CJ29" s="133">
        <f t="shared" si="50"/>
        <v>240242</v>
      </c>
      <c r="CK29" s="133">
        <f t="shared" si="50"/>
        <v>0</v>
      </c>
      <c r="CL29" s="133">
        <f t="shared" si="50"/>
        <v>0</v>
      </c>
      <c r="CM29" s="133">
        <f t="shared" si="50"/>
        <v>0</v>
      </c>
      <c r="CN29" s="133">
        <f t="shared" si="50"/>
        <v>240242</v>
      </c>
      <c r="CO29" s="133">
        <f t="shared" si="50"/>
        <v>939</v>
      </c>
      <c r="CP29" s="133">
        <f t="shared" si="50"/>
        <v>0</v>
      </c>
      <c r="CQ29" s="133">
        <f t="shared" si="50"/>
        <v>614770</v>
      </c>
      <c r="CR29" s="133">
        <f t="shared" si="50"/>
        <v>141582</v>
      </c>
      <c r="CS29" s="133">
        <f t="shared" si="50"/>
        <v>60059</v>
      </c>
      <c r="CT29" s="133">
        <f t="shared" si="50"/>
        <v>23681</v>
      </c>
      <c r="CU29" s="133">
        <f t="shared" si="50"/>
        <v>57842</v>
      </c>
      <c r="CV29" s="133">
        <f t="shared" si="50"/>
        <v>0</v>
      </c>
      <c r="CW29" s="133">
        <f t="shared" si="50"/>
        <v>144852</v>
      </c>
      <c r="CX29" s="133">
        <f t="shared" si="49"/>
        <v>10984</v>
      </c>
      <c r="CY29" s="133">
        <f t="shared" si="49"/>
        <v>132667</v>
      </c>
      <c r="CZ29" s="133">
        <f t="shared" si="49"/>
        <v>1201</v>
      </c>
      <c r="DA29" s="133">
        <f t="shared" si="49"/>
        <v>0</v>
      </c>
      <c r="DB29" s="133">
        <f t="shared" si="49"/>
        <v>328336</v>
      </c>
      <c r="DC29" s="133">
        <f t="shared" si="49"/>
        <v>179760</v>
      </c>
      <c r="DD29" s="133">
        <f t="shared" si="49"/>
        <v>87300</v>
      </c>
      <c r="DE29" s="133">
        <f t="shared" si="49"/>
        <v>61276</v>
      </c>
      <c r="DF29" s="133">
        <f t="shared" si="49"/>
        <v>0</v>
      </c>
      <c r="DG29" s="133">
        <f t="shared" si="49"/>
        <v>0</v>
      </c>
      <c r="DH29" s="133">
        <f t="shared" si="49"/>
        <v>0</v>
      </c>
      <c r="DI29" s="133">
        <f t="shared" si="49"/>
        <v>0</v>
      </c>
      <c r="DJ29" s="133">
        <f t="shared" si="49"/>
        <v>855951</v>
      </c>
    </row>
    <row r="30" spans="1:114" s="129" customFormat="1" ht="12" customHeight="1">
      <c r="A30" s="125" t="s">
        <v>334</v>
      </c>
      <c r="B30" s="126" t="s">
        <v>380</v>
      </c>
      <c r="C30" s="125" t="s">
        <v>381</v>
      </c>
      <c r="D30" s="133">
        <f t="shared" si="6"/>
        <v>955548</v>
      </c>
      <c r="E30" s="133">
        <f t="shared" si="7"/>
        <v>175606</v>
      </c>
      <c r="F30" s="133">
        <v>94202</v>
      </c>
      <c r="G30" s="133">
        <v>0</v>
      </c>
      <c r="H30" s="133">
        <v>0</v>
      </c>
      <c r="I30" s="133">
        <v>37299</v>
      </c>
      <c r="J30" s="134" t="s">
        <v>332</v>
      </c>
      <c r="K30" s="133">
        <v>44105</v>
      </c>
      <c r="L30" s="133">
        <v>779942</v>
      </c>
      <c r="M30" s="133">
        <f t="shared" si="8"/>
        <v>76966</v>
      </c>
      <c r="N30" s="133">
        <f t="shared" si="9"/>
        <v>1147</v>
      </c>
      <c r="O30" s="133">
        <v>0</v>
      </c>
      <c r="P30" s="133">
        <v>0</v>
      </c>
      <c r="Q30" s="133">
        <v>0</v>
      </c>
      <c r="R30" s="133">
        <v>1147</v>
      </c>
      <c r="S30" s="134" t="s">
        <v>332</v>
      </c>
      <c r="T30" s="133">
        <v>0</v>
      </c>
      <c r="U30" s="133">
        <v>75819</v>
      </c>
      <c r="V30" s="133">
        <f t="shared" si="10"/>
        <v>1032514</v>
      </c>
      <c r="W30" s="133">
        <f t="shared" si="11"/>
        <v>176753</v>
      </c>
      <c r="X30" s="133">
        <f t="shared" si="12"/>
        <v>94202</v>
      </c>
      <c r="Y30" s="133">
        <f t="shared" si="13"/>
        <v>0</v>
      </c>
      <c r="Z30" s="133">
        <f t="shared" si="14"/>
        <v>0</v>
      </c>
      <c r="AA30" s="133">
        <f t="shared" si="15"/>
        <v>38446</v>
      </c>
      <c r="AB30" s="134" t="s">
        <v>332</v>
      </c>
      <c r="AC30" s="133">
        <f t="shared" si="16"/>
        <v>44105</v>
      </c>
      <c r="AD30" s="133">
        <f t="shared" si="17"/>
        <v>855761</v>
      </c>
      <c r="AE30" s="133">
        <f t="shared" si="18"/>
        <v>455655</v>
      </c>
      <c r="AF30" s="133">
        <f t="shared" si="19"/>
        <v>435328</v>
      </c>
      <c r="AG30" s="133">
        <v>0</v>
      </c>
      <c r="AH30" s="133">
        <v>272357</v>
      </c>
      <c r="AI30" s="133">
        <v>0</v>
      </c>
      <c r="AJ30" s="133">
        <v>162971</v>
      </c>
      <c r="AK30" s="133">
        <v>20327</v>
      </c>
      <c r="AL30" s="133">
        <v>0</v>
      </c>
      <c r="AM30" s="133">
        <f t="shared" si="20"/>
        <v>499893</v>
      </c>
      <c r="AN30" s="133">
        <f t="shared" si="21"/>
        <v>34014</v>
      </c>
      <c r="AO30" s="133">
        <v>34014</v>
      </c>
      <c r="AP30" s="133">
        <v>0</v>
      </c>
      <c r="AQ30" s="133">
        <v>0</v>
      </c>
      <c r="AR30" s="133">
        <v>0</v>
      </c>
      <c r="AS30" s="133">
        <f t="shared" si="22"/>
        <v>6631</v>
      </c>
      <c r="AT30" s="133">
        <v>2133</v>
      </c>
      <c r="AU30" s="133">
        <v>3628</v>
      </c>
      <c r="AV30" s="133">
        <v>870</v>
      </c>
      <c r="AW30" s="133">
        <v>0</v>
      </c>
      <c r="AX30" s="133">
        <f t="shared" si="23"/>
        <v>459248</v>
      </c>
      <c r="AY30" s="133">
        <v>213901</v>
      </c>
      <c r="AZ30" s="133">
        <v>216905</v>
      </c>
      <c r="BA30" s="133">
        <v>28442</v>
      </c>
      <c r="BB30" s="133">
        <v>0</v>
      </c>
      <c r="BC30" s="133">
        <v>0</v>
      </c>
      <c r="BD30" s="133">
        <v>0</v>
      </c>
      <c r="BE30" s="133">
        <v>0</v>
      </c>
      <c r="BF30" s="133">
        <f t="shared" si="24"/>
        <v>955548</v>
      </c>
      <c r="BG30" s="133">
        <f t="shared" si="25"/>
        <v>9083</v>
      </c>
      <c r="BH30" s="133">
        <f t="shared" si="26"/>
        <v>9083</v>
      </c>
      <c r="BI30" s="133">
        <v>0</v>
      </c>
      <c r="BJ30" s="133">
        <v>9083</v>
      </c>
      <c r="BK30" s="133">
        <v>0</v>
      </c>
      <c r="BL30" s="133">
        <v>0</v>
      </c>
      <c r="BM30" s="133">
        <v>0</v>
      </c>
      <c r="BN30" s="133">
        <v>0</v>
      </c>
      <c r="BO30" s="133">
        <f t="shared" si="27"/>
        <v>67883</v>
      </c>
      <c r="BP30" s="133">
        <f t="shared" si="28"/>
        <v>7102</v>
      </c>
      <c r="BQ30" s="133">
        <v>7102</v>
      </c>
      <c r="BR30" s="133">
        <v>0</v>
      </c>
      <c r="BS30" s="133">
        <v>0</v>
      </c>
      <c r="BT30" s="133">
        <v>0</v>
      </c>
      <c r="BU30" s="133">
        <f t="shared" si="29"/>
        <v>13967</v>
      </c>
      <c r="BV30" s="133">
        <v>0</v>
      </c>
      <c r="BW30" s="133">
        <v>13967</v>
      </c>
      <c r="BX30" s="133">
        <v>0</v>
      </c>
      <c r="BY30" s="133">
        <v>0</v>
      </c>
      <c r="BZ30" s="133">
        <f t="shared" si="30"/>
        <v>46814</v>
      </c>
      <c r="CA30" s="133">
        <v>22596</v>
      </c>
      <c r="CB30" s="133">
        <v>16969</v>
      </c>
      <c r="CC30" s="133">
        <v>7249</v>
      </c>
      <c r="CD30" s="133">
        <v>0</v>
      </c>
      <c r="CE30" s="133">
        <v>0</v>
      </c>
      <c r="CF30" s="133">
        <v>0</v>
      </c>
      <c r="CG30" s="133">
        <v>0</v>
      </c>
      <c r="CH30" s="133">
        <f t="shared" si="31"/>
        <v>76966</v>
      </c>
      <c r="CI30" s="133">
        <f t="shared" si="50"/>
        <v>464738</v>
      </c>
      <c r="CJ30" s="133">
        <f t="shared" si="50"/>
        <v>444411</v>
      </c>
      <c r="CK30" s="133">
        <f t="shared" si="50"/>
        <v>0</v>
      </c>
      <c r="CL30" s="133">
        <f t="shared" si="50"/>
        <v>281440</v>
      </c>
      <c r="CM30" s="133">
        <f t="shared" si="50"/>
        <v>0</v>
      </c>
      <c r="CN30" s="133">
        <f t="shared" si="50"/>
        <v>162971</v>
      </c>
      <c r="CO30" s="133">
        <f t="shared" si="50"/>
        <v>20327</v>
      </c>
      <c r="CP30" s="133">
        <f t="shared" si="50"/>
        <v>0</v>
      </c>
      <c r="CQ30" s="133">
        <f t="shared" si="50"/>
        <v>567776</v>
      </c>
      <c r="CR30" s="133">
        <f t="shared" si="50"/>
        <v>41116</v>
      </c>
      <c r="CS30" s="133">
        <f t="shared" si="50"/>
        <v>41116</v>
      </c>
      <c r="CT30" s="133">
        <f t="shared" si="50"/>
        <v>0</v>
      </c>
      <c r="CU30" s="133">
        <f t="shared" si="50"/>
        <v>0</v>
      </c>
      <c r="CV30" s="133">
        <f t="shared" si="50"/>
        <v>0</v>
      </c>
      <c r="CW30" s="133">
        <f t="shared" si="50"/>
        <v>20598</v>
      </c>
      <c r="CX30" s="133">
        <f t="shared" si="49"/>
        <v>2133</v>
      </c>
      <c r="CY30" s="133">
        <f t="shared" si="49"/>
        <v>17595</v>
      </c>
      <c r="CZ30" s="133">
        <f t="shared" si="49"/>
        <v>870</v>
      </c>
      <c r="DA30" s="133">
        <f t="shared" si="49"/>
        <v>0</v>
      </c>
      <c r="DB30" s="133">
        <f t="shared" si="49"/>
        <v>506062</v>
      </c>
      <c r="DC30" s="133">
        <f t="shared" si="49"/>
        <v>236497</v>
      </c>
      <c r="DD30" s="133">
        <f t="shared" si="49"/>
        <v>233874</v>
      </c>
      <c r="DE30" s="133">
        <f t="shared" si="49"/>
        <v>35691</v>
      </c>
      <c r="DF30" s="133">
        <f t="shared" si="49"/>
        <v>0</v>
      </c>
      <c r="DG30" s="133">
        <f t="shared" si="49"/>
        <v>0</v>
      </c>
      <c r="DH30" s="133">
        <f t="shared" si="49"/>
        <v>0</v>
      </c>
      <c r="DI30" s="133">
        <f t="shared" si="49"/>
        <v>0</v>
      </c>
      <c r="DJ30" s="133">
        <f t="shared" si="49"/>
        <v>1032514</v>
      </c>
    </row>
    <row r="31" spans="1:114" s="129" customFormat="1" ht="12" customHeight="1">
      <c r="A31" s="125" t="s">
        <v>334</v>
      </c>
      <c r="B31" s="126" t="s">
        <v>382</v>
      </c>
      <c r="C31" s="125" t="s">
        <v>383</v>
      </c>
      <c r="D31" s="133">
        <f t="shared" si="6"/>
        <v>121693</v>
      </c>
      <c r="E31" s="133">
        <f t="shared" si="7"/>
        <v>1869</v>
      </c>
      <c r="F31" s="133">
        <v>0</v>
      </c>
      <c r="G31" s="133">
        <v>0</v>
      </c>
      <c r="H31" s="133">
        <v>0</v>
      </c>
      <c r="I31" s="133">
        <v>252</v>
      </c>
      <c r="J31" s="134" t="s">
        <v>332</v>
      </c>
      <c r="K31" s="133">
        <v>1617</v>
      </c>
      <c r="L31" s="133">
        <v>119824</v>
      </c>
      <c r="M31" s="133">
        <f t="shared" si="8"/>
        <v>10656</v>
      </c>
      <c r="N31" s="133">
        <f t="shared" si="9"/>
        <v>409</v>
      </c>
      <c r="O31" s="133">
        <v>0</v>
      </c>
      <c r="P31" s="133">
        <v>0</v>
      </c>
      <c r="Q31" s="133">
        <v>0</v>
      </c>
      <c r="R31" s="133">
        <v>409</v>
      </c>
      <c r="S31" s="134" t="s">
        <v>332</v>
      </c>
      <c r="T31" s="133">
        <v>0</v>
      </c>
      <c r="U31" s="133">
        <v>10247</v>
      </c>
      <c r="V31" s="133">
        <f t="shared" si="10"/>
        <v>132349</v>
      </c>
      <c r="W31" s="133">
        <f t="shared" si="11"/>
        <v>2278</v>
      </c>
      <c r="X31" s="133">
        <f t="shared" si="12"/>
        <v>0</v>
      </c>
      <c r="Y31" s="133">
        <f t="shared" si="13"/>
        <v>0</v>
      </c>
      <c r="Z31" s="133">
        <f t="shared" si="14"/>
        <v>0</v>
      </c>
      <c r="AA31" s="133">
        <f t="shared" si="15"/>
        <v>661</v>
      </c>
      <c r="AB31" s="134" t="s">
        <v>332</v>
      </c>
      <c r="AC31" s="133">
        <f t="shared" si="16"/>
        <v>1617</v>
      </c>
      <c r="AD31" s="133">
        <f t="shared" si="17"/>
        <v>130071</v>
      </c>
      <c r="AE31" s="133">
        <f t="shared" si="18"/>
        <v>0</v>
      </c>
      <c r="AF31" s="133">
        <f t="shared" si="19"/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970</v>
      </c>
      <c r="AM31" s="133">
        <f t="shared" si="20"/>
        <v>44864</v>
      </c>
      <c r="AN31" s="133">
        <f t="shared" si="21"/>
        <v>2595</v>
      </c>
      <c r="AO31" s="133">
        <v>2595</v>
      </c>
      <c r="AP31" s="133">
        <v>0</v>
      </c>
      <c r="AQ31" s="133">
        <v>0</v>
      </c>
      <c r="AR31" s="133">
        <v>0</v>
      </c>
      <c r="AS31" s="133">
        <f t="shared" si="22"/>
        <v>0</v>
      </c>
      <c r="AT31" s="133">
        <v>0</v>
      </c>
      <c r="AU31" s="133">
        <v>0</v>
      </c>
      <c r="AV31" s="133">
        <v>0</v>
      </c>
      <c r="AW31" s="133">
        <v>0</v>
      </c>
      <c r="AX31" s="133">
        <f t="shared" si="23"/>
        <v>42269</v>
      </c>
      <c r="AY31" s="133">
        <v>42269</v>
      </c>
      <c r="AZ31" s="133">
        <v>0</v>
      </c>
      <c r="BA31" s="133">
        <v>0</v>
      </c>
      <c r="BB31" s="133">
        <v>0</v>
      </c>
      <c r="BC31" s="133">
        <v>75859</v>
      </c>
      <c r="BD31" s="133">
        <v>0</v>
      </c>
      <c r="BE31" s="133">
        <v>0</v>
      </c>
      <c r="BF31" s="133">
        <f t="shared" si="24"/>
        <v>44864</v>
      </c>
      <c r="BG31" s="133">
        <f t="shared" si="25"/>
        <v>0</v>
      </c>
      <c r="BH31" s="133">
        <f t="shared" si="26"/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1401</v>
      </c>
      <c r="BO31" s="133">
        <f t="shared" si="27"/>
        <v>1280</v>
      </c>
      <c r="BP31" s="133">
        <f t="shared" si="28"/>
        <v>882</v>
      </c>
      <c r="BQ31" s="133">
        <v>882</v>
      </c>
      <c r="BR31" s="133">
        <v>0</v>
      </c>
      <c r="BS31" s="133">
        <v>0</v>
      </c>
      <c r="BT31" s="133">
        <v>0</v>
      </c>
      <c r="BU31" s="133">
        <f t="shared" si="29"/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f t="shared" si="30"/>
        <v>398</v>
      </c>
      <c r="CA31" s="133">
        <v>398</v>
      </c>
      <c r="CB31" s="133">
        <v>0</v>
      </c>
      <c r="CC31" s="133">
        <v>0</v>
      </c>
      <c r="CD31" s="133">
        <v>0</v>
      </c>
      <c r="CE31" s="133">
        <v>7975</v>
      </c>
      <c r="CF31" s="133">
        <v>0</v>
      </c>
      <c r="CG31" s="133">
        <v>0</v>
      </c>
      <c r="CH31" s="133">
        <f t="shared" si="31"/>
        <v>1280</v>
      </c>
      <c r="CI31" s="133">
        <f t="shared" si="50"/>
        <v>0</v>
      </c>
      <c r="CJ31" s="133">
        <f t="shared" si="50"/>
        <v>0</v>
      </c>
      <c r="CK31" s="133">
        <f t="shared" si="50"/>
        <v>0</v>
      </c>
      <c r="CL31" s="133">
        <f t="shared" si="50"/>
        <v>0</v>
      </c>
      <c r="CM31" s="133">
        <f t="shared" si="50"/>
        <v>0</v>
      </c>
      <c r="CN31" s="133">
        <f t="shared" si="50"/>
        <v>0</v>
      </c>
      <c r="CO31" s="133">
        <f t="shared" si="50"/>
        <v>0</v>
      </c>
      <c r="CP31" s="133">
        <f t="shared" si="50"/>
        <v>2371</v>
      </c>
      <c r="CQ31" s="133">
        <f t="shared" si="50"/>
        <v>46144</v>
      </c>
      <c r="CR31" s="133">
        <f t="shared" si="50"/>
        <v>3477</v>
      </c>
      <c r="CS31" s="133">
        <f t="shared" si="50"/>
        <v>3477</v>
      </c>
      <c r="CT31" s="133">
        <f t="shared" si="50"/>
        <v>0</v>
      </c>
      <c r="CU31" s="133">
        <f t="shared" si="50"/>
        <v>0</v>
      </c>
      <c r="CV31" s="133">
        <f t="shared" si="50"/>
        <v>0</v>
      </c>
      <c r="CW31" s="133">
        <f t="shared" si="50"/>
        <v>0</v>
      </c>
      <c r="CX31" s="133">
        <f t="shared" si="49"/>
        <v>0</v>
      </c>
      <c r="CY31" s="133">
        <f t="shared" si="49"/>
        <v>0</v>
      </c>
      <c r="CZ31" s="133">
        <f t="shared" si="49"/>
        <v>0</v>
      </c>
      <c r="DA31" s="133">
        <f t="shared" si="49"/>
        <v>0</v>
      </c>
      <c r="DB31" s="133">
        <f t="shared" si="49"/>
        <v>42667</v>
      </c>
      <c r="DC31" s="133">
        <f t="shared" si="49"/>
        <v>42667</v>
      </c>
      <c r="DD31" s="133">
        <f t="shared" si="49"/>
        <v>0</v>
      </c>
      <c r="DE31" s="133">
        <f t="shared" si="49"/>
        <v>0</v>
      </c>
      <c r="DF31" s="133">
        <f t="shared" si="49"/>
        <v>0</v>
      </c>
      <c r="DG31" s="133">
        <f t="shared" si="49"/>
        <v>83834</v>
      </c>
      <c r="DH31" s="133">
        <f t="shared" si="49"/>
        <v>0</v>
      </c>
      <c r="DI31" s="133">
        <f t="shared" si="49"/>
        <v>0</v>
      </c>
      <c r="DJ31" s="133">
        <f t="shared" si="49"/>
        <v>46144</v>
      </c>
    </row>
    <row r="32" spans="1:114" s="129" customFormat="1" ht="12" customHeight="1">
      <c r="A32" s="125" t="s">
        <v>334</v>
      </c>
      <c r="B32" s="126" t="s">
        <v>384</v>
      </c>
      <c r="C32" s="125" t="s">
        <v>385</v>
      </c>
      <c r="D32" s="133">
        <f t="shared" si="6"/>
        <v>191104</v>
      </c>
      <c r="E32" s="133">
        <f t="shared" si="7"/>
        <v>5532</v>
      </c>
      <c r="F32" s="133">
        <v>0</v>
      </c>
      <c r="G32" s="133">
        <v>0</v>
      </c>
      <c r="H32" s="133">
        <v>0</v>
      </c>
      <c r="I32" s="133">
        <v>529</v>
      </c>
      <c r="J32" s="134" t="s">
        <v>332</v>
      </c>
      <c r="K32" s="133">
        <v>5003</v>
      </c>
      <c r="L32" s="133">
        <v>185572</v>
      </c>
      <c r="M32" s="133">
        <f t="shared" si="8"/>
        <v>6496</v>
      </c>
      <c r="N32" s="133">
        <f t="shared" si="9"/>
        <v>427</v>
      </c>
      <c r="O32" s="133">
        <v>0</v>
      </c>
      <c r="P32" s="133">
        <v>0</v>
      </c>
      <c r="Q32" s="133">
        <v>0</v>
      </c>
      <c r="R32" s="133">
        <v>427</v>
      </c>
      <c r="S32" s="134" t="s">
        <v>332</v>
      </c>
      <c r="T32" s="133">
        <v>0</v>
      </c>
      <c r="U32" s="133">
        <v>6069</v>
      </c>
      <c r="V32" s="133">
        <f t="shared" si="10"/>
        <v>197600</v>
      </c>
      <c r="W32" s="133">
        <f t="shared" si="11"/>
        <v>5959</v>
      </c>
      <c r="X32" s="133">
        <f t="shared" si="12"/>
        <v>0</v>
      </c>
      <c r="Y32" s="133">
        <f t="shared" si="13"/>
        <v>0</v>
      </c>
      <c r="Z32" s="133">
        <f t="shared" si="14"/>
        <v>0</v>
      </c>
      <c r="AA32" s="133">
        <f t="shared" si="15"/>
        <v>956</v>
      </c>
      <c r="AB32" s="134" t="s">
        <v>332</v>
      </c>
      <c r="AC32" s="133">
        <f t="shared" si="16"/>
        <v>5003</v>
      </c>
      <c r="AD32" s="133">
        <f t="shared" si="17"/>
        <v>191641</v>
      </c>
      <c r="AE32" s="133">
        <f t="shared" si="18"/>
        <v>0</v>
      </c>
      <c r="AF32" s="133">
        <f t="shared" si="19"/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1448</v>
      </c>
      <c r="AM32" s="133">
        <f t="shared" si="20"/>
        <v>76427</v>
      </c>
      <c r="AN32" s="133">
        <f t="shared" si="21"/>
        <v>0</v>
      </c>
      <c r="AO32" s="133">
        <v>0</v>
      </c>
      <c r="AP32" s="133">
        <v>0</v>
      </c>
      <c r="AQ32" s="133">
        <v>0</v>
      </c>
      <c r="AR32" s="133">
        <v>0</v>
      </c>
      <c r="AS32" s="133">
        <f t="shared" si="22"/>
        <v>0</v>
      </c>
      <c r="AT32" s="133">
        <v>0</v>
      </c>
      <c r="AU32" s="133">
        <v>0</v>
      </c>
      <c r="AV32" s="133">
        <v>0</v>
      </c>
      <c r="AW32" s="133">
        <v>0</v>
      </c>
      <c r="AX32" s="133">
        <f t="shared" si="23"/>
        <v>76427</v>
      </c>
      <c r="AY32" s="133">
        <v>76427</v>
      </c>
      <c r="AZ32" s="133">
        <v>0</v>
      </c>
      <c r="BA32" s="133">
        <v>0</v>
      </c>
      <c r="BB32" s="133">
        <v>0</v>
      </c>
      <c r="BC32" s="133">
        <v>113229</v>
      </c>
      <c r="BD32" s="133">
        <v>0</v>
      </c>
      <c r="BE32" s="133">
        <v>0</v>
      </c>
      <c r="BF32" s="133">
        <f t="shared" si="24"/>
        <v>76427</v>
      </c>
      <c r="BG32" s="133">
        <f t="shared" si="25"/>
        <v>0</v>
      </c>
      <c r="BH32" s="133">
        <f t="shared" si="26"/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907</v>
      </c>
      <c r="BO32" s="133">
        <f t="shared" si="27"/>
        <v>426</v>
      </c>
      <c r="BP32" s="133">
        <f t="shared" si="28"/>
        <v>0</v>
      </c>
      <c r="BQ32" s="133">
        <v>0</v>
      </c>
      <c r="BR32" s="133">
        <v>0</v>
      </c>
      <c r="BS32" s="133">
        <v>0</v>
      </c>
      <c r="BT32" s="133">
        <v>0</v>
      </c>
      <c r="BU32" s="133">
        <f t="shared" si="29"/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f t="shared" si="30"/>
        <v>426</v>
      </c>
      <c r="CA32" s="133">
        <v>426</v>
      </c>
      <c r="CB32" s="133">
        <v>0</v>
      </c>
      <c r="CC32" s="133">
        <v>0</v>
      </c>
      <c r="CD32" s="133">
        <v>0</v>
      </c>
      <c r="CE32" s="133">
        <v>5163</v>
      </c>
      <c r="CF32" s="133">
        <v>0</v>
      </c>
      <c r="CG32" s="133">
        <v>0</v>
      </c>
      <c r="CH32" s="133">
        <f t="shared" si="31"/>
        <v>426</v>
      </c>
      <c r="CI32" s="133">
        <f t="shared" si="50"/>
        <v>0</v>
      </c>
      <c r="CJ32" s="133">
        <f t="shared" si="50"/>
        <v>0</v>
      </c>
      <c r="CK32" s="133">
        <f t="shared" si="50"/>
        <v>0</v>
      </c>
      <c r="CL32" s="133">
        <f t="shared" si="50"/>
        <v>0</v>
      </c>
      <c r="CM32" s="133">
        <f t="shared" si="50"/>
        <v>0</v>
      </c>
      <c r="CN32" s="133">
        <f t="shared" si="50"/>
        <v>0</v>
      </c>
      <c r="CO32" s="133">
        <f t="shared" si="50"/>
        <v>0</v>
      </c>
      <c r="CP32" s="133">
        <f t="shared" si="50"/>
        <v>2355</v>
      </c>
      <c r="CQ32" s="133">
        <f t="shared" si="50"/>
        <v>76853</v>
      </c>
      <c r="CR32" s="133">
        <f t="shared" si="50"/>
        <v>0</v>
      </c>
      <c r="CS32" s="133">
        <f t="shared" si="50"/>
        <v>0</v>
      </c>
      <c r="CT32" s="133">
        <f t="shared" si="50"/>
        <v>0</v>
      </c>
      <c r="CU32" s="133">
        <f t="shared" si="50"/>
        <v>0</v>
      </c>
      <c r="CV32" s="133">
        <f t="shared" si="50"/>
        <v>0</v>
      </c>
      <c r="CW32" s="133">
        <f t="shared" si="50"/>
        <v>0</v>
      </c>
      <c r="CX32" s="133">
        <f t="shared" si="49"/>
        <v>0</v>
      </c>
      <c r="CY32" s="133">
        <f t="shared" si="49"/>
        <v>0</v>
      </c>
      <c r="CZ32" s="133">
        <f t="shared" si="49"/>
        <v>0</v>
      </c>
      <c r="DA32" s="133">
        <f t="shared" si="49"/>
        <v>0</v>
      </c>
      <c r="DB32" s="133">
        <f t="shared" si="49"/>
        <v>76853</v>
      </c>
      <c r="DC32" s="133">
        <f t="shared" si="49"/>
        <v>76853</v>
      </c>
      <c r="DD32" s="133">
        <f t="shared" si="49"/>
        <v>0</v>
      </c>
      <c r="DE32" s="133">
        <f t="shared" si="49"/>
        <v>0</v>
      </c>
      <c r="DF32" s="133">
        <f t="shared" si="49"/>
        <v>0</v>
      </c>
      <c r="DG32" s="133">
        <f t="shared" si="49"/>
        <v>118392</v>
      </c>
      <c r="DH32" s="133">
        <f t="shared" si="49"/>
        <v>0</v>
      </c>
      <c r="DI32" s="133">
        <f t="shared" si="49"/>
        <v>0</v>
      </c>
      <c r="DJ32" s="133">
        <f t="shared" si="49"/>
        <v>76853</v>
      </c>
    </row>
    <row r="33" spans="1:114" s="129" customFormat="1" ht="12" customHeight="1">
      <c r="A33" s="125" t="s">
        <v>334</v>
      </c>
      <c r="B33" s="126" t="s">
        <v>386</v>
      </c>
      <c r="C33" s="125" t="s">
        <v>387</v>
      </c>
      <c r="D33" s="133">
        <f t="shared" si="6"/>
        <v>146853</v>
      </c>
      <c r="E33" s="133">
        <f t="shared" si="7"/>
        <v>707</v>
      </c>
      <c r="F33" s="133">
        <v>0</v>
      </c>
      <c r="G33" s="133">
        <v>0</v>
      </c>
      <c r="H33" s="133">
        <v>0</v>
      </c>
      <c r="I33" s="133">
        <v>707</v>
      </c>
      <c r="J33" s="134" t="s">
        <v>332</v>
      </c>
      <c r="K33" s="133">
        <v>0</v>
      </c>
      <c r="L33" s="133">
        <v>146146</v>
      </c>
      <c r="M33" s="133">
        <f t="shared" si="8"/>
        <v>9553</v>
      </c>
      <c r="N33" s="133">
        <f t="shared" si="9"/>
        <v>1381</v>
      </c>
      <c r="O33" s="133">
        <v>0</v>
      </c>
      <c r="P33" s="133">
        <v>0</v>
      </c>
      <c r="Q33" s="133">
        <v>0</v>
      </c>
      <c r="R33" s="133">
        <v>1381</v>
      </c>
      <c r="S33" s="134" t="s">
        <v>332</v>
      </c>
      <c r="T33" s="133">
        <v>0</v>
      </c>
      <c r="U33" s="133">
        <v>8172</v>
      </c>
      <c r="V33" s="133">
        <f t="shared" si="10"/>
        <v>156406</v>
      </c>
      <c r="W33" s="133">
        <f t="shared" si="11"/>
        <v>2088</v>
      </c>
      <c r="X33" s="133">
        <f t="shared" si="12"/>
        <v>0</v>
      </c>
      <c r="Y33" s="133">
        <f t="shared" si="13"/>
        <v>0</v>
      </c>
      <c r="Z33" s="133">
        <f t="shared" si="14"/>
        <v>0</v>
      </c>
      <c r="AA33" s="133">
        <f t="shared" si="15"/>
        <v>2088</v>
      </c>
      <c r="AB33" s="134" t="s">
        <v>332</v>
      </c>
      <c r="AC33" s="133">
        <f t="shared" si="16"/>
        <v>0</v>
      </c>
      <c r="AD33" s="133">
        <f t="shared" si="17"/>
        <v>154318</v>
      </c>
      <c r="AE33" s="133">
        <f t="shared" si="18"/>
        <v>0</v>
      </c>
      <c r="AF33" s="133">
        <f t="shared" si="19"/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1118</v>
      </c>
      <c r="AM33" s="133">
        <f t="shared" si="20"/>
        <v>58359</v>
      </c>
      <c r="AN33" s="133">
        <f t="shared" si="21"/>
        <v>10405</v>
      </c>
      <c r="AO33" s="133">
        <v>10405</v>
      </c>
      <c r="AP33" s="133">
        <v>0</v>
      </c>
      <c r="AQ33" s="133">
        <v>0</v>
      </c>
      <c r="AR33" s="133">
        <v>0</v>
      </c>
      <c r="AS33" s="133">
        <f t="shared" si="22"/>
        <v>1284</v>
      </c>
      <c r="AT33" s="133">
        <v>1284</v>
      </c>
      <c r="AU33" s="133">
        <v>0</v>
      </c>
      <c r="AV33" s="133">
        <v>0</v>
      </c>
      <c r="AW33" s="133">
        <v>0</v>
      </c>
      <c r="AX33" s="133">
        <f t="shared" si="23"/>
        <v>46670</v>
      </c>
      <c r="AY33" s="133">
        <v>46670</v>
      </c>
      <c r="AZ33" s="133">
        <v>0</v>
      </c>
      <c r="BA33" s="133">
        <v>0</v>
      </c>
      <c r="BB33" s="133">
        <v>0</v>
      </c>
      <c r="BC33" s="133">
        <v>87376</v>
      </c>
      <c r="BD33" s="133">
        <v>0</v>
      </c>
      <c r="BE33" s="133">
        <v>0</v>
      </c>
      <c r="BF33" s="133">
        <f t="shared" si="24"/>
        <v>58359</v>
      </c>
      <c r="BG33" s="133">
        <f t="shared" si="25"/>
        <v>0</v>
      </c>
      <c r="BH33" s="133">
        <f t="shared" si="26"/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910</v>
      </c>
      <c r="BO33" s="133">
        <f t="shared" si="27"/>
        <v>3463</v>
      </c>
      <c r="BP33" s="133">
        <f t="shared" si="28"/>
        <v>2007</v>
      </c>
      <c r="BQ33" s="133">
        <v>2007</v>
      </c>
      <c r="BR33" s="133">
        <v>0</v>
      </c>
      <c r="BS33" s="133">
        <v>0</v>
      </c>
      <c r="BT33" s="133">
        <v>0</v>
      </c>
      <c r="BU33" s="133">
        <f t="shared" si="29"/>
        <v>49</v>
      </c>
      <c r="BV33" s="133">
        <v>49</v>
      </c>
      <c r="BW33" s="133">
        <v>0</v>
      </c>
      <c r="BX33" s="133">
        <v>0</v>
      </c>
      <c r="BY33" s="133">
        <v>0</v>
      </c>
      <c r="BZ33" s="133">
        <f t="shared" si="30"/>
        <v>1407</v>
      </c>
      <c r="CA33" s="133">
        <v>1407</v>
      </c>
      <c r="CB33" s="133">
        <v>0</v>
      </c>
      <c r="CC33" s="133">
        <v>0</v>
      </c>
      <c r="CD33" s="133">
        <v>0</v>
      </c>
      <c r="CE33" s="133">
        <v>5180</v>
      </c>
      <c r="CF33" s="133">
        <v>0</v>
      </c>
      <c r="CG33" s="133">
        <v>0</v>
      </c>
      <c r="CH33" s="133">
        <f t="shared" si="31"/>
        <v>3463</v>
      </c>
      <c r="CI33" s="133">
        <f t="shared" si="50"/>
        <v>0</v>
      </c>
      <c r="CJ33" s="133">
        <f t="shared" si="50"/>
        <v>0</v>
      </c>
      <c r="CK33" s="133">
        <f t="shared" si="50"/>
        <v>0</v>
      </c>
      <c r="CL33" s="133">
        <f t="shared" si="50"/>
        <v>0</v>
      </c>
      <c r="CM33" s="133">
        <f t="shared" si="50"/>
        <v>0</v>
      </c>
      <c r="CN33" s="133">
        <f t="shared" si="50"/>
        <v>0</v>
      </c>
      <c r="CO33" s="133">
        <f t="shared" si="50"/>
        <v>0</v>
      </c>
      <c r="CP33" s="133">
        <f t="shared" si="50"/>
        <v>2028</v>
      </c>
      <c r="CQ33" s="133">
        <f t="shared" si="50"/>
        <v>61822</v>
      </c>
      <c r="CR33" s="133">
        <f t="shared" si="50"/>
        <v>12412</v>
      </c>
      <c r="CS33" s="133">
        <f t="shared" si="50"/>
        <v>12412</v>
      </c>
      <c r="CT33" s="133">
        <f t="shared" si="50"/>
        <v>0</v>
      </c>
      <c r="CU33" s="133">
        <f t="shared" si="50"/>
        <v>0</v>
      </c>
      <c r="CV33" s="133">
        <f t="shared" si="50"/>
        <v>0</v>
      </c>
      <c r="CW33" s="133">
        <f t="shared" si="50"/>
        <v>1333</v>
      </c>
      <c r="CX33" s="133">
        <f t="shared" si="49"/>
        <v>1333</v>
      </c>
      <c r="CY33" s="133">
        <f t="shared" si="49"/>
        <v>0</v>
      </c>
      <c r="CZ33" s="133">
        <f t="shared" si="49"/>
        <v>0</v>
      </c>
      <c r="DA33" s="133">
        <f t="shared" si="49"/>
        <v>0</v>
      </c>
      <c r="DB33" s="133">
        <f t="shared" si="49"/>
        <v>48077</v>
      </c>
      <c r="DC33" s="133">
        <f t="shared" si="49"/>
        <v>48077</v>
      </c>
      <c r="DD33" s="133">
        <f t="shared" si="49"/>
        <v>0</v>
      </c>
      <c r="DE33" s="133">
        <f t="shared" si="49"/>
        <v>0</v>
      </c>
      <c r="DF33" s="133">
        <f t="shared" si="49"/>
        <v>0</v>
      </c>
      <c r="DG33" s="133">
        <f t="shared" si="49"/>
        <v>92556</v>
      </c>
      <c r="DH33" s="133">
        <f t="shared" si="49"/>
        <v>0</v>
      </c>
      <c r="DI33" s="133">
        <f t="shared" si="49"/>
        <v>0</v>
      </c>
      <c r="DJ33" s="133">
        <f t="shared" si="49"/>
        <v>61822</v>
      </c>
    </row>
    <row r="34" spans="1:114" s="129" customFormat="1" ht="12" customHeight="1">
      <c r="A34" s="125" t="s">
        <v>334</v>
      </c>
      <c r="B34" s="126" t="s">
        <v>388</v>
      </c>
      <c r="C34" s="125" t="s">
        <v>389</v>
      </c>
      <c r="D34" s="133">
        <f t="shared" si="6"/>
        <v>159695</v>
      </c>
      <c r="E34" s="133">
        <f t="shared" si="7"/>
        <v>14487</v>
      </c>
      <c r="F34" s="133">
        <v>0</v>
      </c>
      <c r="G34" s="133">
        <v>0</v>
      </c>
      <c r="H34" s="133">
        <v>0</v>
      </c>
      <c r="I34" s="133">
        <v>1050</v>
      </c>
      <c r="J34" s="134" t="s">
        <v>332</v>
      </c>
      <c r="K34" s="133">
        <v>13437</v>
      </c>
      <c r="L34" s="133">
        <v>145208</v>
      </c>
      <c r="M34" s="133">
        <f t="shared" si="8"/>
        <v>18261</v>
      </c>
      <c r="N34" s="133">
        <f t="shared" si="9"/>
        <v>2528</v>
      </c>
      <c r="O34" s="133">
        <v>0</v>
      </c>
      <c r="P34" s="133">
        <v>0</v>
      </c>
      <c r="Q34" s="133">
        <v>0</v>
      </c>
      <c r="R34" s="133">
        <v>2528</v>
      </c>
      <c r="S34" s="134" t="s">
        <v>332</v>
      </c>
      <c r="T34" s="133">
        <v>0</v>
      </c>
      <c r="U34" s="133">
        <v>15733</v>
      </c>
      <c r="V34" s="133">
        <f t="shared" si="10"/>
        <v>177956</v>
      </c>
      <c r="W34" s="133">
        <f t="shared" si="11"/>
        <v>17015</v>
      </c>
      <c r="X34" s="133">
        <f t="shared" si="12"/>
        <v>0</v>
      </c>
      <c r="Y34" s="133">
        <f t="shared" si="13"/>
        <v>0</v>
      </c>
      <c r="Z34" s="133">
        <f t="shared" si="14"/>
        <v>0</v>
      </c>
      <c r="AA34" s="133">
        <f t="shared" si="15"/>
        <v>3578</v>
      </c>
      <c r="AB34" s="134" t="s">
        <v>332</v>
      </c>
      <c r="AC34" s="133">
        <f t="shared" si="16"/>
        <v>13437</v>
      </c>
      <c r="AD34" s="133">
        <f t="shared" si="17"/>
        <v>160941</v>
      </c>
      <c r="AE34" s="133">
        <f t="shared" si="18"/>
        <v>0</v>
      </c>
      <c r="AF34" s="133">
        <f t="shared" si="19"/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f t="shared" si="20"/>
        <v>78458</v>
      </c>
      <c r="AN34" s="133">
        <f t="shared" si="21"/>
        <v>7865</v>
      </c>
      <c r="AO34" s="133">
        <v>3237</v>
      </c>
      <c r="AP34" s="133">
        <v>4628</v>
      </c>
      <c r="AQ34" s="133">
        <v>0</v>
      </c>
      <c r="AR34" s="133">
        <v>0</v>
      </c>
      <c r="AS34" s="133">
        <f t="shared" si="22"/>
        <v>5122</v>
      </c>
      <c r="AT34" s="133">
        <v>5122</v>
      </c>
      <c r="AU34" s="133">
        <v>0</v>
      </c>
      <c r="AV34" s="133">
        <v>0</v>
      </c>
      <c r="AW34" s="133">
        <v>1091</v>
      </c>
      <c r="AX34" s="133">
        <f t="shared" si="23"/>
        <v>64380</v>
      </c>
      <c r="AY34" s="133">
        <v>55607</v>
      </c>
      <c r="AZ34" s="133">
        <v>8773</v>
      </c>
      <c r="BA34" s="133">
        <v>0</v>
      </c>
      <c r="BB34" s="133">
        <v>0</v>
      </c>
      <c r="BC34" s="133">
        <v>75214</v>
      </c>
      <c r="BD34" s="133">
        <v>0</v>
      </c>
      <c r="BE34" s="133">
        <v>6023</v>
      </c>
      <c r="BF34" s="133">
        <f t="shared" si="24"/>
        <v>84481</v>
      </c>
      <c r="BG34" s="133">
        <f t="shared" si="25"/>
        <v>0</v>
      </c>
      <c r="BH34" s="133">
        <f t="shared" si="26"/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1854</v>
      </c>
      <c r="BO34" s="133">
        <f t="shared" si="27"/>
        <v>5854</v>
      </c>
      <c r="BP34" s="133">
        <f t="shared" si="28"/>
        <v>2570</v>
      </c>
      <c r="BQ34" s="133">
        <v>2570</v>
      </c>
      <c r="BR34" s="133">
        <v>0</v>
      </c>
      <c r="BS34" s="133">
        <v>0</v>
      </c>
      <c r="BT34" s="133">
        <v>0</v>
      </c>
      <c r="BU34" s="133">
        <f t="shared" si="29"/>
        <v>755</v>
      </c>
      <c r="BV34" s="133">
        <v>755</v>
      </c>
      <c r="BW34" s="133">
        <v>0</v>
      </c>
      <c r="BX34" s="133">
        <v>0</v>
      </c>
      <c r="BY34" s="133">
        <v>0</v>
      </c>
      <c r="BZ34" s="133">
        <f t="shared" si="30"/>
        <v>2529</v>
      </c>
      <c r="CA34" s="133">
        <v>2529</v>
      </c>
      <c r="CB34" s="133">
        <v>0</v>
      </c>
      <c r="CC34" s="133">
        <v>0</v>
      </c>
      <c r="CD34" s="133">
        <v>0</v>
      </c>
      <c r="CE34" s="133">
        <v>10553</v>
      </c>
      <c r="CF34" s="133">
        <v>0</v>
      </c>
      <c r="CG34" s="133">
        <v>0</v>
      </c>
      <c r="CH34" s="133">
        <f t="shared" si="31"/>
        <v>5854</v>
      </c>
      <c r="CI34" s="133">
        <f t="shared" si="50"/>
        <v>0</v>
      </c>
      <c r="CJ34" s="133">
        <f t="shared" si="50"/>
        <v>0</v>
      </c>
      <c r="CK34" s="133">
        <f t="shared" si="50"/>
        <v>0</v>
      </c>
      <c r="CL34" s="133">
        <f t="shared" si="50"/>
        <v>0</v>
      </c>
      <c r="CM34" s="133">
        <f t="shared" si="50"/>
        <v>0</v>
      </c>
      <c r="CN34" s="133">
        <f t="shared" si="50"/>
        <v>0</v>
      </c>
      <c r="CO34" s="133">
        <f t="shared" si="50"/>
        <v>0</v>
      </c>
      <c r="CP34" s="133">
        <f t="shared" si="50"/>
        <v>1854</v>
      </c>
      <c r="CQ34" s="133">
        <f t="shared" si="50"/>
        <v>84312</v>
      </c>
      <c r="CR34" s="133">
        <f t="shared" si="50"/>
        <v>10435</v>
      </c>
      <c r="CS34" s="133">
        <f t="shared" si="50"/>
        <v>5807</v>
      </c>
      <c r="CT34" s="133">
        <f t="shared" si="50"/>
        <v>4628</v>
      </c>
      <c r="CU34" s="133">
        <f t="shared" si="50"/>
        <v>0</v>
      </c>
      <c r="CV34" s="133">
        <f t="shared" si="50"/>
        <v>0</v>
      </c>
      <c r="CW34" s="133">
        <f t="shared" si="50"/>
        <v>5877</v>
      </c>
      <c r="CX34" s="133">
        <f t="shared" si="49"/>
        <v>5877</v>
      </c>
      <c r="CY34" s="133">
        <f t="shared" si="49"/>
        <v>0</v>
      </c>
      <c r="CZ34" s="133">
        <f t="shared" si="49"/>
        <v>0</v>
      </c>
      <c r="DA34" s="133">
        <f t="shared" si="49"/>
        <v>1091</v>
      </c>
      <c r="DB34" s="133">
        <f t="shared" si="49"/>
        <v>66909</v>
      </c>
      <c r="DC34" s="133">
        <f t="shared" si="49"/>
        <v>58136</v>
      </c>
      <c r="DD34" s="133">
        <f t="shared" si="49"/>
        <v>8773</v>
      </c>
      <c r="DE34" s="133">
        <f t="shared" si="49"/>
        <v>0</v>
      </c>
      <c r="DF34" s="133">
        <f t="shared" si="49"/>
        <v>0</v>
      </c>
      <c r="DG34" s="133">
        <f t="shared" si="49"/>
        <v>85767</v>
      </c>
      <c r="DH34" s="133">
        <f t="shared" si="49"/>
        <v>0</v>
      </c>
      <c r="DI34" s="133">
        <f t="shared" si="49"/>
        <v>6023</v>
      </c>
      <c r="DJ34" s="133">
        <f t="shared" si="49"/>
        <v>90335</v>
      </c>
    </row>
    <row r="35" spans="1:114" s="129" customFormat="1" ht="12" customHeight="1">
      <c r="A35" s="125" t="s">
        <v>334</v>
      </c>
      <c r="B35" s="126" t="s">
        <v>390</v>
      </c>
      <c r="C35" s="125" t="s">
        <v>391</v>
      </c>
      <c r="D35" s="133">
        <f t="shared" si="6"/>
        <v>175205</v>
      </c>
      <c r="E35" s="133">
        <f t="shared" si="7"/>
        <v>2679</v>
      </c>
      <c r="F35" s="133">
        <v>0</v>
      </c>
      <c r="G35" s="133">
        <v>0</v>
      </c>
      <c r="H35" s="133">
        <v>0</v>
      </c>
      <c r="I35" s="133">
        <v>2679</v>
      </c>
      <c r="J35" s="134" t="s">
        <v>332</v>
      </c>
      <c r="K35" s="133">
        <v>0</v>
      </c>
      <c r="L35" s="133">
        <v>172526</v>
      </c>
      <c r="M35" s="133">
        <f t="shared" si="8"/>
        <v>20000</v>
      </c>
      <c r="N35" s="133">
        <f t="shared" si="9"/>
        <v>1668</v>
      </c>
      <c r="O35" s="133">
        <v>0</v>
      </c>
      <c r="P35" s="133">
        <v>0</v>
      </c>
      <c r="Q35" s="133">
        <v>0</v>
      </c>
      <c r="R35" s="133">
        <v>1668</v>
      </c>
      <c r="S35" s="134" t="s">
        <v>332</v>
      </c>
      <c r="T35" s="133">
        <v>0</v>
      </c>
      <c r="U35" s="133">
        <v>18332</v>
      </c>
      <c r="V35" s="133">
        <f t="shared" si="10"/>
        <v>195205</v>
      </c>
      <c r="W35" s="133">
        <f t="shared" si="11"/>
        <v>4347</v>
      </c>
      <c r="X35" s="133">
        <f t="shared" si="12"/>
        <v>0</v>
      </c>
      <c r="Y35" s="133">
        <f t="shared" si="13"/>
        <v>0</v>
      </c>
      <c r="Z35" s="133">
        <f t="shared" si="14"/>
        <v>0</v>
      </c>
      <c r="AA35" s="133">
        <f t="shared" si="15"/>
        <v>4347</v>
      </c>
      <c r="AB35" s="134" t="s">
        <v>332</v>
      </c>
      <c r="AC35" s="133">
        <f t="shared" si="16"/>
        <v>0</v>
      </c>
      <c r="AD35" s="133">
        <f t="shared" si="17"/>
        <v>190858</v>
      </c>
      <c r="AE35" s="133">
        <f t="shared" si="18"/>
        <v>0</v>
      </c>
      <c r="AF35" s="133">
        <f t="shared" si="19"/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f t="shared" si="20"/>
        <v>86301</v>
      </c>
      <c r="AN35" s="133">
        <f t="shared" si="21"/>
        <v>14860</v>
      </c>
      <c r="AO35" s="133">
        <v>14860</v>
      </c>
      <c r="AP35" s="133">
        <v>0</v>
      </c>
      <c r="AQ35" s="133">
        <v>0</v>
      </c>
      <c r="AR35" s="133">
        <v>0</v>
      </c>
      <c r="AS35" s="133">
        <f t="shared" si="22"/>
        <v>194</v>
      </c>
      <c r="AT35" s="133">
        <v>0</v>
      </c>
      <c r="AU35" s="133">
        <v>194</v>
      </c>
      <c r="AV35" s="133">
        <v>0</v>
      </c>
      <c r="AW35" s="133">
        <v>0</v>
      </c>
      <c r="AX35" s="133">
        <f t="shared" si="23"/>
        <v>71247</v>
      </c>
      <c r="AY35" s="133">
        <v>66638</v>
      </c>
      <c r="AZ35" s="133">
        <v>4067</v>
      </c>
      <c r="BA35" s="133">
        <v>542</v>
      </c>
      <c r="BB35" s="133">
        <v>0</v>
      </c>
      <c r="BC35" s="133">
        <v>88904</v>
      </c>
      <c r="BD35" s="133">
        <v>0</v>
      </c>
      <c r="BE35" s="133">
        <v>0</v>
      </c>
      <c r="BF35" s="133">
        <f t="shared" si="24"/>
        <v>86301</v>
      </c>
      <c r="BG35" s="133">
        <f t="shared" si="25"/>
        <v>0</v>
      </c>
      <c r="BH35" s="133">
        <f t="shared" si="26"/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1604</v>
      </c>
      <c r="BO35" s="133">
        <f t="shared" si="27"/>
        <v>9265</v>
      </c>
      <c r="BP35" s="133">
        <f t="shared" si="28"/>
        <v>4954</v>
      </c>
      <c r="BQ35" s="133">
        <v>4954</v>
      </c>
      <c r="BR35" s="133">
        <v>0</v>
      </c>
      <c r="BS35" s="133">
        <v>0</v>
      </c>
      <c r="BT35" s="133">
        <v>0</v>
      </c>
      <c r="BU35" s="133">
        <f t="shared" si="29"/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f t="shared" si="30"/>
        <v>4311</v>
      </c>
      <c r="CA35" s="133">
        <v>4311</v>
      </c>
      <c r="CB35" s="133">
        <v>0</v>
      </c>
      <c r="CC35" s="133">
        <v>0</v>
      </c>
      <c r="CD35" s="133">
        <v>0</v>
      </c>
      <c r="CE35" s="133">
        <v>9131</v>
      </c>
      <c r="CF35" s="133">
        <v>0</v>
      </c>
      <c r="CG35" s="133">
        <v>0</v>
      </c>
      <c r="CH35" s="133">
        <f t="shared" si="31"/>
        <v>9265</v>
      </c>
      <c r="CI35" s="133">
        <f t="shared" si="50"/>
        <v>0</v>
      </c>
      <c r="CJ35" s="133">
        <f t="shared" si="50"/>
        <v>0</v>
      </c>
      <c r="CK35" s="133">
        <f t="shared" si="50"/>
        <v>0</v>
      </c>
      <c r="CL35" s="133">
        <f t="shared" si="50"/>
        <v>0</v>
      </c>
      <c r="CM35" s="133">
        <f t="shared" si="50"/>
        <v>0</v>
      </c>
      <c r="CN35" s="133">
        <f t="shared" si="50"/>
        <v>0</v>
      </c>
      <c r="CO35" s="133">
        <f t="shared" si="50"/>
        <v>0</v>
      </c>
      <c r="CP35" s="133">
        <f t="shared" si="50"/>
        <v>1604</v>
      </c>
      <c r="CQ35" s="133">
        <f t="shared" si="50"/>
        <v>95566</v>
      </c>
      <c r="CR35" s="133">
        <f t="shared" si="50"/>
        <v>19814</v>
      </c>
      <c r="CS35" s="133">
        <f t="shared" si="50"/>
        <v>19814</v>
      </c>
      <c r="CT35" s="133">
        <f t="shared" si="50"/>
        <v>0</v>
      </c>
      <c r="CU35" s="133">
        <f t="shared" si="50"/>
        <v>0</v>
      </c>
      <c r="CV35" s="133">
        <f t="shared" si="50"/>
        <v>0</v>
      </c>
      <c r="CW35" s="133">
        <f t="shared" si="50"/>
        <v>194</v>
      </c>
      <c r="CX35" s="133">
        <f t="shared" si="49"/>
        <v>0</v>
      </c>
      <c r="CY35" s="133">
        <f t="shared" si="49"/>
        <v>194</v>
      </c>
      <c r="CZ35" s="133">
        <f t="shared" si="49"/>
        <v>0</v>
      </c>
      <c r="DA35" s="133">
        <f t="shared" si="49"/>
        <v>0</v>
      </c>
      <c r="DB35" s="133">
        <f t="shared" si="49"/>
        <v>75558</v>
      </c>
      <c r="DC35" s="133">
        <f t="shared" si="49"/>
        <v>70949</v>
      </c>
      <c r="DD35" s="133">
        <f t="shared" si="49"/>
        <v>4067</v>
      </c>
      <c r="DE35" s="133">
        <f t="shared" si="49"/>
        <v>542</v>
      </c>
      <c r="DF35" s="133">
        <f t="shared" si="49"/>
        <v>0</v>
      </c>
      <c r="DG35" s="133">
        <f t="shared" si="49"/>
        <v>98035</v>
      </c>
      <c r="DH35" s="133">
        <f t="shared" si="49"/>
        <v>0</v>
      </c>
      <c r="DI35" s="133">
        <f t="shared" si="49"/>
        <v>0</v>
      </c>
      <c r="DJ35" s="133">
        <f t="shared" si="49"/>
        <v>95566</v>
      </c>
    </row>
    <row r="36" spans="1:114" s="129" customFormat="1" ht="12" customHeight="1">
      <c r="A36" s="125" t="s">
        <v>334</v>
      </c>
      <c r="B36" s="126" t="s">
        <v>392</v>
      </c>
      <c r="C36" s="125" t="s">
        <v>393</v>
      </c>
      <c r="D36" s="133">
        <f t="shared" si="6"/>
        <v>618206</v>
      </c>
      <c r="E36" s="133">
        <f t="shared" si="7"/>
        <v>60504</v>
      </c>
      <c r="F36" s="133">
        <v>0</v>
      </c>
      <c r="G36" s="133">
        <v>4184</v>
      </c>
      <c r="H36" s="133">
        <v>0</v>
      </c>
      <c r="I36" s="133">
        <v>20337</v>
      </c>
      <c r="J36" s="134" t="s">
        <v>332</v>
      </c>
      <c r="K36" s="133">
        <v>35983</v>
      </c>
      <c r="L36" s="133">
        <v>557702</v>
      </c>
      <c r="M36" s="133">
        <f t="shared" si="8"/>
        <v>69706</v>
      </c>
      <c r="N36" s="133">
        <f t="shared" si="9"/>
        <v>2543</v>
      </c>
      <c r="O36" s="133">
        <v>0</v>
      </c>
      <c r="P36" s="133">
        <v>0</v>
      </c>
      <c r="Q36" s="133">
        <v>0</v>
      </c>
      <c r="R36" s="133">
        <v>2543</v>
      </c>
      <c r="S36" s="134" t="s">
        <v>332</v>
      </c>
      <c r="T36" s="133">
        <v>0</v>
      </c>
      <c r="U36" s="133">
        <v>67163</v>
      </c>
      <c r="V36" s="133">
        <f t="shared" si="10"/>
        <v>687912</v>
      </c>
      <c r="W36" s="133">
        <f t="shared" si="11"/>
        <v>63047</v>
      </c>
      <c r="X36" s="133">
        <f t="shared" si="12"/>
        <v>0</v>
      </c>
      <c r="Y36" s="133">
        <f t="shared" si="13"/>
        <v>4184</v>
      </c>
      <c r="Z36" s="133">
        <f t="shared" si="14"/>
        <v>0</v>
      </c>
      <c r="AA36" s="133">
        <f t="shared" si="15"/>
        <v>22880</v>
      </c>
      <c r="AB36" s="134" t="s">
        <v>332</v>
      </c>
      <c r="AC36" s="133">
        <f t="shared" si="16"/>
        <v>35983</v>
      </c>
      <c r="AD36" s="133">
        <f t="shared" si="17"/>
        <v>624865</v>
      </c>
      <c r="AE36" s="133">
        <f t="shared" si="18"/>
        <v>108694</v>
      </c>
      <c r="AF36" s="133">
        <f t="shared" si="19"/>
        <v>108694</v>
      </c>
      <c r="AG36" s="133">
        <v>0</v>
      </c>
      <c r="AH36" s="133">
        <v>89512</v>
      </c>
      <c r="AI36" s="133">
        <v>19182</v>
      </c>
      <c r="AJ36" s="133">
        <v>0</v>
      </c>
      <c r="AK36" s="133">
        <v>0</v>
      </c>
      <c r="AL36" s="133">
        <v>0</v>
      </c>
      <c r="AM36" s="133">
        <f t="shared" si="20"/>
        <v>509512</v>
      </c>
      <c r="AN36" s="133">
        <f t="shared" si="21"/>
        <v>88129</v>
      </c>
      <c r="AO36" s="133">
        <v>48885</v>
      </c>
      <c r="AP36" s="133">
        <v>0</v>
      </c>
      <c r="AQ36" s="133">
        <v>32744</v>
      </c>
      <c r="AR36" s="133">
        <v>6500</v>
      </c>
      <c r="AS36" s="133">
        <f t="shared" si="22"/>
        <v>122128</v>
      </c>
      <c r="AT36" s="133">
        <v>929</v>
      </c>
      <c r="AU36" s="133">
        <v>116354</v>
      </c>
      <c r="AV36" s="133">
        <v>4845</v>
      </c>
      <c r="AW36" s="133">
        <v>0</v>
      </c>
      <c r="AX36" s="133">
        <f t="shared" si="23"/>
        <v>299255</v>
      </c>
      <c r="AY36" s="133">
        <v>187456</v>
      </c>
      <c r="AZ36" s="133">
        <v>99717</v>
      </c>
      <c r="BA36" s="133">
        <v>12082</v>
      </c>
      <c r="BB36" s="133">
        <v>0</v>
      </c>
      <c r="BC36" s="133">
        <v>0</v>
      </c>
      <c r="BD36" s="133">
        <v>0</v>
      </c>
      <c r="BE36" s="133">
        <v>0</v>
      </c>
      <c r="BF36" s="133">
        <f t="shared" si="24"/>
        <v>618206</v>
      </c>
      <c r="BG36" s="133">
        <f t="shared" si="25"/>
        <v>13860</v>
      </c>
      <c r="BH36" s="133">
        <f t="shared" si="26"/>
        <v>13860</v>
      </c>
      <c r="BI36" s="133">
        <v>0</v>
      </c>
      <c r="BJ36" s="133">
        <v>13860</v>
      </c>
      <c r="BK36" s="133">
        <v>0</v>
      </c>
      <c r="BL36" s="133">
        <v>0</v>
      </c>
      <c r="BM36" s="133">
        <v>0</v>
      </c>
      <c r="BN36" s="133">
        <v>0</v>
      </c>
      <c r="BO36" s="133">
        <f t="shared" si="27"/>
        <v>55846</v>
      </c>
      <c r="BP36" s="133">
        <f t="shared" si="28"/>
        <v>8477</v>
      </c>
      <c r="BQ36" s="133">
        <v>5777</v>
      </c>
      <c r="BR36" s="133">
        <v>0</v>
      </c>
      <c r="BS36" s="133">
        <v>2700</v>
      </c>
      <c r="BT36" s="133">
        <v>0</v>
      </c>
      <c r="BU36" s="133">
        <f t="shared" si="29"/>
        <v>1085</v>
      </c>
      <c r="BV36" s="133">
        <v>219</v>
      </c>
      <c r="BW36" s="133">
        <v>866</v>
      </c>
      <c r="BX36" s="133">
        <v>0</v>
      </c>
      <c r="BY36" s="133">
        <v>0</v>
      </c>
      <c r="BZ36" s="133">
        <f t="shared" si="30"/>
        <v>46284</v>
      </c>
      <c r="CA36" s="133">
        <v>16800</v>
      </c>
      <c r="CB36" s="133">
        <v>29484</v>
      </c>
      <c r="CC36" s="133">
        <v>0</v>
      </c>
      <c r="CD36" s="133">
        <v>0</v>
      </c>
      <c r="CE36" s="133">
        <v>0</v>
      </c>
      <c r="CF36" s="133">
        <v>0</v>
      </c>
      <c r="CG36" s="133">
        <v>0</v>
      </c>
      <c r="CH36" s="133">
        <f t="shared" si="31"/>
        <v>69706</v>
      </c>
      <c r="CI36" s="133">
        <f t="shared" si="50"/>
        <v>122554</v>
      </c>
      <c r="CJ36" s="133">
        <f t="shared" si="50"/>
        <v>122554</v>
      </c>
      <c r="CK36" s="133">
        <f t="shared" si="50"/>
        <v>0</v>
      </c>
      <c r="CL36" s="133">
        <f t="shared" si="50"/>
        <v>103372</v>
      </c>
      <c r="CM36" s="133">
        <f t="shared" si="50"/>
        <v>19182</v>
      </c>
      <c r="CN36" s="133">
        <f t="shared" si="50"/>
        <v>0</v>
      </c>
      <c r="CO36" s="133">
        <f t="shared" si="50"/>
        <v>0</v>
      </c>
      <c r="CP36" s="133">
        <f t="shared" si="50"/>
        <v>0</v>
      </c>
      <c r="CQ36" s="133">
        <f t="shared" si="50"/>
        <v>565358</v>
      </c>
      <c r="CR36" s="133">
        <f t="shared" si="50"/>
        <v>96606</v>
      </c>
      <c r="CS36" s="133">
        <f t="shared" si="50"/>
        <v>54662</v>
      </c>
      <c r="CT36" s="133">
        <f t="shared" si="50"/>
        <v>0</v>
      </c>
      <c r="CU36" s="133">
        <f t="shared" si="50"/>
        <v>35444</v>
      </c>
      <c r="CV36" s="133">
        <f t="shared" si="50"/>
        <v>6500</v>
      </c>
      <c r="CW36" s="133">
        <f t="shared" si="50"/>
        <v>123213</v>
      </c>
      <c r="CX36" s="133">
        <f t="shared" si="49"/>
        <v>1148</v>
      </c>
      <c r="CY36" s="133">
        <f t="shared" si="49"/>
        <v>117220</v>
      </c>
      <c r="CZ36" s="133">
        <f t="shared" si="49"/>
        <v>4845</v>
      </c>
      <c r="DA36" s="133">
        <f t="shared" si="49"/>
        <v>0</v>
      </c>
      <c r="DB36" s="133">
        <f t="shared" si="49"/>
        <v>345539</v>
      </c>
      <c r="DC36" s="133">
        <f t="shared" si="49"/>
        <v>204256</v>
      </c>
      <c r="DD36" s="133">
        <f t="shared" si="49"/>
        <v>129201</v>
      </c>
      <c r="DE36" s="133">
        <f t="shared" si="49"/>
        <v>12082</v>
      </c>
      <c r="DF36" s="133">
        <f t="shared" si="49"/>
        <v>0</v>
      </c>
      <c r="DG36" s="133">
        <f t="shared" si="49"/>
        <v>0</v>
      </c>
      <c r="DH36" s="133">
        <f t="shared" si="49"/>
        <v>0</v>
      </c>
      <c r="DI36" s="133">
        <f t="shared" si="49"/>
        <v>0</v>
      </c>
      <c r="DJ36" s="133">
        <f t="shared" si="49"/>
        <v>687912</v>
      </c>
    </row>
    <row r="37" spans="1:114" s="129" customFormat="1" ht="12" customHeight="1">
      <c r="A37" s="125" t="s">
        <v>334</v>
      </c>
      <c r="B37" s="126" t="s">
        <v>394</v>
      </c>
      <c r="C37" s="125" t="s">
        <v>395</v>
      </c>
      <c r="D37" s="133">
        <f t="shared" si="6"/>
        <v>139003</v>
      </c>
      <c r="E37" s="133">
        <f t="shared" si="7"/>
        <v>1329</v>
      </c>
      <c r="F37" s="133">
        <v>0</v>
      </c>
      <c r="G37" s="133">
        <v>0</v>
      </c>
      <c r="H37" s="133">
        <v>0</v>
      </c>
      <c r="I37" s="133">
        <v>825</v>
      </c>
      <c r="J37" s="134" t="s">
        <v>332</v>
      </c>
      <c r="K37" s="133">
        <v>504</v>
      </c>
      <c r="L37" s="133">
        <v>137674</v>
      </c>
      <c r="M37" s="133">
        <f t="shared" si="8"/>
        <v>51591</v>
      </c>
      <c r="N37" s="133">
        <f t="shared" si="9"/>
        <v>586</v>
      </c>
      <c r="O37" s="133">
        <v>0</v>
      </c>
      <c r="P37" s="133">
        <v>0</v>
      </c>
      <c r="Q37" s="133">
        <v>0</v>
      </c>
      <c r="R37" s="133">
        <v>586</v>
      </c>
      <c r="S37" s="134" t="s">
        <v>332</v>
      </c>
      <c r="T37" s="133">
        <v>0</v>
      </c>
      <c r="U37" s="133">
        <v>51005</v>
      </c>
      <c r="V37" s="133">
        <f t="shared" si="10"/>
        <v>190594</v>
      </c>
      <c r="W37" s="133">
        <f t="shared" si="11"/>
        <v>1915</v>
      </c>
      <c r="X37" s="133">
        <f t="shared" si="12"/>
        <v>0</v>
      </c>
      <c r="Y37" s="133">
        <f t="shared" si="13"/>
        <v>0</v>
      </c>
      <c r="Z37" s="133">
        <f t="shared" si="14"/>
        <v>0</v>
      </c>
      <c r="AA37" s="133">
        <f t="shared" si="15"/>
        <v>1411</v>
      </c>
      <c r="AB37" s="134" t="s">
        <v>332</v>
      </c>
      <c r="AC37" s="133">
        <f t="shared" si="16"/>
        <v>504</v>
      </c>
      <c r="AD37" s="133">
        <f t="shared" si="17"/>
        <v>188679</v>
      </c>
      <c r="AE37" s="133">
        <f t="shared" si="18"/>
        <v>0</v>
      </c>
      <c r="AF37" s="133">
        <f t="shared" si="19"/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5489</v>
      </c>
      <c r="AM37" s="133">
        <f t="shared" si="20"/>
        <v>47004</v>
      </c>
      <c r="AN37" s="133">
        <f t="shared" si="21"/>
        <v>0</v>
      </c>
      <c r="AO37" s="133">
        <v>0</v>
      </c>
      <c r="AP37" s="133">
        <v>0</v>
      </c>
      <c r="AQ37" s="133">
        <v>0</v>
      </c>
      <c r="AR37" s="133">
        <v>0</v>
      </c>
      <c r="AS37" s="133">
        <f t="shared" si="22"/>
        <v>0</v>
      </c>
      <c r="AT37" s="133">
        <v>0</v>
      </c>
      <c r="AU37" s="133">
        <v>0</v>
      </c>
      <c r="AV37" s="133">
        <v>0</v>
      </c>
      <c r="AW37" s="133">
        <v>0</v>
      </c>
      <c r="AX37" s="133">
        <f t="shared" si="23"/>
        <v>47004</v>
      </c>
      <c r="AY37" s="133">
        <v>46952</v>
      </c>
      <c r="AZ37" s="133">
        <v>0</v>
      </c>
      <c r="BA37" s="133">
        <v>0</v>
      </c>
      <c r="BB37" s="133">
        <v>52</v>
      </c>
      <c r="BC37" s="133">
        <v>86510</v>
      </c>
      <c r="BD37" s="133">
        <v>0</v>
      </c>
      <c r="BE37" s="133">
        <v>0</v>
      </c>
      <c r="BF37" s="133">
        <f t="shared" si="24"/>
        <v>47004</v>
      </c>
      <c r="BG37" s="133">
        <f t="shared" si="25"/>
        <v>0</v>
      </c>
      <c r="BH37" s="133">
        <f t="shared" si="26"/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0</v>
      </c>
      <c r="BO37" s="133">
        <f t="shared" si="27"/>
        <v>51591</v>
      </c>
      <c r="BP37" s="133">
        <f t="shared" si="28"/>
        <v>0</v>
      </c>
      <c r="BQ37" s="133">
        <v>0</v>
      </c>
      <c r="BR37" s="133">
        <v>0</v>
      </c>
      <c r="BS37" s="133">
        <v>0</v>
      </c>
      <c r="BT37" s="133">
        <v>0</v>
      </c>
      <c r="BU37" s="133">
        <f t="shared" si="29"/>
        <v>25008</v>
      </c>
      <c r="BV37" s="133">
        <v>25008</v>
      </c>
      <c r="BW37" s="133">
        <v>0</v>
      </c>
      <c r="BX37" s="133">
        <v>0</v>
      </c>
      <c r="BY37" s="133">
        <v>0</v>
      </c>
      <c r="BZ37" s="133">
        <f t="shared" si="30"/>
        <v>26583</v>
      </c>
      <c r="CA37" s="133">
        <v>0</v>
      </c>
      <c r="CB37" s="133">
        <v>22360</v>
      </c>
      <c r="CC37" s="133">
        <v>496</v>
      </c>
      <c r="CD37" s="133">
        <v>3727</v>
      </c>
      <c r="CE37" s="133">
        <v>0</v>
      </c>
      <c r="CF37" s="133">
        <v>0</v>
      </c>
      <c r="CG37" s="133">
        <v>0</v>
      </c>
      <c r="CH37" s="133">
        <f t="shared" si="31"/>
        <v>51591</v>
      </c>
      <c r="CI37" s="133">
        <f t="shared" si="50"/>
        <v>0</v>
      </c>
      <c r="CJ37" s="133">
        <f t="shared" si="50"/>
        <v>0</v>
      </c>
      <c r="CK37" s="133">
        <f t="shared" si="50"/>
        <v>0</v>
      </c>
      <c r="CL37" s="133">
        <f t="shared" si="50"/>
        <v>0</v>
      </c>
      <c r="CM37" s="133">
        <f t="shared" si="50"/>
        <v>0</v>
      </c>
      <c r="CN37" s="133">
        <f t="shared" si="50"/>
        <v>0</v>
      </c>
      <c r="CO37" s="133">
        <f t="shared" si="50"/>
        <v>0</v>
      </c>
      <c r="CP37" s="133">
        <f t="shared" si="50"/>
        <v>5489</v>
      </c>
      <c r="CQ37" s="133">
        <f t="shared" si="50"/>
        <v>98595</v>
      </c>
      <c r="CR37" s="133">
        <f t="shared" si="50"/>
        <v>0</v>
      </c>
      <c r="CS37" s="133">
        <f t="shared" si="50"/>
        <v>0</v>
      </c>
      <c r="CT37" s="133">
        <f t="shared" si="50"/>
        <v>0</v>
      </c>
      <c r="CU37" s="133">
        <f t="shared" si="50"/>
        <v>0</v>
      </c>
      <c r="CV37" s="133">
        <f t="shared" si="50"/>
        <v>0</v>
      </c>
      <c r="CW37" s="133">
        <f t="shared" si="50"/>
        <v>25008</v>
      </c>
      <c r="CX37" s="133">
        <f t="shared" si="49"/>
        <v>25008</v>
      </c>
      <c r="CY37" s="133">
        <f t="shared" si="49"/>
        <v>0</v>
      </c>
      <c r="CZ37" s="133">
        <f t="shared" si="49"/>
        <v>0</v>
      </c>
      <c r="DA37" s="133">
        <f t="shared" si="49"/>
        <v>0</v>
      </c>
      <c r="DB37" s="133">
        <f t="shared" si="49"/>
        <v>73587</v>
      </c>
      <c r="DC37" s="133">
        <f t="shared" si="49"/>
        <v>46952</v>
      </c>
      <c r="DD37" s="133">
        <f t="shared" si="49"/>
        <v>22360</v>
      </c>
      <c r="DE37" s="133">
        <f t="shared" si="49"/>
        <v>496</v>
      </c>
      <c r="DF37" s="133">
        <f t="shared" si="49"/>
        <v>3779</v>
      </c>
      <c r="DG37" s="133">
        <f t="shared" si="49"/>
        <v>86510</v>
      </c>
      <c r="DH37" s="133">
        <f t="shared" si="49"/>
        <v>0</v>
      </c>
      <c r="DI37" s="133">
        <f t="shared" si="49"/>
        <v>0</v>
      </c>
      <c r="DJ37" s="133">
        <f t="shared" si="49"/>
        <v>98595</v>
      </c>
    </row>
    <row r="38" spans="1:114" s="129" customFormat="1" ht="12" customHeight="1">
      <c r="A38" s="125" t="s">
        <v>334</v>
      </c>
      <c r="B38" s="126" t="s">
        <v>396</v>
      </c>
      <c r="C38" s="125" t="s">
        <v>397</v>
      </c>
      <c r="D38" s="133">
        <f t="shared" si="6"/>
        <v>515263</v>
      </c>
      <c r="E38" s="133">
        <f t="shared" si="7"/>
        <v>1901</v>
      </c>
      <c r="F38" s="133">
        <v>0</v>
      </c>
      <c r="G38" s="133">
        <v>0</v>
      </c>
      <c r="H38" s="133">
        <v>0</v>
      </c>
      <c r="I38" s="133">
        <v>1117</v>
      </c>
      <c r="J38" s="134" t="s">
        <v>332</v>
      </c>
      <c r="K38" s="133">
        <v>784</v>
      </c>
      <c r="L38" s="133">
        <v>513362</v>
      </c>
      <c r="M38" s="133">
        <f t="shared" si="8"/>
        <v>65960</v>
      </c>
      <c r="N38" s="133">
        <f t="shared" si="9"/>
        <v>1152</v>
      </c>
      <c r="O38" s="133">
        <v>0</v>
      </c>
      <c r="P38" s="133">
        <v>0</v>
      </c>
      <c r="Q38" s="133">
        <v>0</v>
      </c>
      <c r="R38" s="133">
        <v>1152</v>
      </c>
      <c r="S38" s="134" t="s">
        <v>332</v>
      </c>
      <c r="T38" s="133">
        <v>0</v>
      </c>
      <c r="U38" s="133">
        <v>64808</v>
      </c>
      <c r="V38" s="133">
        <f t="shared" si="10"/>
        <v>581223</v>
      </c>
      <c r="W38" s="133">
        <f t="shared" si="11"/>
        <v>3053</v>
      </c>
      <c r="X38" s="133">
        <f t="shared" si="12"/>
        <v>0</v>
      </c>
      <c r="Y38" s="133">
        <f t="shared" si="13"/>
        <v>0</v>
      </c>
      <c r="Z38" s="133">
        <f t="shared" si="14"/>
        <v>0</v>
      </c>
      <c r="AA38" s="133">
        <f t="shared" si="15"/>
        <v>2269</v>
      </c>
      <c r="AB38" s="134" t="s">
        <v>332</v>
      </c>
      <c r="AC38" s="133">
        <f t="shared" si="16"/>
        <v>784</v>
      </c>
      <c r="AD38" s="133">
        <f t="shared" si="17"/>
        <v>578170</v>
      </c>
      <c r="AE38" s="133">
        <f t="shared" si="18"/>
        <v>0</v>
      </c>
      <c r="AF38" s="133">
        <f t="shared" si="19"/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21344</v>
      </c>
      <c r="AM38" s="133">
        <f t="shared" si="20"/>
        <v>174136</v>
      </c>
      <c r="AN38" s="133">
        <f t="shared" si="21"/>
        <v>135173</v>
      </c>
      <c r="AO38" s="133">
        <v>46711</v>
      </c>
      <c r="AP38" s="133">
        <v>88462</v>
      </c>
      <c r="AQ38" s="133">
        <v>0</v>
      </c>
      <c r="AR38" s="133">
        <v>0</v>
      </c>
      <c r="AS38" s="133">
        <f t="shared" si="22"/>
        <v>5238</v>
      </c>
      <c r="AT38" s="133">
        <v>5238</v>
      </c>
      <c r="AU38" s="133">
        <v>0</v>
      </c>
      <c r="AV38" s="133">
        <v>0</v>
      </c>
      <c r="AW38" s="133">
        <v>0</v>
      </c>
      <c r="AX38" s="133">
        <f t="shared" si="23"/>
        <v>33725</v>
      </c>
      <c r="AY38" s="133">
        <v>33725</v>
      </c>
      <c r="AZ38" s="133">
        <v>0</v>
      </c>
      <c r="BA38" s="133">
        <v>0</v>
      </c>
      <c r="BB38" s="133">
        <v>0</v>
      </c>
      <c r="BC38" s="133">
        <v>317085</v>
      </c>
      <c r="BD38" s="133">
        <v>0</v>
      </c>
      <c r="BE38" s="133">
        <v>2698</v>
      </c>
      <c r="BF38" s="133">
        <f t="shared" si="24"/>
        <v>176834</v>
      </c>
      <c r="BG38" s="133">
        <f t="shared" si="25"/>
        <v>0</v>
      </c>
      <c r="BH38" s="133">
        <f t="shared" si="26"/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f t="shared" si="27"/>
        <v>64613</v>
      </c>
      <c r="BP38" s="133">
        <f t="shared" si="28"/>
        <v>0</v>
      </c>
      <c r="BQ38" s="133">
        <v>0</v>
      </c>
      <c r="BR38" s="133">
        <v>0</v>
      </c>
      <c r="BS38" s="133">
        <v>0</v>
      </c>
      <c r="BT38" s="133">
        <v>0</v>
      </c>
      <c r="BU38" s="133">
        <f t="shared" si="29"/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f t="shared" si="30"/>
        <v>64613</v>
      </c>
      <c r="CA38" s="133">
        <v>37366</v>
      </c>
      <c r="CB38" s="133">
        <v>22115</v>
      </c>
      <c r="CC38" s="133">
        <v>0</v>
      </c>
      <c r="CD38" s="133">
        <v>5132</v>
      </c>
      <c r="CE38" s="133">
        <v>0</v>
      </c>
      <c r="CF38" s="133">
        <v>0</v>
      </c>
      <c r="CG38" s="133">
        <v>1347</v>
      </c>
      <c r="CH38" s="133">
        <f t="shared" si="31"/>
        <v>65960</v>
      </c>
      <c r="CI38" s="133">
        <f t="shared" si="50"/>
        <v>0</v>
      </c>
      <c r="CJ38" s="133">
        <f t="shared" si="50"/>
        <v>0</v>
      </c>
      <c r="CK38" s="133">
        <f t="shared" si="50"/>
        <v>0</v>
      </c>
      <c r="CL38" s="133">
        <f t="shared" si="50"/>
        <v>0</v>
      </c>
      <c r="CM38" s="133">
        <f t="shared" si="50"/>
        <v>0</v>
      </c>
      <c r="CN38" s="133">
        <f t="shared" si="50"/>
        <v>0</v>
      </c>
      <c r="CO38" s="133">
        <f t="shared" si="50"/>
        <v>0</v>
      </c>
      <c r="CP38" s="133">
        <f t="shared" si="50"/>
        <v>21344</v>
      </c>
      <c r="CQ38" s="133">
        <f t="shared" si="50"/>
        <v>238749</v>
      </c>
      <c r="CR38" s="133">
        <f t="shared" si="50"/>
        <v>135173</v>
      </c>
      <c r="CS38" s="133">
        <f t="shared" si="50"/>
        <v>46711</v>
      </c>
      <c r="CT38" s="133">
        <f t="shared" si="50"/>
        <v>88462</v>
      </c>
      <c r="CU38" s="133">
        <f t="shared" si="50"/>
        <v>0</v>
      </c>
      <c r="CV38" s="133">
        <f t="shared" si="50"/>
        <v>0</v>
      </c>
      <c r="CW38" s="133">
        <f t="shared" si="50"/>
        <v>5238</v>
      </c>
      <c r="CX38" s="133">
        <f t="shared" si="49"/>
        <v>5238</v>
      </c>
      <c r="CY38" s="133">
        <f t="shared" si="49"/>
        <v>0</v>
      </c>
      <c r="CZ38" s="133">
        <f t="shared" si="49"/>
        <v>0</v>
      </c>
      <c r="DA38" s="133">
        <f t="shared" si="49"/>
        <v>0</v>
      </c>
      <c r="DB38" s="133">
        <f t="shared" si="49"/>
        <v>98338</v>
      </c>
      <c r="DC38" s="133">
        <f t="shared" si="49"/>
        <v>71091</v>
      </c>
      <c r="DD38" s="133">
        <f t="shared" si="49"/>
        <v>22115</v>
      </c>
      <c r="DE38" s="133">
        <f t="shared" si="49"/>
        <v>0</v>
      </c>
      <c r="DF38" s="133">
        <f t="shared" si="49"/>
        <v>5132</v>
      </c>
      <c r="DG38" s="133">
        <f t="shared" si="49"/>
        <v>317085</v>
      </c>
      <c r="DH38" s="133">
        <f t="shared" si="49"/>
        <v>0</v>
      </c>
      <c r="DI38" s="133">
        <f t="shared" si="49"/>
        <v>4045</v>
      </c>
      <c r="DJ38" s="133">
        <f t="shared" si="49"/>
        <v>242794</v>
      </c>
    </row>
    <row r="39" spans="1:114" s="129" customFormat="1" ht="12" customHeight="1">
      <c r="A39" s="125" t="s">
        <v>334</v>
      </c>
      <c r="B39" s="126" t="s">
        <v>398</v>
      </c>
      <c r="C39" s="125" t="s">
        <v>399</v>
      </c>
      <c r="D39" s="133">
        <f t="shared" si="6"/>
        <v>680691</v>
      </c>
      <c r="E39" s="133">
        <f t="shared" si="7"/>
        <v>47099</v>
      </c>
      <c r="F39" s="133">
        <v>0</v>
      </c>
      <c r="G39" s="133">
        <v>0</v>
      </c>
      <c r="H39" s="133">
        <v>0</v>
      </c>
      <c r="I39" s="133">
        <v>47035</v>
      </c>
      <c r="J39" s="134" t="s">
        <v>332</v>
      </c>
      <c r="K39" s="133">
        <v>64</v>
      </c>
      <c r="L39" s="133">
        <v>633592</v>
      </c>
      <c r="M39" s="133">
        <f t="shared" si="8"/>
        <v>89368</v>
      </c>
      <c r="N39" s="133">
        <f t="shared" si="9"/>
        <v>12683</v>
      </c>
      <c r="O39" s="133">
        <v>0</v>
      </c>
      <c r="P39" s="133">
        <v>0</v>
      </c>
      <c r="Q39" s="133">
        <v>0</v>
      </c>
      <c r="R39" s="133">
        <v>12683</v>
      </c>
      <c r="S39" s="134" t="s">
        <v>332</v>
      </c>
      <c r="T39" s="133">
        <v>0</v>
      </c>
      <c r="U39" s="133">
        <v>76685</v>
      </c>
      <c r="V39" s="133">
        <f t="shared" si="10"/>
        <v>770059</v>
      </c>
      <c r="W39" s="133">
        <f t="shared" si="11"/>
        <v>59782</v>
      </c>
      <c r="X39" s="133">
        <f t="shared" si="12"/>
        <v>0</v>
      </c>
      <c r="Y39" s="133">
        <f t="shared" si="13"/>
        <v>0</v>
      </c>
      <c r="Z39" s="133">
        <f t="shared" si="14"/>
        <v>0</v>
      </c>
      <c r="AA39" s="133">
        <f t="shared" si="15"/>
        <v>59718</v>
      </c>
      <c r="AB39" s="134" t="s">
        <v>332</v>
      </c>
      <c r="AC39" s="133">
        <f t="shared" si="16"/>
        <v>64</v>
      </c>
      <c r="AD39" s="133">
        <f t="shared" si="17"/>
        <v>710277</v>
      </c>
      <c r="AE39" s="133">
        <f t="shared" si="18"/>
        <v>69930</v>
      </c>
      <c r="AF39" s="133">
        <f t="shared" si="19"/>
        <v>69930</v>
      </c>
      <c r="AG39" s="133">
        <v>0</v>
      </c>
      <c r="AH39" s="133">
        <v>69930</v>
      </c>
      <c r="AI39" s="133">
        <v>0</v>
      </c>
      <c r="AJ39" s="133">
        <v>0</v>
      </c>
      <c r="AK39" s="133">
        <v>0</v>
      </c>
      <c r="AL39" s="133">
        <v>0</v>
      </c>
      <c r="AM39" s="133">
        <f t="shared" si="20"/>
        <v>601826</v>
      </c>
      <c r="AN39" s="133">
        <f t="shared" si="21"/>
        <v>153516</v>
      </c>
      <c r="AO39" s="133">
        <v>32526</v>
      </c>
      <c r="AP39" s="133">
        <v>120990</v>
      </c>
      <c r="AQ39" s="133">
        <v>0</v>
      </c>
      <c r="AR39" s="133">
        <v>0</v>
      </c>
      <c r="AS39" s="133">
        <f t="shared" si="22"/>
        <v>27613</v>
      </c>
      <c r="AT39" s="133">
        <v>13628</v>
      </c>
      <c r="AU39" s="133">
        <v>13545</v>
      </c>
      <c r="AV39" s="133">
        <v>440</v>
      </c>
      <c r="AW39" s="133">
        <v>7607</v>
      </c>
      <c r="AX39" s="133">
        <f t="shared" si="23"/>
        <v>413090</v>
      </c>
      <c r="AY39" s="133">
        <v>40168</v>
      </c>
      <c r="AZ39" s="133">
        <v>322934</v>
      </c>
      <c r="BA39" s="133">
        <v>47315</v>
      </c>
      <c r="BB39" s="133">
        <v>2673</v>
      </c>
      <c r="BC39" s="133">
        <v>0</v>
      </c>
      <c r="BD39" s="133">
        <v>0</v>
      </c>
      <c r="BE39" s="133">
        <v>8935</v>
      </c>
      <c r="BF39" s="133">
        <f t="shared" si="24"/>
        <v>680691</v>
      </c>
      <c r="BG39" s="133">
        <f t="shared" si="25"/>
        <v>0</v>
      </c>
      <c r="BH39" s="133">
        <f t="shared" si="26"/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0</v>
      </c>
      <c r="BO39" s="133">
        <f t="shared" si="27"/>
        <v>88243</v>
      </c>
      <c r="BP39" s="133">
        <f t="shared" si="28"/>
        <v>51462</v>
      </c>
      <c r="BQ39" s="133">
        <v>15564</v>
      </c>
      <c r="BR39" s="133">
        <v>25112</v>
      </c>
      <c r="BS39" s="133">
        <v>10786</v>
      </c>
      <c r="BT39" s="133">
        <v>0</v>
      </c>
      <c r="BU39" s="133">
        <f t="shared" si="29"/>
        <v>29095</v>
      </c>
      <c r="BV39" s="133">
        <v>2623</v>
      </c>
      <c r="BW39" s="133">
        <v>26472</v>
      </c>
      <c r="BX39" s="133">
        <v>0</v>
      </c>
      <c r="BY39" s="133">
        <v>0</v>
      </c>
      <c r="BZ39" s="133">
        <f t="shared" si="30"/>
        <v>7686</v>
      </c>
      <c r="CA39" s="133">
        <v>0</v>
      </c>
      <c r="CB39" s="133">
        <v>0</v>
      </c>
      <c r="CC39" s="133">
        <v>0</v>
      </c>
      <c r="CD39" s="133">
        <v>7686</v>
      </c>
      <c r="CE39" s="133">
        <v>0</v>
      </c>
      <c r="CF39" s="133">
        <v>0</v>
      </c>
      <c r="CG39" s="133">
        <v>1125</v>
      </c>
      <c r="CH39" s="133">
        <f t="shared" si="31"/>
        <v>89368</v>
      </c>
      <c r="CI39" s="133">
        <f t="shared" si="50"/>
        <v>69930</v>
      </c>
      <c r="CJ39" s="133">
        <f t="shared" si="50"/>
        <v>69930</v>
      </c>
      <c r="CK39" s="133">
        <f t="shared" si="50"/>
        <v>0</v>
      </c>
      <c r="CL39" s="133">
        <f t="shared" si="50"/>
        <v>69930</v>
      </c>
      <c r="CM39" s="133">
        <f t="shared" si="50"/>
        <v>0</v>
      </c>
      <c r="CN39" s="133">
        <f t="shared" si="50"/>
        <v>0</v>
      </c>
      <c r="CO39" s="133">
        <f t="shared" si="50"/>
        <v>0</v>
      </c>
      <c r="CP39" s="133">
        <f t="shared" si="50"/>
        <v>0</v>
      </c>
      <c r="CQ39" s="133">
        <f t="shared" si="50"/>
        <v>690069</v>
      </c>
      <c r="CR39" s="133">
        <f t="shared" si="50"/>
        <v>204978</v>
      </c>
      <c r="CS39" s="133">
        <f t="shared" si="50"/>
        <v>48090</v>
      </c>
      <c r="CT39" s="133">
        <f t="shared" si="50"/>
        <v>146102</v>
      </c>
      <c r="CU39" s="133">
        <f t="shared" si="50"/>
        <v>10786</v>
      </c>
      <c r="CV39" s="133">
        <f t="shared" si="50"/>
        <v>0</v>
      </c>
      <c r="CW39" s="133">
        <f t="shared" si="50"/>
        <v>56708</v>
      </c>
      <c r="CX39" s="133">
        <f t="shared" si="49"/>
        <v>16251</v>
      </c>
      <c r="CY39" s="133">
        <f t="shared" si="49"/>
        <v>40017</v>
      </c>
      <c r="CZ39" s="133">
        <f t="shared" si="49"/>
        <v>440</v>
      </c>
      <c r="DA39" s="133">
        <f t="shared" si="49"/>
        <v>7607</v>
      </c>
      <c r="DB39" s="133">
        <f t="shared" si="49"/>
        <v>420776</v>
      </c>
      <c r="DC39" s="133">
        <f t="shared" si="49"/>
        <v>40168</v>
      </c>
      <c r="DD39" s="133">
        <f t="shared" si="49"/>
        <v>322934</v>
      </c>
      <c r="DE39" s="133">
        <f t="shared" si="49"/>
        <v>47315</v>
      </c>
      <c r="DF39" s="133">
        <f t="shared" si="49"/>
        <v>10359</v>
      </c>
      <c r="DG39" s="133">
        <f t="shared" si="49"/>
        <v>0</v>
      </c>
      <c r="DH39" s="133">
        <f t="shared" si="49"/>
        <v>0</v>
      </c>
      <c r="DI39" s="133">
        <f t="shared" si="49"/>
        <v>10060</v>
      </c>
      <c r="DJ39" s="133">
        <f t="shared" si="49"/>
        <v>770059</v>
      </c>
    </row>
    <row r="40" spans="1:114" s="129" customFormat="1" ht="12" customHeight="1">
      <c r="A40" s="125" t="s">
        <v>334</v>
      </c>
      <c r="B40" s="126" t="s">
        <v>400</v>
      </c>
      <c r="C40" s="125" t="s">
        <v>401</v>
      </c>
      <c r="D40" s="133">
        <f t="shared" si="6"/>
        <v>93766</v>
      </c>
      <c r="E40" s="133">
        <f t="shared" si="7"/>
        <v>12581</v>
      </c>
      <c r="F40" s="133">
        <v>0</v>
      </c>
      <c r="G40" s="133">
        <v>4400</v>
      </c>
      <c r="H40" s="133">
        <v>0</v>
      </c>
      <c r="I40" s="133">
        <v>0</v>
      </c>
      <c r="J40" s="134" t="s">
        <v>332</v>
      </c>
      <c r="K40" s="133">
        <v>8181</v>
      </c>
      <c r="L40" s="133">
        <v>81185</v>
      </c>
      <c r="M40" s="133">
        <f t="shared" si="8"/>
        <v>6564</v>
      </c>
      <c r="N40" s="133">
        <f t="shared" si="9"/>
        <v>3320</v>
      </c>
      <c r="O40" s="133">
        <v>0</v>
      </c>
      <c r="P40" s="133">
        <v>0</v>
      </c>
      <c r="Q40" s="133">
        <v>0</v>
      </c>
      <c r="R40" s="133">
        <v>3320</v>
      </c>
      <c r="S40" s="134" t="s">
        <v>332</v>
      </c>
      <c r="T40" s="133">
        <v>0</v>
      </c>
      <c r="U40" s="133">
        <v>3244</v>
      </c>
      <c r="V40" s="133">
        <f t="shared" si="10"/>
        <v>100330</v>
      </c>
      <c r="W40" s="133">
        <f t="shared" si="11"/>
        <v>15901</v>
      </c>
      <c r="X40" s="133">
        <f t="shared" si="12"/>
        <v>0</v>
      </c>
      <c r="Y40" s="133">
        <f t="shared" si="13"/>
        <v>4400</v>
      </c>
      <c r="Z40" s="133">
        <f t="shared" si="14"/>
        <v>0</v>
      </c>
      <c r="AA40" s="133">
        <f t="shared" si="15"/>
        <v>3320</v>
      </c>
      <c r="AB40" s="134" t="s">
        <v>332</v>
      </c>
      <c r="AC40" s="133">
        <f t="shared" si="16"/>
        <v>8181</v>
      </c>
      <c r="AD40" s="133">
        <f t="shared" si="17"/>
        <v>84429</v>
      </c>
      <c r="AE40" s="133">
        <f t="shared" si="18"/>
        <v>226</v>
      </c>
      <c r="AF40" s="133">
        <f t="shared" si="19"/>
        <v>226</v>
      </c>
      <c r="AG40" s="133">
        <v>0</v>
      </c>
      <c r="AH40" s="133">
        <v>0</v>
      </c>
      <c r="AI40" s="133">
        <v>226</v>
      </c>
      <c r="AJ40" s="133">
        <v>0</v>
      </c>
      <c r="AK40" s="133">
        <v>0</v>
      </c>
      <c r="AL40" s="133">
        <v>0</v>
      </c>
      <c r="AM40" s="133">
        <f t="shared" si="20"/>
        <v>79731</v>
      </c>
      <c r="AN40" s="133">
        <f t="shared" si="21"/>
        <v>36912</v>
      </c>
      <c r="AO40" s="133">
        <v>8145</v>
      </c>
      <c r="AP40" s="133">
        <v>25541</v>
      </c>
      <c r="AQ40" s="133">
        <v>3226</v>
      </c>
      <c r="AR40" s="133">
        <v>0</v>
      </c>
      <c r="AS40" s="133">
        <f t="shared" si="22"/>
        <v>6140</v>
      </c>
      <c r="AT40" s="133">
        <v>1006</v>
      </c>
      <c r="AU40" s="133">
        <v>1801</v>
      </c>
      <c r="AV40" s="133">
        <v>3333</v>
      </c>
      <c r="AW40" s="133">
        <v>9731</v>
      </c>
      <c r="AX40" s="133">
        <f t="shared" si="23"/>
        <v>26948</v>
      </c>
      <c r="AY40" s="133">
        <v>515</v>
      </c>
      <c r="AZ40" s="133">
        <v>22418</v>
      </c>
      <c r="BA40" s="133">
        <v>3154</v>
      </c>
      <c r="BB40" s="133">
        <v>861</v>
      </c>
      <c r="BC40" s="133">
        <v>0</v>
      </c>
      <c r="BD40" s="133">
        <v>0</v>
      </c>
      <c r="BE40" s="133">
        <v>13809</v>
      </c>
      <c r="BF40" s="133">
        <f t="shared" si="24"/>
        <v>93766</v>
      </c>
      <c r="BG40" s="133">
        <f t="shared" si="25"/>
        <v>0</v>
      </c>
      <c r="BH40" s="133">
        <f t="shared" si="26"/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f t="shared" si="27"/>
        <v>6164</v>
      </c>
      <c r="BP40" s="133">
        <f t="shared" si="28"/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f t="shared" si="29"/>
        <v>79</v>
      </c>
      <c r="BV40" s="133">
        <v>63</v>
      </c>
      <c r="BW40" s="133">
        <v>16</v>
      </c>
      <c r="BX40" s="133">
        <v>0</v>
      </c>
      <c r="BY40" s="133">
        <v>0</v>
      </c>
      <c r="BZ40" s="133">
        <f t="shared" si="30"/>
        <v>6085</v>
      </c>
      <c r="CA40" s="133">
        <v>4832</v>
      </c>
      <c r="CB40" s="133">
        <v>1253</v>
      </c>
      <c r="CC40" s="133">
        <v>0</v>
      </c>
      <c r="CD40" s="133">
        <v>0</v>
      </c>
      <c r="CE40" s="133">
        <v>0</v>
      </c>
      <c r="CF40" s="133">
        <v>0</v>
      </c>
      <c r="CG40" s="133">
        <v>400</v>
      </c>
      <c r="CH40" s="133">
        <f t="shared" si="31"/>
        <v>6564</v>
      </c>
      <c r="CI40" s="133">
        <f t="shared" si="50"/>
        <v>226</v>
      </c>
      <c r="CJ40" s="133">
        <f t="shared" si="50"/>
        <v>226</v>
      </c>
      <c r="CK40" s="133">
        <f t="shared" si="50"/>
        <v>0</v>
      </c>
      <c r="CL40" s="133">
        <f t="shared" si="50"/>
        <v>0</v>
      </c>
      <c r="CM40" s="133">
        <f t="shared" si="50"/>
        <v>226</v>
      </c>
      <c r="CN40" s="133">
        <f t="shared" si="50"/>
        <v>0</v>
      </c>
      <c r="CO40" s="133">
        <f t="shared" si="50"/>
        <v>0</v>
      </c>
      <c r="CP40" s="133">
        <f t="shared" si="50"/>
        <v>0</v>
      </c>
      <c r="CQ40" s="133">
        <f t="shared" si="50"/>
        <v>85895</v>
      </c>
      <c r="CR40" s="133">
        <f t="shared" si="50"/>
        <v>36912</v>
      </c>
      <c r="CS40" s="133">
        <f t="shared" si="50"/>
        <v>8145</v>
      </c>
      <c r="CT40" s="133">
        <f t="shared" si="50"/>
        <v>25541</v>
      </c>
      <c r="CU40" s="133">
        <f t="shared" si="50"/>
        <v>3226</v>
      </c>
      <c r="CV40" s="133">
        <f t="shared" si="50"/>
        <v>0</v>
      </c>
      <c r="CW40" s="133">
        <f t="shared" si="50"/>
        <v>6219</v>
      </c>
      <c r="CX40" s="133">
        <f t="shared" si="49"/>
        <v>1069</v>
      </c>
      <c r="CY40" s="133">
        <f t="shared" si="49"/>
        <v>1817</v>
      </c>
      <c r="CZ40" s="133">
        <f t="shared" si="49"/>
        <v>3333</v>
      </c>
      <c r="DA40" s="133">
        <f t="shared" si="49"/>
        <v>9731</v>
      </c>
      <c r="DB40" s="133">
        <f t="shared" si="49"/>
        <v>33033</v>
      </c>
      <c r="DC40" s="133">
        <f t="shared" si="49"/>
        <v>5347</v>
      </c>
      <c r="DD40" s="133">
        <f t="shared" si="49"/>
        <v>23671</v>
      </c>
      <c r="DE40" s="133">
        <f t="shared" si="49"/>
        <v>3154</v>
      </c>
      <c r="DF40" s="133">
        <f t="shared" si="49"/>
        <v>861</v>
      </c>
      <c r="DG40" s="133">
        <f t="shared" si="49"/>
        <v>0</v>
      </c>
      <c r="DH40" s="133">
        <f t="shared" si="49"/>
        <v>0</v>
      </c>
      <c r="DI40" s="133">
        <f t="shared" si="49"/>
        <v>14209</v>
      </c>
      <c r="DJ40" s="133">
        <f t="shared" si="49"/>
        <v>100330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SUM(D8:D14)</f>
        <v>4396213</v>
      </c>
      <c r="E7" s="123">
        <f t="shared" si="0"/>
        <v>4331799</v>
      </c>
      <c r="F7" s="123">
        <f t="shared" si="0"/>
        <v>20795</v>
      </c>
      <c r="G7" s="123">
        <f t="shared" si="0"/>
        <v>160800</v>
      </c>
      <c r="H7" s="123">
        <f t="shared" si="0"/>
        <v>3273200</v>
      </c>
      <c r="I7" s="123">
        <f t="shared" si="0"/>
        <v>785822</v>
      </c>
      <c r="J7" s="123">
        <f t="shared" si="0"/>
        <v>4094468</v>
      </c>
      <c r="K7" s="123">
        <f t="shared" si="0"/>
        <v>91182</v>
      </c>
      <c r="L7" s="123">
        <f t="shared" si="0"/>
        <v>64414</v>
      </c>
      <c r="M7" s="123">
        <f t="shared" si="0"/>
        <v>534307</v>
      </c>
      <c r="N7" s="123">
        <f t="shared" si="0"/>
        <v>534307</v>
      </c>
      <c r="O7" s="123">
        <f t="shared" si="0"/>
        <v>248036</v>
      </c>
      <c r="P7" s="123">
        <f t="shared" si="0"/>
        <v>13600</v>
      </c>
      <c r="Q7" s="123">
        <f t="shared" si="0"/>
        <v>227700</v>
      </c>
      <c r="R7" s="123">
        <f t="shared" si="0"/>
        <v>0</v>
      </c>
      <c r="S7" s="123">
        <f t="shared" si="0"/>
        <v>165548</v>
      </c>
      <c r="T7" s="123">
        <f t="shared" si="0"/>
        <v>44971</v>
      </c>
      <c r="U7" s="123">
        <f t="shared" si="0"/>
        <v>0</v>
      </c>
      <c r="V7" s="123">
        <f t="shared" si="0"/>
        <v>4930520</v>
      </c>
      <c r="W7" s="123">
        <f t="shared" si="0"/>
        <v>4866106</v>
      </c>
      <c r="X7" s="123">
        <f t="shared" si="0"/>
        <v>268831</v>
      </c>
      <c r="Y7" s="123">
        <f t="shared" si="0"/>
        <v>174400</v>
      </c>
      <c r="Z7" s="123">
        <f t="shared" si="0"/>
        <v>3500900</v>
      </c>
      <c r="AA7" s="123">
        <f t="shared" si="0"/>
        <v>785822</v>
      </c>
      <c r="AB7" s="123">
        <f t="shared" si="0"/>
        <v>4260016</v>
      </c>
      <c r="AC7" s="123">
        <f t="shared" si="0"/>
        <v>136153</v>
      </c>
      <c r="AD7" s="123">
        <f t="shared" si="0"/>
        <v>64414</v>
      </c>
      <c r="AE7" s="123">
        <f t="shared" si="0"/>
        <v>270522</v>
      </c>
      <c r="AF7" s="123">
        <f t="shared" si="0"/>
        <v>267569</v>
      </c>
      <c r="AG7" s="123">
        <f t="shared" si="0"/>
        <v>0</v>
      </c>
      <c r="AH7" s="123">
        <f t="shared" si="0"/>
        <v>267569</v>
      </c>
      <c r="AI7" s="123">
        <f t="shared" si="0"/>
        <v>0</v>
      </c>
      <c r="AJ7" s="123">
        <f t="shared" si="0"/>
        <v>0</v>
      </c>
      <c r="AK7" s="123">
        <f t="shared" si="0"/>
        <v>2953</v>
      </c>
      <c r="AL7" s="123" t="s">
        <v>332</v>
      </c>
      <c r="AM7" s="123">
        <f aca="true" t="shared" si="1" ref="AM7:BB7">SUM(AM8:AM14)</f>
        <v>8107044</v>
      </c>
      <c r="AN7" s="123">
        <f t="shared" si="1"/>
        <v>1048264</v>
      </c>
      <c r="AO7" s="123">
        <f t="shared" si="1"/>
        <v>314177</v>
      </c>
      <c r="AP7" s="123">
        <f t="shared" si="1"/>
        <v>0</v>
      </c>
      <c r="AQ7" s="123">
        <f t="shared" si="1"/>
        <v>734087</v>
      </c>
      <c r="AR7" s="123">
        <f t="shared" si="1"/>
        <v>0</v>
      </c>
      <c r="AS7" s="123">
        <f t="shared" si="1"/>
        <v>1864447</v>
      </c>
      <c r="AT7" s="123">
        <f t="shared" si="1"/>
        <v>0</v>
      </c>
      <c r="AU7" s="123">
        <f t="shared" si="1"/>
        <v>1802701</v>
      </c>
      <c r="AV7" s="123">
        <f t="shared" si="1"/>
        <v>61746</v>
      </c>
      <c r="AW7" s="123">
        <f t="shared" si="1"/>
        <v>0</v>
      </c>
      <c r="AX7" s="123">
        <f t="shared" si="1"/>
        <v>5193912</v>
      </c>
      <c r="AY7" s="123">
        <f t="shared" si="1"/>
        <v>0</v>
      </c>
      <c r="AZ7" s="123">
        <f t="shared" si="1"/>
        <v>1455300</v>
      </c>
      <c r="BA7" s="123">
        <f t="shared" si="1"/>
        <v>3596327</v>
      </c>
      <c r="BB7" s="123">
        <f t="shared" si="1"/>
        <v>142285</v>
      </c>
      <c r="BC7" s="123" t="s">
        <v>332</v>
      </c>
      <c r="BD7" s="123">
        <f aca="true" t="shared" si="2" ref="BD7:BM7">SUM(BD8:BD14)</f>
        <v>421</v>
      </c>
      <c r="BE7" s="123">
        <f t="shared" si="2"/>
        <v>113115</v>
      </c>
      <c r="BF7" s="123">
        <f t="shared" si="2"/>
        <v>8490681</v>
      </c>
      <c r="BG7" s="123">
        <f t="shared" si="2"/>
        <v>530357</v>
      </c>
      <c r="BH7" s="123">
        <f t="shared" si="2"/>
        <v>530357</v>
      </c>
      <c r="BI7" s="123">
        <f t="shared" si="2"/>
        <v>0</v>
      </c>
      <c r="BJ7" s="123">
        <f t="shared" si="2"/>
        <v>530357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SUM(BO8:BO14)</f>
        <v>169498</v>
      </c>
      <c r="BP7" s="123">
        <f t="shared" si="3"/>
        <v>45628</v>
      </c>
      <c r="BQ7" s="123">
        <f t="shared" si="3"/>
        <v>45628</v>
      </c>
      <c r="BR7" s="123">
        <f t="shared" si="3"/>
        <v>0</v>
      </c>
      <c r="BS7" s="123">
        <f t="shared" si="3"/>
        <v>0</v>
      </c>
      <c r="BT7" s="123">
        <f t="shared" si="3"/>
        <v>0</v>
      </c>
      <c r="BU7" s="123">
        <f t="shared" si="3"/>
        <v>89912</v>
      </c>
      <c r="BV7" s="123">
        <f t="shared" si="3"/>
        <v>0</v>
      </c>
      <c r="BW7" s="123">
        <f t="shared" si="3"/>
        <v>89912</v>
      </c>
      <c r="BX7" s="123">
        <f t="shared" si="3"/>
        <v>0</v>
      </c>
      <c r="BY7" s="123">
        <f t="shared" si="3"/>
        <v>0</v>
      </c>
      <c r="BZ7" s="123">
        <f t="shared" si="3"/>
        <v>33958</v>
      </c>
      <c r="CA7" s="123">
        <f t="shared" si="3"/>
        <v>0</v>
      </c>
      <c r="CB7" s="123">
        <f t="shared" si="3"/>
        <v>30227</v>
      </c>
      <c r="CC7" s="123">
        <f t="shared" si="3"/>
        <v>3731</v>
      </c>
      <c r="CD7" s="123">
        <f t="shared" si="3"/>
        <v>0</v>
      </c>
      <c r="CE7" s="123" t="s">
        <v>332</v>
      </c>
      <c r="CF7" s="123">
        <f aca="true" t="shared" si="4" ref="CF7:CO7">SUM(CF8:CF14)</f>
        <v>0</v>
      </c>
      <c r="CG7" s="123">
        <f t="shared" si="4"/>
        <v>0</v>
      </c>
      <c r="CH7" s="123">
        <f t="shared" si="4"/>
        <v>699855</v>
      </c>
      <c r="CI7" s="123">
        <f t="shared" si="4"/>
        <v>800879</v>
      </c>
      <c r="CJ7" s="123">
        <f t="shared" si="4"/>
        <v>797926</v>
      </c>
      <c r="CK7" s="123">
        <f t="shared" si="4"/>
        <v>0</v>
      </c>
      <c r="CL7" s="123">
        <f t="shared" si="4"/>
        <v>797926</v>
      </c>
      <c r="CM7" s="123">
        <f t="shared" si="4"/>
        <v>0</v>
      </c>
      <c r="CN7" s="123">
        <f t="shared" si="4"/>
        <v>0</v>
      </c>
      <c r="CO7" s="123">
        <f t="shared" si="4"/>
        <v>2953</v>
      </c>
      <c r="CP7" s="123" t="s">
        <v>332</v>
      </c>
      <c r="CQ7" s="123">
        <f aca="true" t="shared" si="5" ref="CQ7:DF7">SUM(CQ8:CQ14)</f>
        <v>8276542</v>
      </c>
      <c r="CR7" s="123">
        <f t="shared" si="5"/>
        <v>1093892</v>
      </c>
      <c r="CS7" s="123">
        <f t="shared" si="5"/>
        <v>359805</v>
      </c>
      <c r="CT7" s="123">
        <f t="shared" si="5"/>
        <v>0</v>
      </c>
      <c r="CU7" s="123">
        <f t="shared" si="5"/>
        <v>734087</v>
      </c>
      <c r="CV7" s="123">
        <f t="shared" si="5"/>
        <v>0</v>
      </c>
      <c r="CW7" s="123">
        <f t="shared" si="5"/>
        <v>1954359</v>
      </c>
      <c r="CX7" s="123">
        <f t="shared" si="5"/>
        <v>0</v>
      </c>
      <c r="CY7" s="123">
        <f t="shared" si="5"/>
        <v>1892613</v>
      </c>
      <c r="CZ7" s="123">
        <f t="shared" si="5"/>
        <v>61746</v>
      </c>
      <c r="DA7" s="123">
        <f t="shared" si="5"/>
        <v>0</v>
      </c>
      <c r="DB7" s="123">
        <f t="shared" si="5"/>
        <v>5227870</v>
      </c>
      <c r="DC7" s="123">
        <f t="shared" si="5"/>
        <v>0</v>
      </c>
      <c r="DD7" s="123">
        <f t="shared" si="5"/>
        <v>1485527</v>
      </c>
      <c r="DE7" s="123">
        <f t="shared" si="5"/>
        <v>3600058</v>
      </c>
      <c r="DF7" s="123">
        <f t="shared" si="5"/>
        <v>142285</v>
      </c>
      <c r="DG7" s="123" t="s">
        <v>332</v>
      </c>
      <c r="DH7" s="123">
        <f>SUM(DH8:DH14)</f>
        <v>421</v>
      </c>
      <c r="DI7" s="123">
        <f>SUM(DI8:DI14)</f>
        <v>113115</v>
      </c>
      <c r="DJ7" s="123">
        <f>SUM(DJ8:DJ14)</f>
        <v>9190536</v>
      </c>
    </row>
    <row r="8" spans="1:114" s="129" customFormat="1" ht="12" customHeight="1">
      <c r="A8" s="125" t="s">
        <v>334</v>
      </c>
      <c r="B8" s="126" t="s">
        <v>402</v>
      </c>
      <c r="C8" s="125" t="s">
        <v>403</v>
      </c>
      <c r="D8" s="127">
        <f aca="true" t="shared" si="6" ref="D8:D14">SUM(E8,+L8)</f>
        <v>261721</v>
      </c>
      <c r="E8" s="127">
        <f aca="true" t="shared" si="7" ref="E8:E14">SUM(F8:I8)+K8</f>
        <v>261721</v>
      </c>
      <c r="F8" s="127">
        <v>0</v>
      </c>
      <c r="G8" s="127">
        <v>0</v>
      </c>
      <c r="H8" s="127">
        <v>0</v>
      </c>
      <c r="I8" s="127">
        <v>261721</v>
      </c>
      <c r="J8" s="127">
        <v>1247170</v>
      </c>
      <c r="K8" s="127">
        <v>0</v>
      </c>
      <c r="L8" s="127">
        <v>0</v>
      </c>
      <c r="M8" s="127">
        <f aca="true" t="shared" si="8" ref="M8:M14">SUM(N8,+U8)</f>
        <v>0</v>
      </c>
      <c r="N8" s="127">
        <f aca="true" t="shared" si="9" ref="N8:N14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f aca="true" t="shared" si="10" ref="V8:V14">+SUM(D8,M8)</f>
        <v>261721</v>
      </c>
      <c r="W8" s="127">
        <f aca="true" t="shared" si="11" ref="W8:W14">+SUM(E8,N8)</f>
        <v>261721</v>
      </c>
      <c r="X8" s="127">
        <f aca="true" t="shared" si="12" ref="X8:X14">+SUM(F8,O8)</f>
        <v>0</v>
      </c>
      <c r="Y8" s="127">
        <f aca="true" t="shared" si="13" ref="Y8:Y14">+SUM(G8,P8)</f>
        <v>0</v>
      </c>
      <c r="Z8" s="127">
        <f aca="true" t="shared" si="14" ref="Z8:Z14">+SUM(H8,Q8)</f>
        <v>0</v>
      </c>
      <c r="AA8" s="127">
        <f aca="true" t="shared" si="15" ref="AA8:AA14">+SUM(I8,R8)</f>
        <v>261721</v>
      </c>
      <c r="AB8" s="127">
        <f aca="true" t="shared" si="16" ref="AB8:AB14">+SUM(J8,S8)</f>
        <v>1247170</v>
      </c>
      <c r="AC8" s="127">
        <f aca="true" t="shared" si="17" ref="AC8:AC14">+SUM(K8,T8)</f>
        <v>0</v>
      </c>
      <c r="AD8" s="127">
        <f aca="true" t="shared" si="18" ref="AD8:AD14">+SUM(L8,U8)</f>
        <v>0</v>
      </c>
      <c r="AE8" s="127">
        <f aca="true" t="shared" si="19" ref="AE8:AE14">SUM(AF8,+AK8)</f>
        <v>0</v>
      </c>
      <c r="AF8" s="127">
        <f aca="true" t="shared" si="20" ref="AF8:AF14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4">SUM(AN8,AS8,AW8,AX8,BD8)</f>
        <v>1508891</v>
      </c>
      <c r="AN8" s="127">
        <f aca="true" t="shared" si="22" ref="AN8:AN14">SUM(AO8:AR8)</f>
        <v>325447</v>
      </c>
      <c r="AO8" s="127">
        <v>166160</v>
      </c>
      <c r="AP8" s="127">
        <v>0</v>
      </c>
      <c r="AQ8" s="127">
        <v>159287</v>
      </c>
      <c r="AR8" s="127">
        <v>0</v>
      </c>
      <c r="AS8" s="127">
        <f aca="true" t="shared" si="23" ref="AS8:AS14">SUM(AT8:AV8)</f>
        <v>444926</v>
      </c>
      <c r="AT8" s="127">
        <v>0</v>
      </c>
      <c r="AU8" s="127">
        <v>403957</v>
      </c>
      <c r="AV8" s="127">
        <v>40969</v>
      </c>
      <c r="AW8" s="127">
        <v>0</v>
      </c>
      <c r="AX8" s="127">
        <f aca="true" t="shared" si="24" ref="AX8:AX14">SUM(AY8:BB8)</f>
        <v>738518</v>
      </c>
      <c r="AY8" s="127">
        <v>0</v>
      </c>
      <c r="AZ8" s="127">
        <v>490637</v>
      </c>
      <c r="BA8" s="127">
        <v>247881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4">SUM(AE8,+AM8,+BE8)</f>
        <v>1508891</v>
      </c>
      <c r="BG8" s="127">
        <f aca="true" t="shared" si="26" ref="BG8:BG14">SUM(BH8,+BM8)</f>
        <v>0</v>
      </c>
      <c r="BH8" s="127">
        <f aca="true" t="shared" si="27" ref="BH8:BH14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4">SUM(BP8,BU8,BY8,BZ8,CF8)</f>
        <v>0</v>
      </c>
      <c r="BP8" s="127">
        <f aca="true" t="shared" si="29" ref="BP8:BP14">SUM(BQ8:BT8)</f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f aca="true" t="shared" si="30" ref="BU8:BU14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1" ref="BZ8:BZ14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4">SUM(BG8,+BO8,+CG8)</f>
        <v>0</v>
      </c>
      <c r="CI8" s="127">
        <f aca="true" t="shared" si="33" ref="CI8:CI14">SUM(AE8,+BG8)</f>
        <v>0</v>
      </c>
      <c r="CJ8" s="127">
        <f aca="true" t="shared" si="34" ref="CJ8:CJ14">SUM(AF8,+BH8)</f>
        <v>0</v>
      </c>
      <c r="CK8" s="127">
        <f aca="true" t="shared" si="35" ref="CK8:CK14">SUM(AG8,+BI8)</f>
        <v>0</v>
      </c>
      <c r="CL8" s="127">
        <f aca="true" t="shared" si="36" ref="CL8:CL14">SUM(AH8,+BJ8)</f>
        <v>0</v>
      </c>
      <c r="CM8" s="127">
        <f aca="true" t="shared" si="37" ref="CM8:CM14">SUM(AI8,+BK8)</f>
        <v>0</v>
      </c>
      <c r="CN8" s="127">
        <f aca="true" t="shared" si="38" ref="CN8:CN14">SUM(AJ8,+BL8)</f>
        <v>0</v>
      </c>
      <c r="CO8" s="127">
        <f aca="true" t="shared" si="39" ref="CO8:CO14">SUM(AK8,+BM8)</f>
        <v>0</v>
      </c>
      <c r="CP8" s="128" t="s">
        <v>332</v>
      </c>
      <c r="CQ8" s="127">
        <f aca="true" t="shared" si="40" ref="CQ8:CQ14">SUM(AM8,+BO8)</f>
        <v>1508891</v>
      </c>
      <c r="CR8" s="127">
        <f aca="true" t="shared" si="41" ref="CR8:CR14">SUM(AN8,+BP8)</f>
        <v>325447</v>
      </c>
      <c r="CS8" s="127">
        <f aca="true" t="shared" si="42" ref="CS8:CS14">SUM(AO8,+BQ8)</f>
        <v>166160</v>
      </c>
      <c r="CT8" s="127">
        <f aca="true" t="shared" si="43" ref="CT8:CT14">SUM(AP8,+BR8)</f>
        <v>0</v>
      </c>
      <c r="CU8" s="127">
        <f aca="true" t="shared" si="44" ref="CU8:CU14">SUM(AQ8,+BS8)</f>
        <v>159287</v>
      </c>
      <c r="CV8" s="127">
        <f aca="true" t="shared" si="45" ref="CV8:CV14">SUM(AR8,+BT8)</f>
        <v>0</v>
      </c>
      <c r="CW8" s="127">
        <f aca="true" t="shared" si="46" ref="CW8:CW14">SUM(AS8,+BU8)</f>
        <v>444926</v>
      </c>
      <c r="CX8" s="127">
        <f aca="true" t="shared" si="47" ref="CX8:CX14">SUM(AT8,+BV8)</f>
        <v>0</v>
      </c>
      <c r="CY8" s="127">
        <f aca="true" t="shared" si="48" ref="CY8:CY14">SUM(AU8,+BW8)</f>
        <v>403957</v>
      </c>
      <c r="CZ8" s="127">
        <f aca="true" t="shared" si="49" ref="CZ8:CZ14">SUM(AV8,+BX8)</f>
        <v>40969</v>
      </c>
      <c r="DA8" s="127">
        <f aca="true" t="shared" si="50" ref="DA8:DA14">SUM(AW8,+BY8)</f>
        <v>0</v>
      </c>
      <c r="DB8" s="127">
        <f aca="true" t="shared" si="51" ref="DB8:DB14">SUM(AX8,+BZ8)</f>
        <v>738518</v>
      </c>
      <c r="DC8" s="127">
        <f aca="true" t="shared" si="52" ref="DC8:DC14">SUM(AY8,+CA8)</f>
        <v>0</v>
      </c>
      <c r="DD8" s="127">
        <f aca="true" t="shared" si="53" ref="DD8:DD14">SUM(AZ8,+CB8)</f>
        <v>490637</v>
      </c>
      <c r="DE8" s="127">
        <f aca="true" t="shared" si="54" ref="DE8:DE14">SUM(BA8,+CC8)</f>
        <v>247881</v>
      </c>
      <c r="DF8" s="127">
        <f aca="true" t="shared" si="55" ref="DF8:DF14">SUM(BB8,+CD8)</f>
        <v>0</v>
      </c>
      <c r="DG8" s="128" t="s">
        <v>332</v>
      </c>
      <c r="DH8" s="127">
        <f aca="true" t="shared" si="56" ref="DH8:DH14">SUM(BD8,+CF8)</f>
        <v>0</v>
      </c>
      <c r="DI8" s="127">
        <f aca="true" t="shared" si="57" ref="DI8:DI14">SUM(BE8,+CG8)</f>
        <v>0</v>
      </c>
      <c r="DJ8" s="127">
        <f aca="true" t="shared" si="58" ref="DJ8:DJ14">SUM(BF8,+CH8)</f>
        <v>1508891</v>
      </c>
    </row>
    <row r="9" spans="1:114" s="129" customFormat="1" ht="12" customHeight="1">
      <c r="A9" s="125" t="s">
        <v>334</v>
      </c>
      <c r="B9" s="126" t="s">
        <v>404</v>
      </c>
      <c r="C9" s="125" t="s">
        <v>405</v>
      </c>
      <c r="D9" s="127">
        <f t="shared" si="6"/>
        <v>462739</v>
      </c>
      <c r="E9" s="127">
        <f t="shared" si="7"/>
        <v>462739</v>
      </c>
      <c r="F9" s="127">
        <v>18930</v>
      </c>
      <c r="G9" s="127">
        <v>0</v>
      </c>
      <c r="H9" s="127">
        <v>0</v>
      </c>
      <c r="I9" s="127">
        <v>443372</v>
      </c>
      <c r="J9" s="127">
        <v>1972752</v>
      </c>
      <c r="K9" s="127">
        <v>437</v>
      </c>
      <c r="L9" s="127">
        <v>0</v>
      </c>
      <c r="M9" s="127">
        <f t="shared" si="8"/>
        <v>489336</v>
      </c>
      <c r="N9" s="127">
        <f t="shared" si="9"/>
        <v>489336</v>
      </c>
      <c r="O9" s="127">
        <v>248036</v>
      </c>
      <c r="P9" s="127">
        <v>13600</v>
      </c>
      <c r="Q9" s="127">
        <v>227700</v>
      </c>
      <c r="R9" s="127">
        <v>0</v>
      </c>
      <c r="S9" s="127">
        <v>70548</v>
      </c>
      <c r="T9" s="127">
        <v>0</v>
      </c>
      <c r="U9" s="127">
        <v>0</v>
      </c>
      <c r="V9" s="127">
        <f t="shared" si="10"/>
        <v>952075</v>
      </c>
      <c r="W9" s="127">
        <f t="shared" si="11"/>
        <v>952075</v>
      </c>
      <c r="X9" s="127">
        <f t="shared" si="12"/>
        <v>266966</v>
      </c>
      <c r="Y9" s="127">
        <f t="shared" si="13"/>
        <v>13600</v>
      </c>
      <c r="Z9" s="127">
        <f t="shared" si="14"/>
        <v>227700</v>
      </c>
      <c r="AA9" s="127">
        <f t="shared" si="15"/>
        <v>443372</v>
      </c>
      <c r="AB9" s="127">
        <f t="shared" si="16"/>
        <v>2043300</v>
      </c>
      <c r="AC9" s="127">
        <f t="shared" si="17"/>
        <v>437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2435491</v>
      </c>
      <c r="AN9" s="127">
        <f t="shared" si="22"/>
        <v>566632</v>
      </c>
      <c r="AO9" s="127">
        <v>0</v>
      </c>
      <c r="AP9" s="127">
        <v>0</v>
      </c>
      <c r="AQ9" s="127">
        <v>566632</v>
      </c>
      <c r="AR9" s="127">
        <v>0</v>
      </c>
      <c r="AS9" s="127">
        <f t="shared" si="23"/>
        <v>1107667</v>
      </c>
      <c r="AT9" s="127">
        <v>0</v>
      </c>
      <c r="AU9" s="127">
        <v>1107667</v>
      </c>
      <c r="AV9" s="127">
        <v>0</v>
      </c>
      <c r="AW9" s="127">
        <v>0</v>
      </c>
      <c r="AX9" s="127">
        <f t="shared" si="24"/>
        <v>761192</v>
      </c>
      <c r="AY9" s="127">
        <v>0</v>
      </c>
      <c r="AZ9" s="127">
        <v>618907</v>
      </c>
      <c r="BA9" s="127">
        <v>0</v>
      </c>
      <c r="BB9" s="127">
        <v>142285</v>
      </c>
      <c r="BC9" s="128" t="s">
        <v>332</v>
      </c>
      <c r="BD9" s="127">
        <v>0</v>
      </c>
      <c r="BE9" s="127">
        <v>0</v>
      </c>
      <c r="BF9" s="127">
        <f t="shared" si="25"/>
        <v>2435491</v>
      </c>
      <c r="BG9" s="127">
        <f t="shared" si="26"/>
        <v>516161</v>
      </c>
      <c r="BH9" s="127">
        <f t="shared" si="27"/>
        <v>516161</v>
      </c>
      <c r="BI9" s="127">
        <v>0</v>
      </c>
      <c r="BJ9" s="127">
        <v>516161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43723</v>
      </c>
      <c r="BP9" s="127">
        <f t="shared" si="29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30"/>
        <v>13496</v>
      </c>
      <c r="BV9" s="127">
        <v>0</v>
      </c>
      <c r="BW9" s="127">
        <v>13496</v>
      </c>
      <c r="BX9" s="127">
        <v>0</v>
      </c>
      <c r="BY9" s="127">
        <v>0</v>
      </c>
      <c r="BZ9" s="127">
        <f t="shared" si="31"/>
        <v>30227</v>
      </c>
      <c r="CA9" s="127">
        <v>0</v>
      </c>
      <c r="CB9" s="127">
        <v>30227</v>
      </c>
      <c r="CC9" s="127">
        <v>0</v>
      </c>
      <c r="CD9" s="127">
        <v>0</v>
      </c>
      <c r="CE9" s="128" t="s">
        <v>332</v>
      </c>
      <c r="CF9" s="127">
        <v>0</v>
      </c>
      <c r="CG9" s="127">
        <v>0</v>
      </c>
      <c r="CH9" s="127">
        <f t="shared" si="32"/>
        <v>559884</v>
      </c>
      <c r="CI9" s="127">
        <f t="shared" si="33"/>
        <v>516161</v>
      </c>
      <c r="CJ9" s="127">
        <f t="shared" si="34"/>
        <v>516161</v>
      </c>
      <c r="CK9" s="127">
        <f t="shared" si="35"/>
        <v>0</v>
      </c>
      <c r="CL9" s="127">
        <f t="shared" si="36"/>
        <v>516161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2479214</v>
      </c>
      <c r="CR9" s="127">
        <f t="shared" si="41"/>
        <v>566632</v>
      </c>
      <c r="CS9" s="127">
        <f t="shared" si="42"/>
        <v>0</v>
      </c>
      <c r="CT9" s="127">
        <f t="shared" si="43"/>
        <v>0</v>
      </c>
      <c r="CU9" s="127">
        <f t="shared" si="44"/>
        <v>566632</v>
      </c>
      <c r="CV9" s="127">
        <f t="shared" si="45"/>
        <v>0</v>
      </c>
      <c r="CW9" s="127">
        <f t="shared" si="46"/>
        <v>1121163</v>
      </c>
      <c r="CX9" s="127">
        <f t="shared" si="47"/>
        <v>0</v>
      </c>
      <c r="CY9" s="127">
        <f t="shared" si="48"/>
        <v>1121163</v>
      </c>
      <c r="CZ9" s="127">
        <f t="shared" si="49"/>
        <v>0</v>
      </c>
      <c r="DA9" s="127">
        <f t="shared" si="50"/>
        <v>0</v>
      </c>
      <c r="DB9" s="127">
        <f t="shared" si="51"/>
        <v>791419</v>
      </c>
      <c r="DC9" s="127">
        <f t="shared" si="52"/>
        <v>0</v>
      </c>
      <c r="DD9" s="127">
        <f t="shared" si="53"/>
        <v>649134</v>
      </c>
      <c r="DE9" s="127">
        <f t="shared" si="54"/>
        <v>0</v>
      </c>
      <c r="DF9" s="127">
        <f t="shared" si="55"/>
        <v>142285</v>
      </c>
      <c r="DG9" s="128" t="s">
        <v>332</v>
      </c>
      <c r="DH9" s="127">
        <f t="shared" si="56"/>
        <v>0</v>
      </c>
      <c r="DI9" s="127">
        <f t="shared" si="57"/>
        <v>0</v>
      </c>
      <c r="DJ9" s="127">
        <f t="shared" si="58"/>
        <v>2995375</v>
      </c>
    </row>
    <row r="10" spans="1:114" s="129" customFormat="1" ht="12" customHeight="1">
      <c r="A10" s="125" t="s">
        <v>334</v>
      </c>
      <c r="B10" s="126" t="s">
        <v>406</v>
      </c>
      <c r="C10" s="125" t="s">
        <v>407</v>
      </c>
      <c r="D10" s="127">
        <f t="shared" si="6"/>
        <v>0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f t="shared" si="8"/>
        <v>44971</v>
      </c>
      <c r="N10" s="127">
        <f t="shared" si="9"/>
        <v>44971</v>
      </c>
      <c r="O10" s="127">
        <v>0</v>
      </c>
      <c r="P10" s="127">
        <v>0</v>
      </c>
      <c r="Q10" s="127">
        <v>0</v>
      </c>
      <c r="R10" s="127">
        <v>0</v>
      </c>
      <c r="S10" s="127">
        <v>95000</v>
      </c>
      <c r="T10" s="127">
        <v>44971</v>
      </c>
      <c r="U10" s="127">
        <v>0</v>
      </c>
      <c r="V10" s="127">
        <f t="shared" si="10"/>
        <v>44971</v>
      </c>
      <c r="W10" s="127">
        <f t="shared" si="11"/>
        <v>44971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7">
        <f t="shared" si="16"/>
        <v>95000</v>
      </c>
      <c r="AC10" s="127">
        <f t="shared" si="17"/>
        <v>44971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0</v>
      </c>
      <c r="AN10" s="127">
        <f t="shared" si="22"/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f t="shared" si="23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4"/>
        <v>0</v>
      </c>
      <c r="AY10" s="127">
        <v>0</v>
      </c>
      <c r="AZ10" s="127">
        <v>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0</v>
      </c>
      <c r="BF10" s="127">
        <f t="shared" si="25"/>
        <v>0</v>
      </c>
      <c r="BG10" s="127">
        <f t="shared" si="26"/>
        <v>14196</v>
      </c>
      <c r="BH10" s="127">
        <f t="shared" si="27"/>
        <v>14196</v>
      </c>
      <c r="BI10" s="127">
        <v>0</v>
      </c>
      <c r="BJ10" s="127">
        <v>14196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125775</v>
      </c>
      <c r="BP10" s="127">
        <f t="shared" si="29"/>
        <v>45628</v>
      </c>
      <c r="BQ10" s="127">
        <v>45628</v>
      </c>
      <c r="BR10" s="127">
        <v>0</v>
      </c>
      <c r="BS10" s="127">
        <v>0</v>
      </c>
      <c r="BT10" s="127">
        <v>0</v>
      </c>
      <c r="BU10" s="127">
        <f t="shared" si="30"/>
        <v>76416</v>
      </c>
      <c r="BV10" s="127">
        <v>0</v>
      </c>
      <c r="BW10" s="127">
        <v>76416</v>
      </c>
      <c r="BX10" s="127">
        <v>0</v>
      </c>
      <c r="BY10" s="127">
        <v>0</v>
      </c>
      <c r="BZ10" s="127">
        <f t="shared" si="31"/>
        <v>3731</v>
      </c>
      <c r="CA10" s="127">
        <v>0</v>
      </c>
      <c r="CB10" s="127">
        <v>0</v>
      </c>
      <c r="CC10" s="127">
        <v>3731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139971</v>
      </c>
      <c r="CI10" s="127">
        <f t="shared" si="33"/>
        <v>14196</v>
      </c>
      <c r="CJ10" s="127">
        <f t="shared" si="34"/>
        <v>14196</v>
      </c>
      <c r="CK10" s="127">
        <f t="shared" si="35"/>
        <v>0</v>
      </c>
      <c r="CL10" s="127">
        <f t="shared" si="36"/>
        <v>14196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125775</v>
      </c>
      <c r="CR10" s="127">
        <f t="shared" si="41"/>
        <v>45628</v>
      </c>
      <c r="CS10" s="127">
        <f t="shared" si="42"/>
        <v>45628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76416</v>
      </c>
      <c r="CX10" s="127">
        <f t="shared" si="47"/>
        <v>0</v>
      </c>
      <c r="CY10" s="127">
        <f t="shared" si="48"/>
        <v>76416</v>
      </c>
      <c r="CZ10" s="127">
        <f t="shared" si="49"/>
        <v>0</v>
      </c>
      <c r="DA10" s="127">
        <f t="shared" si="50"/>
        <v>0</v>
      </c>
      <c r="DB10" s="127">
        <f t="shared" si="51"/>
        <v>3731</v>
      </c>
      <c r="DC10" s="127">
        <f t="shared" si="52"/>
        <v>0</v>
      </c>
      <c r="DD10" s="127">
        <f t="shared" si="53"/>
        <v>0</v>
      </c>
      <c r="DE10" s="127">
        <f t="shared" si="54"/>
        <v>3731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0</v>
      </c>
      <c r="DJ10" s="127">
        <f t="shared" si="58"/>
        <v>139971</v>
      </c>
    </row>
    <row r="11" spans="1:114" s="129" customFormat="1" ht="12" customHeight="1">
      <c r="A11" s="125" t="s">
        <v>334</v>
      </c>
      <c r="B11" s="126" t="s">
        <v>408</v>
      </c>
      <c r="C11" s="125" t="s">
        <v>409</v>
      </c>
      <c r="D11" s="127">
        <f t="shared" si="6"/>
        <v>3480680</v>
      </c>
      <c r="E11" s="127">
        <f t="shared" si="7"/>
        <v>3480680</v>
      </c>
      <c r="F11" s="127">
        <v>0</v>
      </c>
      <c r="G11" s="127">
        <v>160800</v>
      </c>
      <c r="H11" s="127">
        <v>3273200</v>
      </c>
      <c r="I11" s="127">
        <v>5724</v>
      </c>
      <c r="J11" s="127">
        <v>430428</v>
      </c>
      <c r="K11" s="127">
        <v>40956</v>
      </c>
      <c r="L11" s="127">
        <v>0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3480680</v>
      </c>
      <c r="W11" s="127">
        <f t="shared" si="11"/>
        <v>3480680</v>
      </c>
      <c r="X11" s="127">
        <f t="shared" si="12"/>
        <v>0</v>
      </c>
      <c r="Y11" s="127">
        <f t="shared" si="13"/>
        <v>160800</v>
      </c>
      <c r="Z11" s="127">
        <f t="shared" si="14"/>
        <v>3273200</v>
      </c>
      <c r="AA11" s="127">
        <f t="shared" si="15"/>
        <v>5724</v>
      </c>
      <c r="AB11" s="127">
        <f t="shared" si="16"/>
        <v>430428</v>
      </c>
      <c r="AC11" s="127">
        <f t="shared" si="17"/>
        <v>40956</v>
      </c>
      <c r="AD11" s="127">
        <f t="shared" si="18"/>
        <v>0</v>
      </c>
      <c r="AE11" s="127">
        <f t="shared" si="19"/>
        <v>264033</v>
      </c>
      <c r="AF11" s="127">
        <f t="shared" si="20"/>
        <v>264033</v>
      </c>
      <c r="AG11" s="127">
        <v>0</v>
      </c>
      <c r="AH11" s="127">
        <v>264033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3647075</v>
      </c>
      <c r="AN11" s="127">
        <f t="shared" si="22"/>
        <v>52391</v>
      </c>
      <c r="AO11" s="127">
        <v>44223</v>
      </c>
      <c r="AP11" s="127">
        <v>0</v>
      </c>
      <c r="AQ11" s="127">
        <v>8168</v>
      </c>
      <c r="AR11" s="127">
        <v>0</v>
      </c>
      <c r="AS11" s="127">
        <f t="shared" si="23"/>
        <v>119823</v>
      </c>
      <c r="AT11" s="127">
        <v>0</v>
      </c>
      <c r="AU11" s="127">
        <v>109135</v>
      </c>
      <c r="AV11" s="127">
        <v>10688</v>
      </c>
      <c r="AW11" s="127">
        <v>0</v>
      </c>
      <c r="AX11" s="127">
        <f t="shared" si="24"/>
        <v>3474440</v>
      </c>
      <c r="AY11" s="127">
        <v>0</v>
      </c>
      <c r="AZ11" s="127">
        <v>172535</v>
      </c>
      <c r="BA11" s="127">
        <v>3301905</v>
      </c>
      <c r="BB11" s="127">
        <v>0</v>
      </c>
      <c r="BC11" s="128" t="s">
        <v>332</v>
      </c>
      <c r="BD11" s="127">
        <v>421</v>
      </c>
      <c r="BE11" s="127">
        <v>0</v>
      </c>
      <c r="BF11" s="127">
        <f t="shared" si="25"/>
        <v>3911108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264033</v>
      </c>
      <c r="CJ11" s="127">
        <f t="shared" si="34"/>
        <v>264033</v>
      </c>
      <c r="CK11" s="127">
        <f t="shared" si="35"/>
        <v>0</v>
      </c>
      <c r="CL11" s="127">
        <f t="shared" si="36"/>
        <v>264033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3647075</v>
      </c>
      <c r="CR11" s="127">
        <f t="shared" si="41"/>
        <v>52391</v>
      </c>
      <c r="CS11" s="127">
        <f t="shared" si="42"/>
        <v>44223</v>
      </c>
      <c r="CT11" s="127">
        <f t="shared" si="43"/>
        <v>0</v>
      </c>
      <c r="CU11" s="127">
        <f t="shared" si="44"/>
        <v>8168</v>
      </c>
      <c r="CV11" s="127">
        <f t="shared" si="45"/>
        <v>0</v>
      </c>
      <c r="CW11" s="127">
        <f t="shared" si="46"/>
        <v>119823</v>
      </c>
      <c r="CX11" s="127">
        <f t="shared" si="47"/>
        <v>0</v>
      </c>
      <c r="CY11" s="127">
        <f t="shared" si="48"/>
        <v>109135</v>
      </c>
      <c r="CZ11" s="127">
        <f t="shared" si="49"/>
        <v>10688</v>
      </c>
      <c r="DA11" s="127">
        <f t="shared" si="50"/>
        <v>0</v>
      </c>
      <c r="DB11" s="127">
        <f t="shared" si="51"/>
        <v>3474440</v>
      </c>
      <c r="DC11" s="127">
        <f t="shared" si="52"/>
        <v>0</v>
      </c>
      <c r="DD11" s="127">
        <f t="shared" si="53"/>
        <v>172535</v>
      </c>
      <c r="DE11" s="127">
        <f t="shared" si="54"/>
        <v>3301905</v>
      </c>
      <c r="DF11" s="127">
        <f t="shared" si="55"/>
        <v>0</v>
      </c>
      <c r="DG11" s="128" t="s">
        <v>332</v>
      </c>
      <c r="DH11" s="127">
        <f t="shared" si="56"/>
        <v>421</v>
      </c>
      <c r="DI11" s="127">
        <f t="shared" si="57"/>
        <v>0</v>
      </c>
      <c r="DJ11" s="127">
        <f t="shared" si="58"/>
        <v>3911108</v>
      </c>
    </row>
    <row r="12" spans="1:114" s="129" customFormat="1" ht="12" customHeight="1">
      <c r="A12" s="125" t="s">
        <v>334</v>
      </c>
      <c r="B12" s="126" t="s">
        <v>410</v>
      </c>
      <c r="C12" s="125" t="s">
        <v>411</v>
      </c>
      <c r="D12" s="133">
        <f t="shared" si="6"/>
        <v>64687</v>
      </c>
      <c r="E12" s="133">
        <f t="shared" si="7"/>
        <v>64687</v>
      </c>
      <c r="F12" s="133">
        <v>0</v>
      </c>
      <c r="G12" s="133">
        <v>0</v>
      </c>
      <c r="H12" s="133">
        <v>0</v>
      </c>
      <c r="I12" s="133">
        <v>40210</v>
      </c>
      <c r="J12" s="133">
        <v>280000</v>
      </c>
      <c r="K12" s="133">
        <v>24477</v>
      </c>
      <c r="L12" s="133">
        <v>0</v>
      </c>
      <c r="M12" s="133">
        <f t="shared" si="8"/>
        <v>0</v>
      </c>
      <c r="N12" s="133">
        <f t="shared" si="9"/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f t="shared" si="10"/>
        <v>64687</v>
      </c>
      <c r="W12" s="133">
        <f t="shared" si="11"/>
        <v>64687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40210</v>
      </c>
      <c r="AB12" s="133">
        <f t="shared" si="16"/>
        <v>280000</v>
      </c>
      <c r="AC12" s="133">
        <f t="shared" si="17"/>
        <v>24477</v>
      </c>
      <c r="AD12" s="133">
        <f t="shared" si="18"/>
        <v>0</v>
      </c>
      <c r="AE12" s="133">
        <f t="shared" si="19"/>
        <v>3536</v>
      </c>
      <c r="AF12" s="133">
        <f t="shared" si="20"/>
        <v>3536</v>
      </c>
      <c r="AG12" s="133">
        <v>0</v>
      </c>
      <c r="AH12" s="133">
        <v>3536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316674</v>
      </c>
      <c r="AN12" s="133">
        <f t="shared" si="22"/>
        <v>95771</v>
      </c>
      <c r="AO12" s="133">
        <v>95771</v>
      </c>
      <c r="AP12" s="133">
        <v>0</v>
      </c>
      <c r="AQ12" s="133">
        <v>0</v>
      </c>
      <c r="AR12" s="133">
        <v>0</v>
      </c>
      <c r="AS12" s="133">
        <f t="shared" si="23"/>
        <v>150773</v>
      </c>
      <c r="AT12" s="133">
        <v>0</v>
      </c>
      <c r="AU12" s="133">
        <v>140684</v>
      </c>
      <c r="AV12" s="133">
        <v>10089</v>
      </c>
      <c r="AW12" s="133">
        <v>0</v>
      </c>
      <c r="AX12" s="133">
        <f t="shared" si="24"/>
        <v>70130</v>
      </c>
      <c r="AY12" s="133">
        <v>0</v>
      </c>
      <c r="AZ12" s="133">
        <v>52098</v>
      </c>
      <c r="BA12" s="133">
        <v>18032</v>
      </c>
      <c r="BB12" s="133">
        <v>0</v>
      </c>
      <c r="BC12" s="134" t="s">
        <v>332</v>
      </c>
      <c r="BD12" s="133">
        <v>0</v>
      </c>
      <c r="BE12" s="133">
        <v>24477</v>
      </c>
      <c r="BF12" s="133">
        <f t="shared" si="25"/>
        <v>344687</v>
      </c>
      <c r="BG12" s="133">
        <f t="shared" si="26"/>
        <v>0</v>
      </c>
      <c r="BH12" s="133">
        <f t="shared" si="27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4" t="s">
        <v>332</v>
      </c>
      <c r="BO12" s="133">
        <f t="shared" si="28"/>
        <v>0</v>
      </c>
      <c r="BP12" s="133">
        <f t="shared" si="29"/>
        <v>0</v>
      </c>
      <c r="BQ12" s="133">
        <v>0</v>
      </c>
      <c r="BR12" s="133">
        <v>0</v>
      </c>
      <c r="BS12" s="133">
        <v>0</v>
      </c>
      <c r="BT12" s="133">
        <v>0</v>
      </c>
      <c r="BU12" s="133">
        <f t="shared" si="30"/>
        <v>0</v>
      </c>
      <c r="BV12" s="133">
        <v>0</v>
      </c>
      <c r="BW12" s="133">
        <v>0</v>
      </c>
      <c r="BX12" s="133">
        <v>0</v>
      </c>
      <c r="BY12" s="133">
        <v>0</v>
      </c>
      <c r="BZ12" s="133">
        <f t="shared" si="31"/>
        <v>0</v>
      </c>
      <c r="CA12" s="133">
        <v>0</v>
      </c>
      <c r="CB12" s="133">
        <v>0</v>
      </c>
      <c r="CC12" s="133">
        <v>0</v>
      </c>
      <c r="CD12" s="133">
        <v>0</v>
      </c>
      <c r="CE12" s="134" t="s">
        <v>332</v>
      </c>
      <c r="CF12" s="133">
        <v>0</v>
      </c>
      <c r="CG12" s="133">
        <v>0</v>
      </c>
      <c r="CH12" s="133">
        <f t="shared" si="32"/>
        <v>0</v>
      </c>
      <c r="CI12" s="133">
        <f t="shared" si="33"/>
        <v>3536</v>
      </c>
      <c r="CJ12" s="133">
        <f t="shared" si="34"/>
        <v>3536</v>
      </c>
      <c r="CK12" s="133">
        <f t="shared" si="35"/>
        <v>0</v>
      </c>
      <c r="CL12" s="133">
        <f t="shared" si="36"/>
        <v>3536</v>
      </c>
      <c r="CM12" s="133">
        <f t="shared" si="37"/>
        <v>0</v>
      </c>
      <c r="CN12" s="133">
        <f t="shared" si="38"/>
        <v>0</v>
      </c>
      <c r="CO12" s="133">
        <f t="shared" si="39"/>
        <v>0</v>
      </c>
      <c r="CP12" s="134" t="s">
        <v>332</v>
      </c>
      <c r="CQ12" s="133">
        <f t="shared" si="40"/>
        <v>316674</v>
      </c>
      <c r="CR12" s="133">
        <f t="shared" si="41"/>
        <v>95771</v>
      </c>
      <c r="CS12" s="133">
        <f t="shared" si="42"/>
        <v>95771</v>
      </c>
      <c r="CT12" s="133">
        <f t="shared" si="43"/>
        <v>0</v>
      </c>
      <c r="CU12" s="133">
        <f t="shared" si="44"/>
        <v>0</v>
      </c>
      <c r="CV12" s="133">
        <f t="shared" si="45"/>
        <v>0</v>
      </c>
      <c r="CW12" s="133">
        <f t="shared" si="46"/>
        <v>150773</v>
      </c>
      <c r="CX12" s="133">
        <f t="shared" si="47"/>
        <v>0</v>
      </c>
      <c r="CY12" s="133">
        <f t="shared" si="48"/>
        <v>140684</v>
      </c>
      <c r="CZ12" s="133">
        <f t="shared" si="49"/>
        <v>10089</v>
      </c>
      <c r="DA12" s="133">
        <f t="shared" si="50"/>
        <v>0</v>
      </c>
      <c r="DB12" s="133">
        <f t="shared" si="51"/>
        <v>70130</v>
      </c>
      <c r="DC12" s="133">
        <f t="shared" si="52"/>
        <v>0</v>
      </c>
      <c r="DD12" s="133">
        <f t="shared" si="53"/>
        <v>52098</v>
      </c>
      <c r="DE12" s="133">
        <f t="shared" si="54"/>
        <v>18032</v>
      </c>
      <c r="DF12" s="133">
        <f t="shared" si="55"/>
        <v>0</v>
      </c>
      <c r="DG12" s="134" t="s">
        <v>332</v>
      </c>
      <c r="DH12" s="133">
        <f t="shared" si="56"/>
        <v>0</v>
      </c>
      <c r="DI12" s="133">
        <f t="shared" si="57"/>
        <v>24477</v>
      </c>
      <c r="DJ12" s="133">
        <f t="shared" si="58"/>
        <v>344687</v>
      </c>
    </row>
    <row r="13" spans="1:114" s="129" customFormat="1" ht="12" customHeight="1">
      <c r="A13" s="125" t="s">
        <v>334</v>
      </c>
      <c r="B13" s="126" t="s">
        <v>412</v>
      </c>
      <c r="C13" s="125" t="s">
        <v>413</v>
      </c>
      <c r="D13" s="133">
        <f t="shared" si="6"/>
        <v>95758</v>
      </c>
      <c r="E13" s="133">
        <f t="shared" si="7"/>
        <v>60107</v>
      </c>
      <c r="F13" s="133">
        <v>0</v>
      </c>
      <c r="G13" s="133">
        <v>0</v>
      </c>
      <c r="H13" s="133">
        <v>0</v>
      </c>
      <c r="I13" s="133">
        <v>34795</v>
      </c>
      <c r="J13" s="133">
        <v>164118</v>
      </c>
      <c r="K13" s="133">
        <v>25312</v>
      </c>
      <c r="L13" s="133">
        <v>35651</v>
      </c>
      <c r="M13" s="133">
        <f t="shared" si="8"/>
        <v>0</v>
      </c>
      <c r="N13" s="133">
        <f t="shared" si="9"/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f t="shared" si="10"/>
        <v>95758</v>
      </c>
      <c r="W13" s="133">
        <f t="shared" si="11"/>
        <v>60107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34795</v>
      </c>
      <c r="AB13" s="133">
        <f t="shared" si="16"/>
        <v>164118</v>
      </c>
      <c r="AC13" s="133">
        <f t="shared" si="17"/>
        <v>25312</v>
      </c>
      <c r="AD13" s="133">
        <f t="shared" si="18"/>
        <v>35651</v>
      </c>
      <c r="AE13" s="133">
        <f t="shared" si="19"/>
        <v>0</v>
      </c>
      <c r="AF13" s="133">
        <f t="shared" si="20"/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4" t="s">
        <v>332</v>
      </c>
      <c r="AM13" s="133">
        <f t="shared" si="21"/>
        <v>198913</v>
      </c>
      <c r="AN13" s="133">
        <f t="shared" si="22"/>
        <v>8023</v>
      </c>
      <c r="AO13" s="133">
        <v>8023</v>
      </c>
      <c r="AP13" s="133">
        <v>0</v>
      </c>
      <c r="AQ13" s="133">
        <v>0</v>
      </c>
      <c r="AR13" s="133">
        <v>0</v>
      </c>
      <c r="AS13" s="133">
        <f t="shared" si="23"/>
        <v>41258</v>
      </c>
      <c r="AT13" s="133">
        <v>0</v>
      </c>
      <c r="AU13" s="133">
        <v>41258</v>
      </c>
      <c r="AV13" s="133">
        <v>0</v>
      </c>
      <c r="AW13" s="133">
        <v>0</v>
      </c>
      <c r="AX13" s="133">
        <f t="shared" si="24"/>
        <v>149632</v>
      </c>
      <c r="AY13" s="133">
        <v>0</v>
      </c>
      <c r="AZ13" s="133">
        <v>121123</v>
      </c>
      <c r="BA13" s="133">
        <v>28509</v>
      </c>
      <c r="BB13" s="133">
        <v>0</v>
      </c>
      <c r="BC13" s="134" t="s">
        <v>332</v>
      </c>
      <c r="BD13" s="133">
        <v>0</v>
      </c>
      <c r="BE13" s="133">
        <v>60963</v>
      </c>
      <c r="BF13" s="133">
        <f t="shared" si="25"/>
        <v>259876</v>
      </c>
      <c r="BG13" s="133">
        <f t="shared" si="26"/>
        <v>0</v>
      </c>
      <c r="BH13" s="133">
        <f t="shared" si="27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4" t="s">
        <v>332</v>
      </c>
      <c r="BO13" s="133">
        <f t="shared" si="28"/>
        <v>0</v>
      </c>
      <c r="BP13" s="133">
        <f t="shared" si="29"/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f t="shared" si="30"/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f t="shared" si="31"/>
        <v>0</v>
      </c>
      <c r="CA13" s="133">
        <v>0</v>
      </c>
      <c r="CB13" s="133">
        <v>0</v>
      </c>
      <c r="CC13" s="133">
        <v>0</v>
      </c>
      <c r="CD13" s="133">
        <v>0</v>
      </c>
      <c r="CE13" s="134" t="s">
        <v>332</v>
      </c>
      <c r="CF13" s="133">
        <v>0</v>
      </c>
      <c r="CG13" s="133">
        <v>0</v>
      </c>
      <c r="CH13" s="133">
        <f t="shared" si="32"/>
        <v>0</v>
      </c>
      <c r="CI13" s="133">
        <f t="shared" si="33"/>
        <v>0</v>
      </c>
      <c r="CJ13" s="133">
        <f t="shared" si="34"/>
        <v>0</v>
      </c>
      <c r="CK13" s="133">
        <f t="shared" si="35"/>
        <v>0</v>
      </c>
      <c r="CL13" s="133">
        <f t="shared" si="36"/>
        <v>0</v>
      </c>
      <c r="CM13" s="133">
        <f t="shared" si="37"/>
        <v>0</v>
      </c>
      <c r="CN13" s="133">
        <f t="shared" si="38"/>
        <v>0</v>
      </c>
      <c r="CO13" s="133">
        <f t="shared" si="39"/>
        <v>0</v>
      </c>
      <c r="CP13" s="134" t="s">
        <v>332</v>
      </c>
      <c r="CQ13" s="133">
        <f t="shared" si="40"/>
        <v>198913</v>
      </c>
      <c r="CR13" s="133">
        <f t="shared" si="41"/>
        <v>8023</v>
      </c>
      <c r="CS13" s="133">
        <f t="shared" si="42"/>
        <v>8023</v>
      </c>
      <c r="CT13" s="133">
        <f t="shared" si="43"/>
        <v>0</v>
      </c>
      <c r="CU13" s="133">
        <f t="shared" si="44"/>
        <v>0</v>
      </c>
      <c r="CV13" s="133">
        <f t="shared" si="45"/>
        <v>0</v>
      </c>
      <c r="CW13" s="133">
        <f t="shared" si="46"/>
        <v>41258</v>
      </c>
      <c r="CX13" s="133">
        <f t="shared" si="47"/>
        <v>0</v>
      </c>
      <c r="CY13" s="133">
        <f t="shared" si="48"/>
        <v>41258</v>
      </c>
      <c r="CZ13" s="133">
        <f t="shared" si="49"/>
        <v>0</v>
      </c>
      <c r="DA13" s="133">
        <f t="shared" si="50"/>
        <v>0</v>
      </c>
      <c r="DB13" s="133">
        <f t="shared" si="51"/>
        <v>149632</v>
      </c>
      <c r="DC13" s="133">
        <f t="shared" si="52"/>
        <v>0</v>
      </c>
      <c r="DD13" s="133">
        <f t="shared" si="53"/>
        <v>121123</v>
      </c>
      <c r="DE13" s="133">
        <f t="shared" si="54"/>
        <v>28509</v>
      </c>
      <c r="DF13" s="133">
        <f t="shared" si="55"/>
        <v>0</v>
      </c>
      <c r="DG13" s="134" t="s">
        <v>332</v>
      </c>
      <c r="DH13" s="133">
        <f t="shared" si="56"/>
        <v>0</v>
      </c>
      <c r="DI13" s="133">
        <f t="shared" si="57"/>
        <v>60963</v>
      </c>
      <c r="DJ13" s="133">
        <f t="shared" si="58"/>
        <v>259876</v>
      </c>
    </row>
    <row r="14" spans="1:114" s="129" customFormat="1" ht="12" customHeight="1">
      <c r="A14" s="125" t="s">
        <v>334</v>
      </c>
      <c r="B14" s="126" t="s">
        <v>414</v>
      </c>
      <c r="C14" s="125" t="s">
        <v>415</v>
      </c>
      <c r="D14" s="133">
        <f t="shared" si="6"/>
        <v>30628</v>
      </c>
      <c r="E14" s="133">
        <f t="shared" si="7"/>
        <v>1865</v>
      </c>
      <c r="F14" s="133">
        <v>1865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28763</v>
      </c>
      <c r="M14" s="133">
        <f t="shared" si="8"/>
        <v>0</v>
      </c>
      <c r="N14" s="133">
        <f t="shared" si="9"/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f t="shared" si="10"/>
        <v>30628</v>
      </c>
      <c r="W14" s="133">
        <f t="shared" si="11"/>
        <v>1865</v>
      </c>
      <c r="X14" s="133">
        <f t="shared" si="12"/>
        <v>1865</v>
      </c>
      <c r="Y14" s="133">
        <f t="shared" si="13"/>
        <v>0</v>
      </c>
      <c r="Z14" s="133">
        <f t="shared" si="14"/>
        <v>0</v>
      </c>
      <c r="AA14" s="133">
        <f t="shared" si="15"/>
        <v>0</v>
      </c>
      <c r="AB14" s="133">
        <f t="shared" si="16"/>
        <v>0</v>
      </c>
      <c r="AC14" s="133">
        <f t="shared" si="17"/>
        <v>0</v>
      </c>
      <c r="AD14" s="133">
        <f t="shared" si="18"/>
        <v>28763</v>
      </c>
      <c r="AE14" s="133">
        <f t="shared" si="19"/>
        <v>2953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2953</v>
      </c>
      <c r="AL14" s="134" t="s">
        <v>332</v>
      </c>
      <c r="AM14" s="133">
        <f t="shared" si="21"/>
        <v>0</v>
      </c>
      <c r="AN14" s="133">
        <f t="shared" si="22"/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f t="shared" si="23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24"/>
        <v>0</v>
      </c>
      <c r="AY14" s="133">
        <v>0</v>
      </c>
      <c r="AZ14" s="133">
        <v>0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27675</v>
      </c>
      <c r="BF14" s="133">
        <f t="shared" si="25"/>
        <v>30628</v>
      </c>
      <c r="BG14" s="133">
        <f t="shared" si="26"/>
        <v>0</v>
      </c>
      <c r="BH14" s="133">
        <f t="shared" si="27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0</v>
      </c>
      <c r="BP14" s="133">
        <f t="shared" si="29"/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f t="shared" si="30"/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f t="shared" si="31"/>
        <v>0</v>
      </c>
      <c r="CA14" s="133">
        <v>0</v>
      </c>
      <c r="CB14" s="133">
        <v>0</v>
      </c>
      <c r="CC14" s="133">
        <v>0</v>
      </c>
      <c r="CD14" s="133">
        <v>0</v>
      </c>
      <c r="CE14" s="134" t="s">
        <v>332</v>
      </c>
      <c r="CF14" s="133">
        <v>0</v>
      </c>
      <c r="CG14" s="133">
        <v>0</v>
      </c>
      <c r="CH14" s="133">
        <f t="shared" si="32"/>
        <v>0</v>
      </c>
      <c r="CI14" s="133">
        <f t="shared" si="33"/>
        <v>2953</v>
      </c>
      <c r="CJ14" s="133">
        <f t="shared" si="34"/>
        <v>0</v>
      </c>
      <c r="CK14" s="133">
        <f t="shared" si="35"/>
        <v>0</v>
      </c>
      <c r="CL14" s="133">
        <f t="shared" si="36"/>
        <v>0</v>
      </c>
      <c r="CM14" s="133">
        <f t="shared" si="37"/>
        <v>0</v>
      </c>
      <c r="CN14" s="133">
        <f t="shared" si="38"/>
        <v>0</v>
      </c>
      <c r="CO14" s="133">
        <f t="shared" si="39"/>
        <v>2953</v>
      </c>
      <c r="CP14" s="134" t="s">
        <v>332</v>
      </c>
      <c r="CQ14" s="133">
        <f t="shared" si="40"/>
        <v>0</v>
      </c>
      <c r="CR14" s="133">
        <f t="shared" si="41"/>
        <v>0</v>
      </c>
      <c r="CS14" s="133">
        <f t="shared" si="42"/>
        <v>0</v>
      </c>
      <c r="CT14" s="133">
        <f t="shared" si="43"/>
        <v>0</v>
      </c>
      <c r="CU14" s="133">
        <f t="shared" si="44"/>
        <v>0</v>
      </c>
      <c r="CV14" s="133">
        <f t="shared" si="45"/>
        <v>0</v>
      </c>
      <c r="CW14" s="133">
        <f t="shared" si="46"/>
        <v>0</v>
      </c>
      <c r="CX14" s="133">
        <f t="shared" si="47"/>
        <v>0</v>
      </c>
      <c r="CY14" s="133">
        <f t="shared" si="48"/>
        <v>0</v>
      </c>
      <c r="CZ14" s="133">
        <f t="shared" si="49"/>
        <v>0</v>
      </c>
      <c r="DA14" s="133">
        <f t="shared" si="50"/>
        <v>0</v>
      </c>
      <c r="DB14" s="133">
        <f t="shared" si="51"/>
        <v>0</v>
      </c>
      <c r="DC14" s="133">
        <f t="shared" si="52"/>
        <v>0</v>
      </c>
      <c r="DD14" s="133">
        <f t="shared" si="53"/>
        <v>0</v>
      </c>
      <c r="DE14" s="133">
        <f t="shared" si="54"/>
        <v>0</v>
      </c>
      <c r="DF14" s="133">
        <f t="shared" si="55"/>
        <v>0</v>
      </c>
      <c r="DG14" s="134" t="s">
        <v>332</v>
      </c>
      <c r="DH14" s="133">
        <f t="shared" si="56"/>
        <v>0</v>
      </c>
      <c r="DI14" s="133">
        <f t="shared" si="57"/>
        <v>27675</v>
      </c>
      <c r="DJ14" s="133">
        <f t="shared" si="58"/>
        <v>30628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SUM(D8:D47)</f>
        <v>122837946</v>
      </c>
      <c r="E7" s="123">
        <f t="shared" si="0"/>
        <v>39077856</v>
      </c>
      <c r="F7" s="123">
        <f t="shared" si="0"/>
        <v>1040807</v>
      </c>
      <c r="G7" s="123">
        <f t="shared" si="0"/>
        <v>302880</v>
      </c>
      <c r="H7" s="123">
        <f t="shared" si="0"/>
        <v>10897025</v>
      </c>
      <c r="I7" s="123">
        <f t="shared" si="0"/>
        <v>13502378</v>
      </c>
      <c r="J7" s="123">
        <f t="shared" si="0"/>
        <v>4094468</v>
      </c>
      <c r="K7" s="123">
        <f t="shared" si="0"/>
        <v>13334766</v>
      </c>
      <c r="L7" s="123">
        <f t="shared" si="0"/>
        <v>83760090</v>
      </c>
      <c r="M7" s="123">
        <f t="shared" si="0"/>
        <v>7228105</v>
      </c>
      <c r="N7" s="123">
        <f t="shared" si="0"/>
        <v>1653378</v>
      </c>
      <c r="O7" s="123">
        <f t="shared" si="0"/>
        <v>338267</v>
      </c>
      <c r="P7" s="123">
        <f t="shared" si="0"/>
        <v>18157</v>
      </c>
      <c r="Q7" s="123">
        <f t="shared" si="0"/>
        <v>322300</v>
      </c>
      <c r="R7" s="123">
        <f t="shared" si="0"/>
        <v>671335</v>
      </c>
      <c r="S7" s="123">
        <f t="shared" si="0"/>
        <v>165548</v>
      </c>
      <c r="T7" s="123">
        <f t="shared" si="0"/>
        <v>303319</v>
      </c>
      <c r="U7" s="123">
        <f t="shared" si="0"/>
        <v>5574727</v>
      </c>
      <c r="V7" s="123">
        <f t="shared" si="0"/>
        <v>130066051</v>
      </c>
      <c r="W7" s="123">
        <f t="shared" si="0"/>
        <v>40731234</v>
      </c>
      <c r="X7" s="123">
        <f t="shared" si="0"/>
        <v>1379074</v>
      </c>
      <c r="Y7" s="123">
        <f t="shared" si="0"/>
        <v>321037</v>
      </c>
      <c r="Z7" s="123">
        <f t="shared" si="0"/>
        <v>11219325</v>
      </c>
      <c r="AA7" s="123">
        <f t="shared" si="0"/>
        <v>14173713</v>
      </c>
      <c r="AB7" s="123">
        <f t="shared" si="0"/>
        <v>4260016</v>
      </c>
      <c r="AC7" s="123">
        <f t="shared" si="0"/>
        <v>13638085</v>
      </c>
      <c r="AD7" s="123">
        <f t="shared" si="0"/>
        <v>89334817</v>
      </c>
    </row>
    <row r="8" spans="1:30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1" ref="D8:D47">SUM(E8,+L8)</f>
        <v>39905737</v>
      </c>
      <c r="E8" s="127">
        <f aca="true" t="shared" si="2" ref="E8:E47">+SUM(F8:I8,K8)</f>
        <v>11035713</v>
      </c>
      <c r="F8" s="127">
        <v>2023</v>
      </c>
      <c r="G8" s="127">
        <v>0</v>
      </c>
      <c r="H8" s="127">
        <v>0</v>
      </c>
      <c r="I8" s="127">
        <v>4705843</v>
      </c>
      <c r="J8" s="128">
        <v>0</v>
      </c>
      <c r="K8" s="127">
        <v>6327847</v>
      </c>
      <c r="L8" s="127">
        <v>28870024</v>
      </c>
      <c r="M8" s="127">
        <f aca="true" t="shared" si="3" ref="M8:M47">SUM(N8,+U8)</f>
        <v>1317611</v>
      </c>
      <c r="N8" s="127">
        <f aca="true" t="shared" si="4" ref="N8:N47">+SUM(O8:R8,T8)</f>
        <v>172683</v>
      </c>
      <c r="O8" s="127">
        <v>0</v>
      </c>
      <c r="P8" s="127">
        <v>0</v>
      </c>
      <c r="Q8" s="127">
        <v>0</v>
      </c>
      <c r="R8" s="127">
        <v>61798</v>
      </c>
      <c r="S8" s="128">
        <v>0</v>
      </c>
      <c r="T8" s="127">
        <v>110885</v>
      </c>
      <c r="U8" s="127">
        <v>1144928</v>
      </c>
      <c r="V8" s="127">
        <f aca="true" t="shared" si="5" ref="V8:V47">+SUM(D8,M8)</f>
        <v>41223348</v>
      </c>
      <c r="W8" s="127">
        <f aca="true" t="shared" si="6" ref="W8:W47">+SUM(E8,N8)</f>
        <v>11208396</v>
      </c>
      <c r="X8" s="127">
        <f aca="true" t="shared" si="7" ref="X8:X47">+SUM(F8,O8)</f>
        <v>2023</v>
      </c>
      <c r="Y8" s="127">
        <f aca="true" t="shared" si="8" ref="Y8:Y47">+SUM(G8,P8)</f>
        <v>0</v>
      </c>
      <c r="Z8" s="127">
        <f aca="true" t="shared" si="9" ref="Z8:Z47">+SUM(H8,Q8)</f>
        <v>0</v>
      </c>
      <c r="AA8" s="127">
        <f aca="true" t="shared" si="10" ref="AA8:AA47">+SUM(I8,R8)</f>
        <v>4767641</v>
      </c>
      <c r="AB8" s="128">
        <v>0</v>
      </c>
      <c r="AC8" s="127">
        <f aca="true" t="shared" si="11" ref="AC8:AC47">+SUM(K8,T8)</f>
        <v>6438732</v>
      </c>
      <c r="AD8" s="127">
        <f aca="true" t="shared" si="12" ref="AD8:AD47">+SUM(L8,U8)</f>
        <v>30014952</v>
      </c>
    </row>
    <row r="9" spans="1:30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1"/>
        <v>18916734</v>
      </c>
      <c r="E9" s="127">
        <f t="shared" si="2"/>
        <v>6075768</v>
      </c>
      <c r="F9" s="127">
        <v>8651</v>
      </c>
      <c r="G9" s="127">
        <v>0</v>
      </c>
      <c r="H9" s="127">
        <v>2490000</v>
      </c>
      <c r="I9" s="127">
        <v>1861788</v>
      </c>
      <c r="J9" s="128">
        <v>0</v>
      </c>
      <c r="K9" s="127">
        <v>1715329</v>
      </c>
      <c r="L9" s="127">
        <v>12840966</v>
      </c>
      <c r="M9" s="127">
        <f t="shared" si="3"/>
        <v>996908</v>
      </c>
      <c r="N9" s="127">
        <f t="shared" si="4"/>
        <v>120737</v>
      </c>
      <c r="O9" s="127">
        <v>0</v>
      </c>
      <c r="P9" s="127">
        <v>0</v>
      </c>
      <c r="Q9" s="127">
        <v>26000</v>
      </c>
      <c r="R9" s="127">
        <v>93955</v>
      </c>
      <c r="S9" s="128">
        <v>0</v>
      </c>
      <c r="T9" s="127">
        <v>782</v>
      </c>
      <c r="U9" s="127">
        <v>876171</v>
      </c>
      <c r="V9" s="127">
        <f t="shared" si="5"/>
        <v>19913642</v>
      </c>
      <c r="W9" s="127">
        <f t="shared" si="6"/>
        <v>6196505</v>
      </c>
      <c r="X9" s="127">
        <f t="shared" si="7"/>
        <v>8651</v>
      </c>
      <c r="Y9" s="127">
        <f t="shared" si="8"/>
        <v>0</v>
      </c>
      <c r="Z9" s="127">
        <f t="shared" si="9"/>
        <v>2516000</v>
      </c>
      <c r="AA9" s="127">
        <f t="shared" si="10"/>
        <v>1955743</v>
      </c>
      <c r="AB9" s="128">
        <v>0</v>
      </c>
      <c r="AC9" s="127">
        <f t="shared" si="11"/>
        <v>1716111</v>
      </c>
      <c r="AD9" s="127">
        <f t="shared" si="12"/>
        <v>13717137</v>
      </c>
    </row>
    <row r="10" spans="1:30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1"/>
        <v>8292112</v>
      </c>
      <c r="E10" s="127">
        <f t="shared" si="2"/>
        <v>2811815</v>
      </c>
      <c r="F10" s="127">
        <v>133500</v>
      </c>
      <c r="G10" s="127">
        <v>0</v>
      </c>
      <c r="H10" s="127">
        <v>355500</v>
      </c>
      <c r="I10" s="127">
        <v>1054208</v>
      </c>
      <c r="J10" s="128">
        <v>0</v>
      </c>
      <c r="K10" s="127">
        <v>1268607</v>
      </c>
      <c r="L10" s="127">
        <v>5480297</v>
      </c>
      <c r="M10" s="127">
        <f t="shared" si="3"/>
        <v>831840</v>
      </c>
      <c r="N10" s="127">
        <f t="shared" si="4"/>
        <v>203860</v>
      </c>
      <c r="O10" s="127">
        <v>90231</v>
      </c>
      <c r="P10" s="127">
        <v>0</v>
      </c>
      <c r="Q10" s="127">
        <v>68600</v>
      </c>
      <c r="R10" s="127">
        <v>42448</v>
      </c>
      <c r="S10" s="128">
        <v>0</v>
      </c>
      <c r="T10" s="127">
        <v>2581</v>
      </c>
      <c r="U10" s="127">
        <v>627980</v>
      </c>
      <c r="V10" s="127">
        <f t="shared" si="5"/>
        <v>9123952</v>
      </c>
      <c r="W10" s="127">
        <f t="shared" si="6"/>
        <v>3015675</v>
      </c>
      <c r="X10" s="127">
        <f t="shared" si="7"/>
        <v>223731</v>
      </c>
      <c r="Y10" s="127">
        <f t="shared" si="8"/>
        <v>0</v>
      </c>
      <c r="Z10" s="127">
        <f t="shared" si="9"/>
        <v>424100</v>
      </c>
      <c r="AA10" s="127">
        <f t="shared" si="10"/>
        <v>1096656</v>
      </c>
      <c r="AB10" s="128">
        <v>0</v>
      </c>
      <c r="AC10" s="127">
        <f t="shared" si="11"/>
        <v>1271188</v>
      </c>
      <c r="AD10" s="127">
        <f t="shared" si="12"/>
        <v>6108277</v>
      </c>
    </row>
    <row r="11" spans="1:30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1"/>
        <v>6645725</v>
      </c>
      <c r="E11" s="127">
        <f t="shared" si="2"/>
        <v>1702372</v>
      </c>
      <c r="F11" s="127">
        <v>0</v>
      </c>
      <c r="G11" s="127">
        <v>0</v>
      </c>
      <c r="H11" s="127">
        <v>854600</v>
      </c>
      <c r="I11" s="127">
        <v>505663</v>
      </c>
      <c r="J11" s="128">
        <v>0</v>
      </c>
      <c r="K11" s="127">
        <v>342109</v>
      </c>
      <c r="L11" s="127">
        <v>4943353</v>
      </c>
      <c r="M11" s="127">
        <f t="shared" si="3"/>
        <v>407976</v>
      </c>
      <c r="N11" s="127">
        <f t="shared" si="4"/>
        <v>45456</v>
      </c>
      <c r="O11" s="127">
        <v>0</v>
      </c>
      <c r="P11" s="127">
        <v>0</v>
      </c>
      <c r="Q11" s="127">
        <v>0</v>
      </c>
      <c r="R11" s="127">
        <v>44009</v>
      </c>
      <c r="S11" s="128">
        <v>0</v>
      </c>
      <c r="T11" s="127">
        <v>1447</v>
      </c>
      <c r="U11" s="127">
        <v>362520</v>
      </c>
      <c r="V11" s="127">
        <f t="shared" si="5"/>
        <v>7053701</v>
      </c>
      <c r="W11" s="127">
        <f t="shared" si="6"/>
        <v>1747828</v>
      </c>
      <c r="X11" s="127">
        <f t="shared" si="7"/>
        <v>0</v>
      </c>
      <c r="Y11" s="127">
        <f t="shared" si="8"/>
        <v>0</v>
      </c>
      <c r="Z11" s="127">
        <f t="shared" si="9"/>
        <v>854600</v>
      </c>
      <c r="AA11" s="127">
        <f t="shared" si="10"/>
        <v>549672</v>
      </c>
      <c r="AB11" s="128">
        <v>0</v>
      </c>
      <c r="AC11" s="127">
        <f t="shared" si="11"/>
        <v>343556</v>
      </c>
      <c r="AD11" s="127">
        <f t="shared" si="12"/>
        <v>5305873</v>
      </c>
    </row>
    <row r="12" spans="1:30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1"/>
        <v>4944869</v>
      </c>
      <c r="E12" s="133">
        <f t="shared" si="2"/>
        <v>2457574</v>
      </c>
      <c r="F12" s="133">
        <v>53550</v>
      </c>
      <c r="G12" s="133">
        <v>94918</v>
      </c>
      <c r="H12" s="133">
        <v>1468600</v>
      </c>
      <c r="I12" s="133">
        <v>419631</v>
      </c>
      <c r="J12" s="134">
        <v>0</v>
      </c>
      <c r="K12" s="133">
        <v>420875</v>
      </c>
      <c r="L12" s="133">
        <v>2487295</v>
      </c>
      <c r="M12" s="133">
        <f t="shared" si="3"/>
        <v>131760</v>
      </c>
      <c r="N12" s="133">
        <f t="shared" si="4"/>
        <v>8193</v>
      </c>
      <c r="O12" s="133">
        <v>0</v>
      </c>
      <c r="P12" s="133">
        <v>0</v>
      </c>
      <c r="Q12" s="133">
        <v>0</v>
      </c>
      <c r="R12" s="133">
        <v>7511</v>
      </c>
      <c r="S12" s="134">
        <v>0</v>
      </c>
      <c r="T12" s="133">
        <v>682</v>
      </c>
      <c r="U12" s="133">
        <v>123567</v>
      </c>
      <c r="V12" s="133">
        <f t="shared" si="5"/>
        <v>5076629</v>
      </c>
      <c r="W12" s="133">
        <f t="shared" si="6"/>
        <v>2465767</v>
      </c>
      <c r="X12" s="133">
        <f t="shared" si="7"/>
        <v>53550</v>
      </c>
      <c r="Y12" s="133">
        <f t="shared" si="8"/>
        <v>94918</v>
      </c>
      <c r="Z12" s="133">
        <f t="shared" si="9"/>
        <v>1468600</v>
      </c>
      <c r="AA12" s="133">
        <f t="shared" si="10"/>
        <v>427142</v>
      </c>
      <c r="AB12" s="134">
        <v>0</v>
      </c>
      <c r="AC12" s="133">
        <f t="shared" si="11"/>
        <v>421557</v>
      </c>
      <c r="AD12" s="133">
        <f t="shared" si="12"/>
        <v>2610862</v>
      </c>
    </row>
    <row r="13" spans="1:30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1"/>
        <v>4097869</v>
      </c>
      <c r="E13" s="133">
        <f t="shared" si="2"/>
        <v>954826</v>
      </c>
      <c r="F13" s="133">
        <v>175777</v>
      </c>
      <c r="G13" s="133">
        <v>0</v>
      </c>
      <c r="H13" s="133">
        <v>390300</v>
      </c>
      <c r="I13" s="133">
        <v>258672</v>
      </c>
      <c r="J13" s="134">
        <v>0</v>
      </c>
      <c r="K13" s="133">
        <v>130077</v>
      </c>
      <c r="L13" s="133">
        <v>3143043</v>
      </c>
      <c r="M13" s="133">
        <f t="shared" si="3"/>
        <v>99015</v>
      </c>
      <c r="N13" s="133">
        <f t="shared" si="4"/>
        <v>11904</v>
      </c>
      <c r="O13" s="133">
        <v>0</v>
      </c>
      <c r="P13" s="133">
        <v>0</v>
      </c>
      <c r="Q13" s="133">
        <v>0</v>
      </c>
      <c r="R13" s="133">
        <v>11901</v>
      </c>
      <c r="S13" s="134">
        <v>0</v>
      </c>
      <c r="T13" s="133">
        <v>3</v>
      </c>
      <c r="U13" s="133">
        <v>87111</v>
      </c>
      <c r="V13" s="133">
        <f t="shared" si="5"/>
        <v>4196884</v>
      </c>
      <c r="W13" s="133">
        <f t="shared" si="6"/>
        <v>966730</v>
      </c>
      <c r="X13" s="133">
        <f t="shared" si="7"/>
        <v>175777</v>
      </c>
      <c r="Y13" s="133">
        <f t="shared" si="8"/>
        <v>0</v>
      </c>
      <c r="Z13" s="133">
        <f t="shared" si="9"/>
        <v>390300</v>
      </c>
      <c r="AA13" s="133">
        <f t="shared" si="10"/>
        <v>270573</v>
      </c>
      <c r="AB13" s="134">
        <v>0</v>
      </c>
      <c r="AC13" s="133">
        <f t="shared" si="11"/>
        <v>130080</v>
      </c>
      <c r="AD13" s="133">
        <f t="shared" si="12"/>
        <v>3230154</v>
      </c>
    </row>
    <row r="14" spans="1:30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1"/>
        <v>7093356</v>
      </c>
      <c r="E14" s="133">
        <f t="shared" si="2"/>
        <v>2996505</v>
      </c>
      <c r="F14" s="133">
        <v>73695</v>
      </c>
      <c r="G14" s="133">
        <v>0</v>
      </c>
      <c r="H14" s="133">
        <v>522600</v>
      </c>
      <c r="I14" s="133">
        <v>1466829</v>
      </c>
      <c r="J14" s="134">
        <v>0</v>
      </c>
      <c r="K14" s="133">
        <v>933381</v>
      </c>
      <c r="L14" s="133">
        <v>4096851</v>
      </c>
      <c r="M14" s="133">
        <f t="shared" si="3"/>
        <v>149391</v>
      </c>
      <c r="N14" s="133">
        <f t="shared" si="4"/>
        <v>0</v>
      </c>
      <c r="O14" s="133">
        <v>0</v>
      </c>
      <c r="P14" s="133">
        <v>0</v>
      </c>
      <c r="Q14" s="133">
        <v>0</v>
      </c>
      <c r="R14" s="133">
        <v>0</v>
      </c>
      <c r="S14" s="134">
        <v>0</v>
      </c>
      <c r="T14" s="133">
        <v>0</v>
      </c>
      <c r="U14" s="133">
        <v>149391</v>
      </c>
      <c r="V14" s="133">
        <f t="shared" si="5"/>
        <v>7242747</v>
      </c>
      <c r="W14" s="133">
        <f t="shared" si="6"/>
        <v>2996505</v>
      </c>
      <c r="X14" s="133">
        <f t="shared" si="7"/>
        <v>73695</v>
      </c>
      <c r="Y14" s="133">
        <f t="shared" si="8"/>
        <v>0</v>
      </c>
      <c r="Z14" s="133">
        <f t="shared" si="9"/>
        <v>522600</v>
      </c>
      <c r="AA14" s="133">
        <f t="shared" si="10"/>
        <v>1466829</v>
      </c>
      <c r="AB14" s="134">
        <v>0</v>
      </c>
      <c r="AC14" s="133">
        <f t="shared" si="11"/>
        <v>933381</v>
      </c>
      <c r="AD14" s="133">
        <f t="shared" si="12"/>
        <v>4246242</v>
      </c>
    </row>
    <row r="15" spans="1:30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1"/>
        <v>2264438</v>
      </c>
      <c r="E15" s="133">
        <f t="shared" si="2"/>
        <v>608472</v>
      </c>
      <c r="F15" s="133">
        <v>5785</v>
      </c>
      <c r="G15" s="133">
        <v>7728</v>
      </c>
      <c r="H15" s="133">
        <v>31400</v>
      </c>
      <c r="I15" s="133">
        <v>371453</v>
      </c>
      <c r="J15" s="134">
        <v>0</v>
      </c>
      <c r="K15" s="133">
        <v>192106</v>
      </c>
      <c r="L15" s="133">
        <v>1655966</v>
      </c>
      <c r="M15" s="133">
        <f t="shared" si="3"/>
        <v>528777</v>
      </c>
      <c r="N15" s="133">
        <f t="shared" si="4"/>
        <v>241098</v>
      </c>
      <c r="O15" s="133">
        <v>0</v>
      </c>
      <c r="P15" s="133">
        <v>0</v>
      </c>
      <c r="Q15" s="133">
        <v>0</v>
      </c>
      <c r="R15" s="133">
        <v>241098</v>
      </c>
      <c r="S15" s="134">
        <v>0</v>
      </c>
      <c r="T15" s="133">
        <v>0</v>
      </c>
      <c r="U15" s="133">
        <v>287679</v>
      </c>
      <c r="V15" s="133">
        <f t="shared" si="5"/>
        <v>2793215</v>
      </c>
      <c r="W15" s="133">
        <f t="shared" si="6"/>
        <v>849570</v>
      </c>
      <c r="X15" s="133">
        <f t="shared" si="7"/>
        <v>5785</v>
      </c>
      <c r="Y15" s="133">
        <f t="shared" si="8"/>
        <v>7728</v>
      </c>
      <c r="Z15" s="133">
        <f t="shared" si="9"/>
        <v>31400</v>
      </c>
      <c r="AA15" s="133">
        <f t="shared" si="10"/>
        <v>612551</v>
      </c>
      <c r="AB15" s="134">
        <v>0</v>
      </c>
      <c r="AC15" s="133">
        <f t="shared" si="11"/>
        <v>192106</v>
      </c>
      <c r="AD15" s="133">
        <f t="shared" si="12"/>
        <v>1943645</v>
      </c>
    </row>
    <row r="16" spans="1:30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1"/>
        <v>3091826</v>
      </c>
      <c r="E16" s="133">
        <f t="shared" si="2"/>
        <v>599376</v>
      </c>
      <c r="F16" s="133">
        <v>0</v>
      </c>
      <c r="G16" s="133">
        <v>0</v>
      </c>
      <c r="H16" s="133">
        <v>0</v>
      </c>
      <c r="I16" s="133">
        <v>303192</v>
      </c>
      <c r="J16" s="134">
        <v>0</v>
      </c>
      <c r="K16" s="133">
        <v>296184</v>
      </c>
      <c r="L16" s="133">
        <v>2492450</v>
      </c>
      <c r="M16" s="133">
        <f t="shared" si="3"/>
        <v>242805</v>
      </c>
      <c r="N16" s="133">
        <f t="shared" si="4"/>
        <v>31855</v>
      </c>
      <c r="O16" s="133">
        <v>0</v>
      </c>
      <c r="P16" s="133">
        <v>0</v>
      </c>
      <c r="Q16" s="133">
        <v>0</v>
      </c>
      <c r="R16" s="133">
        <v>31855</v>
      </c>
      <c r="S16" s="134">
        <v>0</v>
      </c>
      <c r="T16" s="133">
        <v>0</v>
      </c>
      <c r="U16" s="133">
        <v>210950</v>
      </c>
      <c r="V16" s="133">
        <f t="shared" si="5"/>
        <v>3334631</v>
      </c>
      <c r="W16" s="133">
        <f t="shared" si="6"/>
        <v>631231</v>
      </c>
      <c r="X16" s="133">
        <f t="shared" si="7"/>
        <v>0</v>
      </c>
      <c r="Y16" s="133">
        <f t="shared" si="8"/>
        <v>0</v>
      </c>
      <c r="Z16" s="133">
        <f t="shared" si="9"/>
        <v>0</v>
      </c>
      <c r="AA16" s="133">
        <f t="shared" si="10"/>
        <v>335047</v>
      </c>
      <c r="AB16" s="134">
        <v>0</v>
      </c>
      <c r="AC16" s="133">
        <f t="shared" si="11"/>
        <v>296184</v>
      </c>
      <c r="AD16" s="133">
        <f t="shared" si="12"/>
        <v>2703400</v>
      </c>
    </row>
    <row r="17" spans="1:30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1"/>
        <v>2745793</v>
      </c>
      <c r="E17" s="133">
        <f t="shared" si="2"/>
        <v>1898168</v>
      </c>
      <c r="F17" s="133">
        <v>437370</v>
      </c>
      <c r="G17" s="133">
        <v>0</v>
      </c>
      <c r="H17" s="133">
        <v>1334500</v>
      </c>
      <c r="I17" s="133">
        <v>59766</v>
      </c>
      <c r="J17" s="134">
        <v>0</v>
      </c>
      <c r="K17" s="133">
        <v>66532</v>
      </c>
      <c r="L17" s="133">
        <v>847625</v>
      </c>
      <c r="M17" s="133">
        <f t="shared" si="3"/>
        <v>22532</v>
      </c>
      <c r="N17" s="133">
        <f t="shared" si="4"/>
        <v>3581</v>
      </c>
      <c r="O17" s="133">
        <v>0</v>
      </c>
      <c r="P17" s="133">
        <v>0</v>
      </c>
      <c r="Q17" s="133">
        <v>0</v>
      </c>
      <c r="R17" s="133">
        <v>1021</v>
      </c>
      <c r="S17" s="134">
        <v>0</v>
      </c>
      <c r="T17" s="133">
        <v>2560</v>
      </c>
      <c r="U17" s="133">
        <v>18951</v>
      </c>
      <c r="V17" s="133">
        <f t="shared" si="5"/>
        <v>2768325</v>
      </c>
      <c r="W17" s="133">
        <f t="shared" si="6"/>
        <v>1901749</v>
      </c>
      <c r="X17" s="133">
        <f t="shared" si="7"/>
        <v>437370</v>
      </c>
      <c r="Y17" s="133">
        <f t="shared" si="8"/>
        <v>0</v>
      </c>
      <c r="Z17" s="133">
        <f t="shared" si="9"/>
        <v>1334500</v>
      </c>
      <c r="AA17" s="133">
        <f t="shared" si="10"/>
        <v>60787</v>
      </c>
      <c r="AB17" s="134">
        <v>0</v>
      </c>
      <c r="AC17" s="133">
        <f t="shared" si="11"/>
        <v>69092</v>
      </c>
      <c r="AD17" s="133">
        <f t="shared" si="12"/>
        <v>866576</v>
      </c>
    </row>
    <row r="18" spans="1:30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1"/>
        <v>813796</v>
      </c>
      <c r="E18" s="133">
        <f t="shared" si="2"/>
        <v>75381</v>
      </c>
      <c r="F18" s="133">
        <v>0</v>
      </c>
      <c r="G18" s="133">
        <v>0</v>
      </c>
      <c r="H18" s="133">
        <v>19925</v>
      </c>
      <c r="I18" s="133">
        <v>55456</v>
      </c>
      <c r="J18" s="134">
        <v>0</v>
      </c>
      <c r="K18" s="133">
        <v>0</v>
      </c>
      <c r="L18" s="133">
        <v>738415</v>
      </c>
      <c r="M18" s="133">
        <f t="shared" si="3"/>
        <v>395240</v>
      </c>
      <c r="N18" s="133">
        <f t="shared" si="4"/>
        <v>17374</v>
      </c>
      <c r="O18" s="133">
        <v>0</v>
      </c>
      <c r="P18" s="133">
        <v>0</v>
      </c>
      <c r="Q18" s="133">
        <v>0</v>
      </c>
      <c r="R18" s="133">
        <v>17374</v>
      </c>
      <c r="S18" s="134">
        <v>0</v>
      </c>
      <c r="T18" s="133">
        <v>0</v>
      </c>
      <c r="U18" s="133">
        <v>377866</v>
      </c>
      <c r="V18" s="133">
        <f t="shared" si="5"/>
        <v>1209036</v>
      </c>
      <c r="W18" s="133">
        <f t="shared" si="6"/>
        <v>92755</v>
      </c>
      <c r="X18" s="133">
        <f t="shared" si="7"/>
        <v>0</v>
      </c>
      <c r="Y18" s="133">
        <f t="shared" si="8"/>
        <v>0</v>
      </c>
      <c r="Z18" s="133">
        <f t="shared" si="9"/>
        <v>19925</v>
      </c>
      <c r="AA18" s="133">
        <f t="shared" si="10"/>
        <v>72830</v>
      </c>
      <c r="AB18" s="134">
        <v>0</v>
      </c>
      <c r="AC18" s="133">
        <f t="shared" si="11"/>
        <v>0</v>
      </c>
      <c r="AD18" s="133">
        <f t="shared" si="12"/>
        <v>1116281</v>
      </c>
    </row>
    <row r="19" spans="1:30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1"/>
        <v>1712944</v>
      </c>
      <c r="E19" s="133">
        <f t="shared" si="2"/>
        <v>112448</v>
      </c>
      <c r="F19" s="133">
        <v>0</v>
      </c>
      <c r="G19" s="133">
        <v>0</v>
      </c>
      <c r="H19" s="133">
        <v>0</v>
      </c>
      <c r="I19" s="133">
        <v>35189</v>
      </c>
      <c r="J19" s="134">
        <v>0</v>
      </c>
      <c r="K19" s="133">
        <v>77259</v>
      </c>
      <c r="L19" s="133">
        <v>1600496</v>
      </c>
      <c r="M19" s="133">
        <f t="shared" si="3"/>
        <v>30004</v>
      </c>
      <c r="N19" s="133">
        <f t="shared" si="4"/>
        <v>9185</v>
      </c>
      <c r="O19" s="133">
        <v>0</v>
      </c>
      <c r="P19" s="133">
        <v>0</v>
      </c>
      <c r="Q19" s="133">
        <v>0</v>
      </c>
      <c r="R19" s="133">
        <v>9185</v>
      </c>
      <c r="S19" s="134">
        <v>0</v>
      </c>
      <c r="T19" s="133">
        <v>0</v>
      </c>
      <c r="U19" s="133">
        <v>20819</v>
      </c>
      <c r="V19" s="133">
        <f t="shared" si="5"/>
        <v>1742948</v>
      </c>
      <c r="W19" s="133">
        <f t="shared" si="6"/>
        <v>121633</v>
      </c>
      <c r="X19" s="133">
        <f t="shared" si="7"/>
        <v>0</v>
      </c>
      <c r="Y19" s="133">
        <f t="shared" si="8"/>
        <v>0</v>
      </c>
      <c r="Z19" s="133">
        <f t="shared" si="9"/>
        <v>0</v>
      </c>
      <c r="AA19" s="133">
        <f t="shared" si="10"/>
        <v>44374</v>
      </c>
      <c r="AB19" s="134">
        <v>0</v>
      </c>
      <c r="AC19" s="133">
        <f t="shared" si="11"/>
        <v>77259</v>
      </c>
      <c r="AD19" s="133">
        <f t="shared" si="12"/>
        <v>1621315</v>
      </c>
    </row>
    <row r="20" spans="1:30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1"/>
        <v>3114863</v>
      </c>
      <c r="E20" s="133">
        <f t="shared" si="2"/>
        <v>921776</v>
      </c>
      <c r="F20" s="133">
        <v>0</v>
      </c>
      <c r="G20" s="133">
        <v>0</v>
      </c>
      <c r="H20" s="133">
        <v>0</v>
      </c>
      <c r="I20" s="133">
        <v>535436</v>
      </c>
      <c r="J20" s="134">
        <v>0</v>
      </c>
      <c r="K20" s="133">
        <v>386340</v>
      </c>
      <c r="L20" s="133">
        <v>2193087</v>
      </c>
      <c r="M20" s="133">
        <f t="shared" si="3"/>
        <v>145015</v>
      </c>
      <c r="N20" s="133">
        <f t="shared" si="4"/>
        <v>8387</v>
      </c>
      <c r="O20" s="133">
        <v>0</v>
      </c>
      <c r="P20" s="133">
        <v>0</v>
      </c>
      <c r="Q20" s="133">
        <v>0</v>
      </c>
      <c r="R20" s="133">
        <v>7577</v>
      </c>
      <c r="S20" s="134">
        <v>0</v>
      </c>
      <c r="T20" s="133">
        <v>810</v>
      </c>
      <c r="U20" s="133">
        <v>136628</v>
      </c>
      <c r="V20" s="133">
        <f t="shared" si="5"/>
        <v>3259878</v>
      </c>
      <c r="W20" s="133">
        <f t="shared" si="6"/>
        <v>930163</v>
      </c>
      <c r="X20" s="133">
        <f t="shared" si="7"/>
        <v>0</v>
      </c>
      <c r="Y20" s="133">
        <f t="shared" si="8"/>
        <v>0</v>
      </c>
      <c r="Z20" s="133">
        <f t="shared" si="9"/>
        <v>0</v>
      </c>
      <c r="AA20" s="133">
        <f t="shared" si="10"/>
        <v>543013</v>
      </c>
      <c r="AB20" s="134">
        <v>0</v>
      </c>
      <c r="AC20" s="133">
        <f t="shared" si="11"/>
        <v>387150</v>
      </c>
      <c r="AD20" s="133">
        <f t="shared" si="12"/>
        <v>2329715</v>
      </c>
    </row>
    <row r="21" spans="1:30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1"/>
        <v>2932641</v>
      </c>
      <c r="E21" s="133">
        <f t="shared" si="2"/>
        <v>1202489</v>
      </c>
      <c r="F21" s="133">
        <v>31500</v>
      </c>
      <c r="G21" s="133">
        <v>2289</v>
      </c>
      <c r="H21" s="133">
        <v>2400</v>
      </c>
      <c r="I21" s="133">
        <v>772938</v>
      </c>
      <c r="J21" s="134">
        <v>0</v>
      </c>
      <c r="K21" s="133">
        <v>393362</v>
      </c>
      <c r="L21" s="133">
        <v>1730152</v>
      </c>
      <c r="M21" s="133">
        <f t="shared" si="3"/>
        <v>42676</v>
      </c>
      <c r="N21" s="133">
        <f t="shared" si="4"/>
        <v>5625</v>
      </c>
      <c r="O21" s="133">
        <v>0</v>
      </c>
      <c r="P21" s="133">
        <v>0</v>
      </c>
      <c r="Q21" s="133">
        <v>0</v>
      </c>
      <c r="R21" s="133">
        <v>5625</v>
      </c>
      <c r="S21" s="134">
        <v>0</v>
      </c>
      <c r="T21" s="133">
        <v>0</v>
      </c>
      <c r="U21" s="133">
        <v>37051</v>
      </c>
      <c r="V21" s="133">
        <f t="shared" si="5"/>
        <v>2975317</v>
      </c>
      <c r="W21" s="133">
        <f t="shared" si="6"/>
        <v>1208114</v>
      </c>
      <c r="X21" s="133">
        <f t="shared" si="7"/>
        <v>31500</v>
      </c>
      <c r="Y21" s="133">
        <f t="shared" si="8"/>
        <v>2289</v>
      </c>
      <c r="Z21" s="133">
        <f t="shared" si="9"/>
        <v>2400</v>
      </c>
      <c r="AA21" s="133">
        <f t="shared" si="10"/>
        <v>778563</v>
      </c>
      <c r="AB21" s="134">
        <v>0</v>
      </c>
      <c r="AC21" s="133">
        <f t="shared" si="11"/>
        <v>393362</v>
      </c>
      <c r="AD21" s="133">
        <f t="shared" si="12"/>
        <v>1767203</v>
      </c>
    </row>
    <row r="22" spans="1:30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1"/>
        <v>1164197</v>
      </c>
      <c r="E22" s="133">
        <f t="shared" si="2"/>
        <v>53950</v>
      </c>
      <c r="F22" s="133">
        <v>0</v>
      </c>
      <c r="G22" s="133">
        <v>0</v>
      </c>
      <c r="H22" s="133">
        <v>0</v>
      </c>
      <c r="I22" s="133">
        <v>26819</v>
      </c>
      <c r="J22" s="134">
        <v>0</v>
      </c>
      <c r="K22" s="133">
        <v>27131</v>
      </c>
      <c r="L22" s="133">
        <v>1110247</v>
      </c>
      <c r="M22" s="133">
        <f t="shared" si="3"/>
        <v>131238</v>
      </c>
      <c r="N22" s="133">
        <f t="shared" si="4"/>
        <v>4776</v>
      </c>
      <c r="O22" s="133">
        <v>0</v>
      </c>
      <c r="P22" s="133">
        <v>0</v>
      </c>
      <c r="Q22" s="133">
        <v>0</v>
      </c>
      <c r="R22" s="133">
        <v>4275</v>
      </c>
      <c r="S22" s="134">
        <v>0</v>
      </c>
      <c r="T22" s="133">
        <v>501</v>
      </c>
      <c r="U22" s="133">
        <v>126462</v>
      </c>
      <c r="V22" s="133">
        <f t="shared" si="5"/>
        <v>1295435</v>
      </c>
      <c r="W22" s="133">
        <f t="shared" si="6"/>
        <v>58726</v>
      </c>
      <c r="X22" s="133">
        <f t="shared" si="7"/>
        <v>0</v>
      </c>
      <c r="Y22" s="133">
        <f t="shared" si="8"/>
        <v>0</v>
      </c>
      <c r="Z22" s="133">
        <f t="shared" si="9"/>
        <v>0</v>
      </c>
      <c r="AA22" s="133">
        <f t="shared" si="10"/>
        <v>31094</v>
      </c>
      <c r="AB22" s="134">
        <v>0</v>
      </c>
      <c r="AC22" s="133">
        <f t="shared" si="11"/>
        <v>27632</v>
      </c>
      <c r="AD22" s="133">
        <f t="shared" si="12"/>
        <v>1236709</v>
      </c>
    </row>
    <row r="23" spans="1:30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1"/>
        <v>1459495</v>
      </c>
      <c r="E23" s="133">
        <f t="shared" si="2"/>
        <v>18628</v>
      </c>
      <c r="F23" s="133">
        <v>3647</v>
      </c>
      <c r="G23" s="133">
        <v>0</v>
      </c>
      <c r="H23" s="133">
        <v>0</v>
      </c>
      <c r="I23" s="133">
        <v>14511</v>
      </c>
      <c r="J23" s="134">
        <v>0</v>
      </c>
      <c r="K23" s="133">
        <v>470</v>
      </c>
      <c r="L23" s="133">
        <v>1440867</v>
      </c>
      <c r="M23" s="133">
        <f t="shared" si="3"/>
        <v>55437</v>
      </c>
      <c r="N23" s="133">
        <f t="shared" si="4"/>
        <v>2401</v>
      </c>
      <c r="O23" s="133">
        <v>0</v>
      </c>
      <c r="P23" s="133">
        <v>0</v>
      </c>
      <c r="Q23" s="133">
        <v>0</v>
      </c>
      <c r="R23" s="133">
        <v>2391</v>
      </c>
      <c r="S23" s="134">
        <v>0</v>
      </c>
      <c r="T23" s="133">
        <v>10</v>
      </c>
      <c r="U23" s="133">
        <v>53036</v>
      </c>
      <c r="V23" s="133">
        <f t="shared" si="5"/>
        <v>1514932</v>
      </c>
      <c r="W23" s="133">
        <f t="shared" si="6"/>
        <v>21029</v>
      </c>
      <c r="X23" s="133">
        <f t="shared" si="7"/>
        <v>3647</v>
      </c>
      <c r="Y23" s="133">
        <f t="shared" si="8"/>
        <v>0</v>
      </c>
      <c r="Z23" s="133">
        <f t="shared" si="9"/>
        <v>0</v>
      </c>
      <c r="AA23" s="133">
        <f t="shared" si="10"/>
        <v>16902</v>
      </c>
      <c r="AB23" s="134">
        <v>0</v>
      </c>
      <c r="AC23" s="133">
        <f t="shared" si="11"/>
        <v>480</v>
      </c>
      <c r="AD23" s="133">
        <f t="shared" si="12"/>
        <v>1493903</v>
      </c>
    </row>
    <row r="24" spans="1:30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1"/>
        <v>1639563</v>
      </c>
      <c r="E24" s="133">
        <f t="shared" si="2"/>
        <v>104262</v>
      </c>
      <c r="F24" s="133">
        <v>0</v>
      </c>
      <c r="G24" s="133">
        <v>0</v>
      </c>
      <c r="H24" s="133">
        <v>0</v>
      </c>
      <c r="I24" s="133">
        <v>19575</v>
      </c>
      <c r="J24" s="134">
        <v>0</v>
      </c>
      <c r="K24" s="133">
        <v>84687</v>
      </c>
      <c r="L24" s="133">
        <v>1535301</v>
      </c>
      <c r="M24" s="133">
        <f t="shared" si="3"/>
        <v>85101</v>
      </c>
      <c r="N24" s="133">
        <f t="shared" si="4"/>
        <v>1912</v>
      </c>
      <c r="O24" s="133">
        <v>0</v>
      </c>
      <c r="P24" s="133">
        <v>0</v>
      </c>
      <c r="Q24" s="133">
        <v>0</v>
      </c>
      <c r="R24" s="133">
        <v>1912</v>
      </c>
      <c r="S24" s="134">
        <v>0</v>
      </c>
      <c r="T24" s="133">
        <v>0</v>
      </c>
      <c r="U24" s="133">
        <v>83189</v>
      </c>
      <c r="V24" s="133">
        <f t="shared" si="5"/>
        <v>1724664</v>
      </c>
      <c r="W24" s="133">
        <f t="shared" si="6"/>
        <v>106174</v>
      </c>
      <c r="X24" s="133">
        <f t="shared" si="7"/>
        <v>0</v>
      </c>
      <c r="Y24" s="133">
        <f t="shared" si="8"/>
        <v>0</v>
      </c>
      <c r="Z24" s="133">
        <f t="shared" si="9"/>
        <v>0</v>
      </c>
      <c r="AA24" s="133">
        <f t="shared" si="10"/>
        <v>21487</v>
      </c>
      <c r="AB24" s="134">
        <v>0</v>
      </c>
      <c r="AC24" s="133">
        <f t="shared" si="11"/>
        <v>84687</v>
      </c>
      <c r="AD24" s="133">
        <f t="shared" si="12"/>
        <v>1618490</v>
      </c>
    </row>
    <row r="25" spans="1:30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1"/>
        <v>634317</v>
      </c>
      <c r="E25" s="133">
        <f t="shared" si="2"/>
        <v>93021</v>
      </c>
      <c r="F25" s="133">
        <v>0</v>
      </c>
      <c r="G25" s="133">
        <v>0</v>
      </c>
      <c r="H25" s="133">
        <v>0</v>
      </c>
      <c r="I25" s="133">
        <v>48603</v>
      </c>
      <c r="J25" s="134">
        <v>0</v>
      </c>
      <c r="K25" s="133">
        <v>44418</v>
      </c>
      <c r="L25" s="133">
        <v>541296</v>
      </c>
      <c r="M25" s="133">
        <f t="shared" si="3"/>
        <v>79662</v>
      </c>
      <c r="N25" s="133">
        <f t="shared" si="4"/>
        <v>3738</v>
      </c>
      <c r="O25" s="133">
        <v>0</v>
      </c>
      <c r="P25" s="133">
        <v>0</v>
      </c>
      <c r="Q25" s="133">
        <v>0</v>
      </c>
      <c r="R25" s="133">
        <v>3738</v>
      </c>
      <c r="S25" s="134">
        <v>0</v>
      </c>
      <c r="T25" s="133">
        <v>0</v>
      </c>
      <c r="U25" s="133">
        <v>75924</v>
      </c>
      <c r="V25" s="133">
        <f t="shared" si="5"/>
        <v>713979</v>
      </c>
      <c r="W25" s="133">
        <f t="shared" si="6"/>
        <v>96759</v>
      </c>
      <c r="X25" s="133">
        <f t="shared" si="7"/>
        <v>0</v>
      </c>
      <c r="Y25" s="133">
        <f t="shared" si="8"/>
        <v>0</v>
      </c>
      <c r="Z25" s="133">
        <f t="shared" si="9"/>
        <v>0</v>
      </c>
      <c r="AA25" s="133">
        <f t="shared" si="10"/>
        <v>52341</v>
      </c>
      <c r="AB25" s="134">
        <v>0</v>
      </c>
      <c r="AC25" s="133">
        <f t="shared" si="11"/>
        <v>44418</v>
      </c>
      <c r="AD25" s="133">
        <f t="shared" si="12"/>
        <v>617220</v>
      </c>
    </row>
    <row r="26" spans="1:30" s="129" customFormat="1" ht="12" customHeight="1">
      <c r="A26" s="125" t="s">
        <v>334</v>
      </c>
      <c r="B26" s="126" t="s">
        <v>372</v>
      </c>
      <c r="C26" s="125" t="s">
        <v>373</v>
      </c>
      <c r="D26" s="133">
        <f t="shared" si="1"/>
        <v>860685</v>
      </c>
      <c r="E26" s="133">
        <f t="shared" si="2"/>
        <v>47510</v>
      </c>
      <c r="F26" s="133">
        <v>0</v>
      </c>
      <c r="G26" s="133">
        <v>0</v>
      </c>
      <c r="H26" s="133">
        <v>0</v>
      </c>
      <c r="I26" s="133">
        <v>15588</v>
      </c>
      <c r="J26" s="134">
        <v>0</v>
      </c>
      <c r="K26" s="133">
        <v>31922</v>
      </c>
      <c r="L26" s="133">
        <v>813175</v>
      </c>
      <c r="M26" s="133">
        <f t="shared" si="3"/>
        <v>60891</v>
      </c>
      <c r="N26" s="133">
        <f t="shared" si="4"/>
        <v>2819</v>
      </c>
      <c r="O26" s="133">
        <v>0</v>
      </c>
      <c r="P26" s="133">
        <v>0</v>
      </c>
      <c r="Q26" s="133">
        <v>0</v>
      </c>
      <c r="R26" s="133">
        <v>2819</v>
      </c>
      <c r="S26" s="134">
        <v>0</v>
      </c>
      <c r="T26" s="133">
        <v>0</v>
      </c>
      <c r="U26" s="133">
        <v>58072</v>
      </c>
      <c r="V26" s="133">
        <f t="shared" si="5"/>
        <v>921576</v>
      </c>
      <c r="W26" s="133">
        <f t="shared" si="6"/>
        <v>50329</v>
      </c>
      <c r="X26" s="133">
        <f t="shared" si="7"/>
        <v>0</v>
      </c>
      <c r="Y26" s="133">
        <f t="shared" si="8"/>
        <v>0</v>
      </c>
      <c r="Z26" s="133">
        <f t="shared" si="9"/>
        <v>0</v>
      </c>
      <c r="AA26" s="133">
        <f t="shared" si="10"/>
        <v>18407</v>
      </c>
      <c r="AB26" s="134">
        <v>0</v>
      </c>
      <c r="AC26" s="133">
        <f t="shared" si="11"/>
        <v>31922</v>
      </c>
      <c r="AD26" s="133">
        <f t="shared" si="12"/>
        <v>871247</v>
      </c>
    </row>
    <row r="27" spans="1:30" s="129" customFormat="1" ht="12" customHeight="1">
      <c r="A27" s="125" t="s">
        <v>334</v>
      </c>
      <c r="B27" s="126" t="s">
        <v>374</v>
      </c>
      <c r="C27" s="125" t="s">
        <v>375</v>
      </c>
      <c r="D27" s="133">
        <f t="shared" si="1"/>
        <v>769388</v>
      </c>
      <c r="E27" s="133">
        <f t="shared" si="2"/>
        <v>60560</v>
      </c>
      <c r="F27" s="133">
        <v>0</v>
      </c>
      <c r="G27" s="133">
        <v>0</v>
      </c>
      <c r="H27" s="133">
        <v>0</v>
      </c>
      <c r="I27" s="133">
        <v>42667</v>
      </c>
      <c r="J27" s="134">
        <v>0</v>
      </c>
      <c r="K27" s="133">
        <v>17893</v>
      </c>
      <c r="L27" s="133">
        <v>708828</v>
      </c>
      <c r="M27" s="133">
        <f t="shared" si="3"/>
        <v>259305</v>
      </c>
      <c r="N27" s="133">
        <f t="shared" si="4"/>
        <v>47795</v>
      </c>
      <c r="O27" s="133">
        <v>0</v>
      </c>
      <c r="P27" s="133">
        <v>0</v>
      </c>
      <c r="Q27" s="133">
        <v>0</v>
      </c>
      <c r="R27" s="133">
        <v>47795</v>
      </c>
      <c r="S27" s="134">
        <v>0</v>
      </c>
      <c r="T27" s="133">
        <v>0</v>
      </c>
      <c r="U27" s="133">
        <v>211510</v>
      </c>
      <c r="V27" s="133">
        <f t="shared" si="5"/>
        <v>1028693</v>
      </c>
      <c r="W27" s="133">
        <f t="shared" si="6"/>
        <v>108355</v>
      </c>
      <c r="X27" s="133">
        <f t="shared" si="7"/>
        <v>0</v>
      </c>
      <c r="Y27" s="133">
        <f t="shared" si="8"/>
        <v>0</v>
      </c>
      <c r="Z27" s="133">
        <f t="shared" si="9"/>
        <v>0</v>
      </c>
      <c r="AA27" s="133">
        <f t="shared" si="10"/>
        <v>90462</v>
      </c>
      <c r="AB27" s="134">
        <v>0</v>
      </c>
      <c r="AC27" s="133">
        <f t="shared" si="11"/>
        <v>17893</v>
      </c>
      <c r="AD27" s="133">
        <f t="shared" si="12"/>
        <v>920338</v>
      </c>
    </row>
    <row r="28" spans="1:30" s="129" customFormat="1" ht="12" customHeight="1">
      <c r="A28" s="125" t="s">
        <v>334</v>
      </c>
      <c r="B28" s="126" t="s">
        <v>376</v>
      </c>
      <c r="C28" s="125" t="s">
        <v>377</v>
      </c>
      <c r="D28" s="133">
        <f t="shared" si="1"/>
        <v>801399</v>
      </c>
      <c r="E28" s="133">
        <f t="shared" si="2"/>
        <v>323358</v>
      </c>
      <c r="F28" s="133">
        <v>0</v>
      </c>
      <c r="G28" s="133">
        <v>0</v>
      </c>
      <c r="H28" s="133">
        <v>0</v>
      </c>
      <c r="I28" s="133">
        <v>4261</v>
      </c>
      <c r="J28" s="134">
        <v>0</v>
      </c>
      <c r="K28" s="133">
        <v>319097</v>
      </c>
      <c r="L28" s="133">
        <v>478041</v>
      </c>
      <c r="M28" s="133">
        <f t="shared" si="3"/>
        <v>142501</v>
      </c>
      <c r="N28" s="133">
        <f t="shared" si="4"/>
        <v>87663</v>
      </c>
      <c r="O28" s="133">
        <v>0</v>
      </c>
      <c r="P28" s="133">
        <v>0</v>
      </c>
      <c r="Q28" s="133">
        <v>0</v>
      </c>
      <c r="R28" s="133">
        <v>2336</v>
      </c>
      <c r="S28" s="134">
        <v>0</v>
      </c>
      <c r="T28" s="133">
        <v>85327</v>
      </c>
      <c r="U28" s="133">
        <v>54838</v>
      </c>
      <c r="V28" s="133">
        <f t="shared" si="5"/>
        <v>943900</v>
      </c>
      <c r="W28" s="133">
        <f t="shared" si="6"/>
        <v>411021</v>
      </c>
      <c r="X28" s="133">
        <f t="shared" si="7"/>
        <v>0</v>
      </c>
      <c r="Y28" s="133">
        <f t="shared" si="8"/>
        <v>0</v>
      </c>
      <c r="Z28" s="133">
        <f t="shared" si="9"/>
        <v>0</v>
      </c>
      <c r="AA28" s="133">
        <f t="shared" si="10"/>
        <v>6597</v>
      </c>
      <c r="AB28" s="134">
        <v>0</v>
      </c>
      <c r="AC28" s="133">
        <f t="shared" si="11"/>
        <v>404424</v>
      </c>
      <c r="AD28" s="133">
        <f t="shared" si="12"/>
        <v>532879</v>
      </c>
    </row>
    <row r="29" spans="1:30" s="129" customFormat="1" ht="12" customHeight="1">
      <c r="A29" s="125" t="s">
        <v>334</v>
      </c>
      <c r="B29" s="126" t="s">
        <v>378</v>
      </c>
      <c r="C29" s="125" t="s">
        <v>379</v>
      </c>
      <c r="D29" s="133">
        <f t="shared" si="1"/>
        <v>742959</v>
      </c>
      <c r="E29" s="133">
        <f t="shared" si="2"/>
        <v>267791</v>
      </c>
      <c r="F29" s="133">
        <v>312</v>
      </c>
      <c r="G29" s="133">
        <v>28561</v>
      </c>
      <c r="H29" s="133">
        <v>154000</v>
      </c>
      <c r="I29" s="133">
        <v>26638</v>
      </c>
      <c r="J29" s="134">
        <v>0</v>
      </c>
      <c r="K29" s="133">
        <v>58280</v>
      </c>
      <c r="L29" s="133">
        <v>475168</v>
      </c>
      <c r="M29" s="133">
        <f t="shared" si="3"/>
        <v>112992</v>
      </c>
      <c r="N29" s="133">
        <f t="shared" si="4"/>
        <v>60185</v>
      </c>
      <c r="O29" s="133">
        <v>0</v>
      </c>
      <c r="P29" s="133">
        <v>4557</v>
      </c>
      <c r="Q29" s="133">
        <v>0</v>
      </c>
      <c r="R29" s="133">
        <v>2868</v>
      </c>
      <c r="S29" s="134">
        <v>0</v>
      </c>
      <c r="T29" s="133">
        <v>52760</v>
      </c>
      <c r="U29" s="133">
        <v>52807</v>
      </c>
      <c r="V29" s="133">
        <f t="shared" si="5"/>
        <v>855951</v>
      </c>
      <c r="W29" s="133">
        <f t="shared" si="6"/>
        <v>327976</v>
      </c>
      <c r="X29" s="133">
        <f t="shared" si="7"/>
        <v>312</v>
      </c>
      <c r="Y29" s="133">
        <f t="shared" si="8"/>
        <v>33118</v>
      </c>
      <c r="Z29" s="133">
        <f t="shared" si="9"/>
        <v>154000</v>
      </c>
      <c r="AA29" s="133">
        <f t="shared" si="10"/>
        <v>29506</v>
      </c>
      <c r="AB29" s="134">
        <v>0</v>
      </c>
      <c r="AC29" s="133">
        <f t="shared" si="11"/>
        <v>111040</v>
      </c>
      <c r="AD29" s="133">
        <f t="shared" si="12"/>
        <v>527975</v>
      </c>
    </row>
    <row r="30" spans="1:30" s="129" customFormat="1" ht="12" customHeight="1">
      <c r="A30" s="125" t="s">
        <v>334</v>
      </c>
      <c r="B30" s="126" t="s">
        <v>380</v>
      </c>
      <c r="C30" s="125" t="s">
        <v>381</v>
      </c>
      <c r="D30" s="133">
        <f t="shared" si="1"/>
        <v>955548</v>
      </c>
      <c r="E30" s="133">
        <f t="shared" si="2"/>
        <v>175606</v>
      </c>
      <c r="F30" s="133">
        <v>94202</v>
      </c>
      <c r="G30" s="133">
        <v>0</v>
      </c>
      <c r="H30" s="133">
        <v>0</v>
      </c>
      <c r="I30" s="133">
        <v>37299</v>
      </c>
      <c r="J30" s="134">
        <v>0</v>
      </c>
      <c r="K30" s="133">
        <v>44105</v>
      </c>
      <c r="L30" s="133">
        <v>779942</v>
      </c>
      <c r="M30" s="133">
        <f t="shared" si="3"/>
        <v>76966</v>
      </c>
      <c r="N30" s="133">
        <f t="shared" si="4"/>
        <v>1147</v>
      </c>
      <c r="O30" s="133">
        <v>0</v>
      </c>
      <c r="P30" s="133">
        <v>0</v>
      </c>
      <c r="Q30" s="133">
        <v>0</v>
      </c>
      <c r="R30" s="133">
        <v>1147</v>
      </c>
      <c r="S30" s="134">
        <v>0</v>
      </c>
      <c r="T30" s="133">
        <v>0</v>
      </c>
      <c r="U30" s="133">
        <v>75819</v>
      </c>
      <c r="V30" s="133">
        <f t="shared" si="5"/>
        <v>1032514</v>
      </c>
      <c r="W30" s="133">
        <f t="shared" si="6"/>
        <v>176753</v>
      </c>
      <c r="X30" s="133">
        <f t="shared" si="7"/>
        <v>94202</v>
      </c>
      <c r="Y30" s="133">
        <f t="shared" si="8"/>
        <v>0</v>
      </c>
      <c r="Z30" s="133">
        <f t="shared" si="9"/>
        <v>0</v>
      </c>
      <c r="AA30" s="133">
        <f t="shared" si="10"/>
        <v>38446</v>
      </c>
      <c r="AB30" s="134">
        <v>0</v>
      </c>
      <c r="AC30" s="133">
        <f t="shared" si="11"/>
        <v>44105</v>
      </c>
      <c r="AD30" s="133">
        <f t="shared" si="12"/>
        <v>855761</v>
      </c>
    </row>
    <row r="31" spans="1:30" s="129" customFormat="1" ht="12" customHeight="1">
      <c r="A31" s="125" t="s">
        <v>334</v>
      </c>
      <c r="B31" s="126" t="s">
        <v>382</v>
      </c>
      <c r="C31" s="125" t="s">
        <v>383</v>
      </c>
      <c r="D31" s="133">
        <f t="shared" si="1"/>
        <v>121693</v>
      </c>
      <c r="E31" s="133">
        <f t="shared" si="2"/>
        <v>1869</v>
      </c>
      <c r="F31" s="133">
        <v>0</v>
      </c>
      <c r="G31" s="133">
        <v>0</v>
      </c>
      <c r="H31" s="133">
        <v>0</v>
      </c>
      <c r="I31" s="133">
        <v>252</v>
      </c>
      <c r="J31" s="134">
        <v>0</v>
      </c>
      <c r="K31" s="133">
        <v>1617</v>
      </c>
      <c r="L31" s="133">
        <v>119824</v>
      </c>
      <c r="M31" s="133">
        <f t="shared" si="3"/>
        <v>10656</v>
      </c>
      <c r="N31" s="133">
        <f t="shared" si="4"/>
        <v>409</v>
      </c>
      <c r="O31" s="133">
        <v>0</v>
      </c>
      <c r="P31" s="133">
        <v>0</v>
      </c>
      <c r="Q31" s="133">
        <v>0</v>
      </c>
      <c r="R31" s="133">
        <v>409</v>
      </c>
      <c r="S31" s="134">
        <v>0</v>
      </c>
      <c r="T31" s="133">
        <v>0</v>
      </c>
      <c r="U31" s="133">
        <v>10247</v>
      </c>
      <c r="V31" s="133">
        <f t="shared" si="5"/>
        <v>132349</v>
      </c>
      <c r="W31" s="133">
        <f t="shared" si="6"/>
        <v>2278</v>
      </c>
      <c r="X31" s="133">
        <f t="shared" si="7"/>
        <v>0</v>
      </c>
      <c r="Y31" s="133">
        <f t="shared" si="8"/>
        <v>0</v>
      </c>
      <c r="Z31" s="133">
        <f t="shared" si="9"/>
        <v>0</v>
      </c>
      <c r="AA31" s="133">
        <f t="shared" si="10"/>
        <v>661</v>
      </c>
      <c r="AB31" s="134">
        <v>0</v>
      </c>
      <c r="AC31" s="133">
        <f t="shared" si="11"/>
        <v>1617</v>
      </c>
      <c r="AD31" s="133">
        <f t="shared" si="12"/>
        <v>130071</v>
      </c>
    </row>
    <row r="32" spans="1:30" s="129" customFormat="1" ht="12" customHeight="1">
      <c r="A32" s="125" t="s">
        <v>334</v>
      </c>
      <c r="B32" s="126" t="s">
        <v>384</v>
      </c>
      <c r="C32" s="125" t="s">
        <v>385</v>
      </c>
      <c r="D32" s="133">
        <f t="shared" si="1"/>
        <v>191104</v>
      </c>
      <c r="E32" s="133">
        <f t="shared" si="2"/>
        <v>5532</v>
      </c>
      <c r="F32" s="133">
        <v>0</v>
      </c>
      <c r="G32" s="133">
        <v>0</v>
      </c>
      <c r="H32" s="133">
        <v>0</v>
      </c>
      <c r="I32" s="133">
        <v>529</v>
      </c>
      <c r="J32" s="134">
        <v>0</v>
      </c>
      <c r="K32" s="133">
        <v>5003</v>
      </c>
      <c r="L32" s="133">
        <v>185572</v>
      </c>
      <c r="M32" s="133">
        <f t="shared" si="3"/>
        <v>6496</v>
      </c>
      <c r="N32" s="133">
        <f t="shared" si="4"/>
        <v>427</v>
      </c>
      <c r="O32" s="133">
        <v>0</v>
      </c>
      <c r="P32" s="133">
        <v>0</v>
      </c>
      <c r="Q32" s="133">
        <v>0</v>
      </c>
      <c r="R32" s="133">
        <v>427</v>
      </c>
      <c r="S32" s="134">
        <v>0</v>
      </c>
      <c r="T32" s="133">
        <v>0</v>
      </c>
      <c r="U32" s="133">
        <v>6069</v>
      </c>
      <c r="V32" s="133">
        <f t="shared" si="5"/>
        <v>197600</v>
      </c>
      <c r="W32" s="133">
        <f t="shared" si="6"/>
        <v>5959</v>
      </c>
      <c r="X32" s="133">
        <f t="shared" si="7"/>
        <v>0</v>
      </c>
      <c r="Y32" s="133">
        <f t="shared" si="8"/>
        <v>0</v>
      </c>
      <c r="Z32" s="133">
        <f t="shared" si="9"/>
        <v>0</v>
      </c>
      <c r="AA32" s="133">
        <f t="shared" si="10"/>
        <v>956</v>
      </c>
      <c r="AB32" s="134">
        <v>0</v>
      </c>
      <c r="AC32" s="133">
        <f t="shared" si="11"/>
        <v>5003</v>
      </c>
      <c r="AD32" s="133">
        <f t="shared" si="12"/>
        <v>191641</v>
      </c>
    </row>
    <row r="33" spans="1:30" s="129" customFormat="1" ht="12" customHeight="1">
      <c r="A33" s="125" t="s">
        <v>334</v>
      </c>
      <c r="B33" s="126" t="s">
        <v>386</v>
      </c>
      <c r="C33" s="125" t="s">
        <v>387</v>
      </c>
      <c r="D33" s="133">
        <f t="shared" si="1"/>
        <v>146853</v>
      </c>
      <c r="E33" s="133">
        <f t="shared" si="2"/>
        <v>707</v>
      </c>
      <c r="F33" s="133">
        <v>0</v>
      </c>
      <c r="G33" s="133">
        <v>0</v>
      </c>
      <c r="H33" s="133">
        <v>0</v>
      </c>
      <c r="I33" s="133">
        <v>707</v>
      </c>
      <c r="J33" s="134">
        <v>0</v>
      </c>
      <c r="K33" s="133">
        <v>0</v>
      </c>
      <c r="L33" s="133">
        <v>146146</v>
      </c>
      <c r="M33" s="133">
        <f t="shared" si="3"/>
        <v>9553</v>
      </c>
      <c r="N33" s="133">
        <f t="shared" si="4"/>
        <v>1381</v>
      </c>
      <c r="O33" s="133">
        <v>0</v>
      </c>
      <c r="P33" s="133">
        <v>0</v>
      </c>
      <c r="Q33" s="133">
        <v>0</v>
      </c>
      <c r="R33" s="133">
        <v>1381</v>
      </c>
      <c r="S33" s="134">
        <v>0</v>
      </c>
      <c r="T33" s="133">
        <v>0</v>
      </c>
      <c r="U33" s="133">
        <v>8172</v>
      </c>
      <c r="V33" s="133">
        <f t="shared" si="5"/>
        <v>156406</v>
      </c>
      <c r="W33" s="133">
        <f t="shared" si="6"/>
        <v>2088</v>
      </c>
      <c r="X33" s="133">
        <f t="shared" si="7"/>
        <v>0</v>
      </c>
      <c r="Y33" s="133">
        <f t="shared" si="8"/>
        <v>0</v>
      </c>
      <c r="Z33" s="133">
        <f t="shared" si="9"/>
        <v>0</v>
      </c>
      <c r="AA33" s="133">
        <f t="shared" si="10"/>
        <v>2088</v>
      </c>
      <c r="AB33" s="134">
        <v>0</v>
      </c>
      <c r="AC33" s="133">
        <f t="shared" si="11"/>
        <v>0</v>
      </c>
      <c r="AD33" s="133">
        <f t="shared" si="12"/>
        <v>154318</v>
      </c>
    </row>
    <row r="34" spans="1:30" s="129" customFormat="1" ht="12" customHeight="1">
      <c r="A34" s="125" t="s">
        <v>334</v>
      </c>
      <c r="B34" s="126" t="s">
        <v>388</v>
      </c>
      <c r="C34" s="125" t="s">
        <v>389</v>
      </c>
      <c r="D34" s="133">
        <f t="shared" si="1"/>
        <v>159695</v>
      </c>
      <c r="E34" s="133">
        <f t="shared" si="2"/>
        <v>14487</v>
      </c>
      <c r="F34" s="133">
        <v>0</v>
      </c>
      <c r="G34" s="133">
        <v>0</v>
      </c>
      <c r="H34" s="133">
        <v>0</v>
      </c>
      <c r="I34" s="133">
        <v>1050</v>
      </c>
      <c r="J34" s="134">
        <v>0</v>
      </c>
      <c r="K34" s="133">
        <v>13437</v>
      </c>
      <c r="L34" s="133">
        <v>145208</v>
      </c>
      <c r="M34" s="133">
        <f t="shared" si="3"/>
        <v>18261</v>
      </c>
      <c r="N34" s="133">
        <f t="shared" si="4"/>
        <v>2528</v>
      </c>
      <c r="O34" s="133">
        <v>0</v>
      </c>
      <c r="P34" s="133">
        <v>0</v>
      </c>
      <c r="Q34" s="133">
        <v>0</v>
      </c>
      <c r="R34" s="133">
        <v>2528</v>
      </c>
      <c r="S34" s="134">
        <v>0</v>
      </c>
      <c r="T34" s="133">
        <v>0</v>
      </c>
      <c r="U34" s="133">
        <v>15733</v>
      </c>
      <c r="V34" s="133">
        <f t="shared" si="5"/>
        <v>177956</v>
      </c>
      <c r="W34" s="133">
        <f t="shared" si="6"/>
        <v>17015</v>
      </c>
      <c r="X34" s="133">
        <f t="shared" si="7"/>
        <v>0</v>
      </c>
      <c r="Y34" s="133">
        <f t="shared" si="8"/>
        <v>0</v>
      </c>
      <c r="Z34" s="133">
        <f t="shared" si="9"/>
        <v>0</v>
      </c>
      <c r="AA34" s="133">
        <f t="shared" si="10"/>
        <v>3578</v>
      </c>
      <c r="AB34" s="134">
        <v>0</v>
      </c>
      <c r="AC34" s="133">
        <f t="shared" si="11"/>
        <v>13437</v>
      </c>
      <c r="AD34" s="133">
        <f t="shared" si="12"/>
        <v>160941</v>
      </c>
    </row>
    <row r="35" spans="1:30" s="129" customFormat="1" ht="12" customHeight="1">
      <c r="A35" s="125" t="s">
        <v>334</v>
      </c>
      <c r="B35" s="126" t="s">
        <v>390</v>
      </c>
      <c r="C35" s="125" t="s">
        <v>391</v>
      </c>
      <c r="D35" s="133">
        <f t="shared" si="1"/>
        <v>175205</v>
      </c>
      <c r="E35" s="133">
        <f t="shared" si="2"/>
        <v>2679</v>
      </c>
      <c r="F35" s="133">
        <v>0</v>
      </c>
      <c r="G35" s="133">
        <v>0</v>
      </c>
      <c r="H35" s="133">
        <v>0</v>
      </c>
      <c r="I35" s="133">
        <v>2679</v>
      </c>
      <c r="J35" s="134">
        <v>0</v>
      </c>
      <c r="K35" s="133">
        <v>0</v>
      </c>
      <c r="L35" s="133">
        <v>172526</v>
      </c>
      <c r="M35" s="133">
        <f t="shared" si="3"/>
        <v>20000</v>
      </c>
      <c r="N35" s="133">
        <f t="shared" si="4"/>
        <v>1668</v>
      </c>
      <c r="O35" s="133">
        <v>0</v>
      </c>
      <c r="P35" s="133">
        <v>0</v>
      </c>
      <c r="Q35" s="133">
        <v>0</v>
      </c>
      <c r="R35" s="133">
        <v>1668</v>
      </c>
      <c r="S35" s="134">
        <v>0</v>
      </c>
      <c r="T35" s="133">
        <v>0</v>
      </c>
      <c r="U35" s="133">
        <v>18332</v>
      </c>
      <c r="V35" s="133">
        <f t="shared" si="5"/>
        <v>195205</v>
      </c>
      <c r="W35" s="133">
        <f t="shared" si="6"/>
        <v>4347</v>
      </c>
      <c r="X35" s="133">
        <f t="shared" si="7"/>
        <v>0</v>
      </c>
      <c r="Y35" s="133">
        <f t="shared" si="8"/>
        <v>0</v>
      </c>
      <c r="Z35" s="133">
        <f t="shared" si="9"/>
        <v>0</v>
      </c>
      <c r="AA35" s="133">
        <f t="shared" si="10"/>
        <v>4347</v>
      </c>
      <c r="AB35" s="134">
        <v>0</v>
      </c>
      <c r="AC35" s="133">
        <f t="shared" si="11"/>
        <v>0</v>
      </c>
      <c r="AD35" s="133">
        <f t="shared" si="12"/>
        <v>190858</v>
      </c>
    </row>
    <row r="36" spans="1:30" s="129" customFormat="1" ht="12" customHeight="1">
      <c r="A36" s="125" t="s">
        <v>334</v>
      </c>
      <c r="B36" s="126" t="s">
        <v>392</v>
      </c>
      <c r="C36" s="125" t="s">
        <v>393</v>
      </c>
      <c r="D36" s="133">
        <f t="shared" si="1"/>
        <v>618206</v>
      </c>
      <c r="E36" s="133">
        <f t="shared" si="2"/>
        <v>60504</v>
      </c>
      <c r="F36" s="133">
        <v>0</v>
      </c>
      <c r="G36" s="133">
        <v>4184</v>
      </c>
      <c r="H36" s="133">
        <v>0</v>
      </c>
      <c r="I36" s="133">
        <v>20337</v>
      </c>
      <c r="J36" s="134">
        <v>0</v>
      </c>
      <c r="K36" s="133">
        <v>35983</v>
      </c>
      <c r="L36" s="133">
        <v>557702</v>
      </c>
      <c r="M36" s="133">
        <f t="shared" si="3"/>
        <v>69706</v>
      </c>
      <c r="N36" s="133">
        <f t="shared" si="4"/>
        <v>2543</v>
      </c>
      <c r="O36" s="133">
        <v>0</v>
      </c>
      <c r="P36" s="133">
        <v>0</v>
      </c>
      <c r="Q36" s="133">
        <v>0</v>
      </c>
      <c r="R36" s="133">
        <v>2543</v>
      </c>
      <c r="S36" s="134">
        <v>0</v>
      </c>
      <c r="T36" s="133">
        <v>0</v>
      </c>
      <c r="U36" s="133">
        <v>67163</v>
      </c>
      <c r="V36" s="133">
        <f t="shared" si="5"/>
        <v>687912</v>
      </c>
      <c r="W36" s="133">
        <f t="shared" si="6"/>
        <v>63047</v>
      </c>
      <c r="X36" s="133">
        <f t="shared" si="7"/>
        <v>0</v>
      </c>
      <c r="Y36" s="133">
        <f t="shared" si="8"/>
        <v>4184</v>
      </c>
      <c r="Z36" s="133">
        <f t="shared" si="9"/>
        <v>0</v>
      </c>
      <c r="AA36" s="133">
        <f t="shared" si="10"/>
        <v>22880</v>
      </c>
      <c r="AB36" s="134">
        <v>0</v>
      </c>
      <c r="AC36" s="133">
        <f t="shared" si="11"/>
        <v>35983</v>
      </c>
      <c r="AD36" s="133">
        <f t="shared" si="12"/>
        <v>624865</v>
      </c>
    </row>
    <row r="37" spans="1:30" s="129" customFormat="1" ht="12" customHeight="1">
      <c r="A37" s="125" t="s">
        <v>334</v>
      </c>
      <c r="B37" s="126" t="s">
        <v>394</v>
      </c>
      <c r="C37" s="125" t="s">
        <v>395</v>
      </c>
      <c r="D37" s="133">
        <f t="shared" si="1"/>
        <v>139003</v>
      </c>
      <c r="E37" s="133">
        <f t="shared" si="2"/>
        <v>1329</v>
      </c>
      <c r="F37" s="133">
        <v>0</v>
      </c>
      <c r="G37" s="133">
        <v>0</v>
      </c>
      <c r="H37" s="133">
        <v>0</v>
      </c>
      <c r="I37" s="133">
        <v>825</v>
      </c>
      <c r="J37" s="134">
        <v>0</v>
      </c>
      <c r="K37" s="133">
        <v>504</v>
      </c>
      <c r="L37" s="133">
        <v>137674</v>
      </c>
      <c r="M37" s="133">
        <f t="shared" si="3"/>
        <v>51591</v>
      </c>
      <c r="N37" s="133">
        <f t="shared" si="4"/>
        <v>586</v>
      </c>
      <c r="O37" s="133">
        <v>0</v>
      </c>
      <c r="P37" s="133">
        <v>0</v>
      </c>
      <c r="Q37" s="133">
        <v>0</v>
      </c>
      <c r="R37" s="133">
        <v>586</v>
      </c>
      <c r="S37" s="134">
        <v>0</v>
      </c>
      <c r="T37" s="133">
        <v>0</v>
      </c>
      <c r="U37" s="133">
        <v>51005</v>
      </c>
      <c r="V37" s="133">
        <f t="shared" si="5"/>
        <v>190594</v>
      </c>
      <c r="W37" s="133">
        <f t="shared" si="6"/>
        <v>1915</v>
      </c>
      <c r="X37" s="133">
        <f t="shared" si="7"/>
        <v>0</v>
      </c>
      <c r="Y37" s="133">
        <f t="shared" si="8"/>
        <v>0</v>
      </c>
      <c r="Z37" s="133">
        <f t="shared" si="9"/>
        <v>0</v>
      </c>
      <c r="AA37" s="133">
        <f t="shared" si="10"/>
        <v>1411</v>
      </c>
      <c r="AB37" s="134">
        <v>0</v>
      </c>
      <c r="AC37" s="133">
        <f t="shared" si="11"/>
        <v>504</v>
      </c>
      <c r="AD37" s="133">
        <f t="shared" si="12"/>
        <v>188679</v>
      </c>
    </row>
    <row r="38" spans="1:30" s="129" customFormat="1" ht="12" customHeight="1">
      <c r="A38" s="125" t="s">
        <v>334</v>
      </c>
      <c r="B38" s="126" t="s">
        <v>396</v>
      </c>
      <c r="C38" s="125" t="s">
        <v>397</v>
      </c>
      <c r="D38" s="133">
        <f t="shared" si="1"/>
        <v>515263</v>
      </c>
      <c r="E38" s="133">
        <f t="shared" si="2"/>
        <v>1901</v>
      </c>
      <c r="F38" s="133">
        <v>0</v>
      </c>
      <c r="G38" s="133">
        <v>0</v>
      </c>
      <c r="H38" s="133">
        <v>0</v>
      </c>
      <c r="I38" s="133">
        <v>1117</v>
      </c>
      <c r="J38" s="134">
        <v>0</v>
      </c>
      <c r="K38" s="133">
        <v>784</v>
      </c>
      <c r="L38" s="133">
        <v>513362</v>
      </c>
      <c r="M38" s="133">
        <f t="shared" si="3"/>
        <v>65960</v>
      </c>
      <c r="N38" s="133">
        <f t="shared" si="4"/>
        <v>1152</v>
      </c>
      <c r="O38" s="133">
        <v>0</v>
      </c>
      <c r="P38" s="133">
        <v>0</v>
      </c>
      <c r="Q38" s="133">
        <v>0</v>
      </c>
      <c r="R38" s="133">
        <v>1152</v>
      </c>
      <c r="S38" s="134">
        <v>0</v>
      </c>
      <c r="T38" s="133">
        <v>0</v>
      </c>
      <c r="U38" s="133">
        <v>64808</v>
      </c>
      <c r="V38" s="133">
        <f t="shared" si="5"/>
        <v>581223</v>
      </c>
      <c r="W38" s="133">
        <f t="shared" si="6"/>
        <v>3053</v>
      </c>
      <c r="X38" s="133">
        <f t="shared" si="7"/>
        <v>0</v>
      </c>
      <c r="Y38" s="133">
        <f t="shared" si="8"/>
        <v>0</v>
      </c>
      <c r="Z38" s="133">
        <f t="shared" si="9"/>
        <v>0</v>
      </c>
      <c r="AA38" s="133">
        <f t="shared" si="10"/>
        <v>2269</v>
      </c>
      <c r="AB38" s="134">
        <v>0</v>
      </c>
      <c r="AC38" s="133">
        <f t="shared" si="11"/>
        <v>784</v>
      </c>
      <c r="AD38" s="133">
        <f t="shared" si="12"/>
        <v>578170</v>
      </c>
    </row>
    <row r="39" spans="1:30" s="129" customFormat="1" ht="12" customHeight="1">
      <c r="A39" s="125" t="s">
        <v>334</v>
      </c>
      <c r="B39" s="126" t="s">
        <v>398</v>
      </c>
      <c r="C39" s="125" t="s">
        <v>399</v>
      </c>
      <c r="D39" s="133">
        <f t="shared" si="1"/>
        <v>680691</v>
      </c>
      <c r="E39" s="133">
        <f t="shared" si="2"/>
        <v>47099</v>
      </c>
      <c r="F39" s="133">
        <v>0</v>
      </c>
      <c r="G39" s="133">
        <v>0</v>
      </c>
      <c r="H39" s="133">
        <v>0</v>
      </c>
      <c r="I39" s="133">
        <v>47035</v>
      </c>
      <c r="J39" s="134">
        <v>0</v>
      </c>
      <c r="K39" s="133">
        <v>64</v>
      </c>
      <c r="L39" s="133">
        <v>633592</v>
      </c>
      <c r="M39" s="133">
        <f t="shared" si="3"/>
        <v>89368</v>
      </c>
      <c r="N39" s="133">
        <f t="shared" si="4"/>
        <v>12683</v>
      </c>
      <c r="O39" s="133">
        <v>0</v>
      </c>
      <c r="P39" s="133">
        <v>0</v>
      </c>
      <c r="Q39" s="133">
        <v>0</v>
      </c>
      <c r="R39" s="133">
        <v>12683</v>
      </c>
      <c r="S39" s="134">
        <v>0</v>
      </c>
      <c r="T39" s="133">
        <v>0</v>
      </c>
      <c r="U39" s="133">
        <v>76685</v>
      </c>
      <c r="V39" s="133">
        <f t="shared" si="5"/>
        <v>770059</v>
      </c>
      <c r="W39" s="133">
        <f t="shared" si="6"/>
        <v>59782</v>
      </c>
      <c r="X39" s="133">
        <f t="shared" si="7"/>
        <v>0</v>
      </c>
      <c r="Y39" s="133">
        <f t="shared" si="8"/>
        <v>0</v>
      </c>
      <c r="Z39" s="133">
        <f t="shared" si="9"/>
        <v>0</v>
      </c>
      <c r="AA39" s="133">
        <f t="shared" si="10"/>
        <v>59718</v>
      </c>
      <c r="AB39" s="134">
        <v>0</v>
      </c>
      <c r="AC39" s="133">
        <f t="shared" si="11"/>
        <v>64</v>
      </c>
      <c r="AD39" s="133">
        <f t="shared" si="12"/>
        <v>710277</v>
      </c>
    </row>
    <row r="40" spans="1:30" s="129" customFormat="1" ht="12" customHeight="1">
      <c r="A40" s="125" t="s">
        <v>334</v>
      </c>
      <c r="B40" s="126" t="s">
        <v>400</v>
      </c>
      <c r="C40" s="125" t="s">
        <v>401</v>
      </c>
      <c r="D40" s="133">
        <f t="shared" si="1"/>
        <v>93766</v>
      </c>
      <c r="E40" s="133">
        <f t="shared" si="2"/>
        <v>12581</v>
      </c>
      <c r="F40" s="133">
        <v>0</v>
      </c>
      <c r="G40" s="133">
        <v>4400</v>
      </c>
      <c r="H40" s="133">
        <v>0</v>
      </c>
      <c r="I40" s="133">
        <v>0</v>
      </c>
      <c r="J40" s="134">
        <v>0</v>
      </c>
      <c r="K40" s="133">
        <v>8181</v>
      </c>
      <c r="L40" s="133">
        <v>81185</v>
      </c>
      <c r="M40" s="133">
        <f t="shared" si="3"/>
        <v>6564</v>
      </c>
      <c r="N40" s="133">
        <f t="shared" si="4"/>
        <v>3320</v>
      </c>
      <c r="O40" s="133">
        <v>0</v>
      </c>
      <c r="P40" s="133">
        <v>0</v>
      </c>
      <c r="Q40" s="133">
        <v>0</v>
      </c>
      <c r="R40" s="133">
        <v>3320</v>
      </c>
      <c r="S40" s="134">
        <v>0</v>
      </c>
      <c r="T40" s="133">
        <v>0</v>
      </c>
      <c r="U40" s="133">
        <v>3244</v>
      </c>
      <c r="V40" s="133">
        <f t="shared" si="5"/>
        <v>100330</v>
      </c>
      <c r="W40" s="133">
        <f t="shared" si="6"/>
        <v>15901</v>
      </c>
      <c r="X40" s="133">
        <f t="shared" si="7"/>
        <v>0</v>
      </c>
      <c r="Y40" s="133">
        <f t="shared" si="8"/>
        <v>4400</v>
      </c>
      <c r="Z40" s="133">
        <f t="shared" si="9"/>
        <v>0</v>
      </c>
      <c r="AA40" s="133">
        <f t="shared" si="10"/>
        <v>3320</v>
      </c>
      <c r="AB40" s="134">
        <v>0</v>
      </c>
      <c r="AC40" s="133">
        <f t="shared" si="11"/>
        <v>8181</v>
      </c>
      <c r="AD40" s="133">
        <f t="shared" si="12"/>
        <v>84429</v>
      </c>
    </row>
    <row r="41" spans="1:30" s="129" customFormat="1" ht="12" customHeight="1">
      <c r="A41" s="125" t="s">
        <v>334</v>
      </c>
      <c r="B41" s="126" t="s">
        <v>402</v>
      </c>
      <c r="C41" s="125" t="s">
        <v>403</v>
      </c>
      <c r="D41" s="133">
        <f t="shared" si="1"/>
        <v>261721</v>
      </c>
      <c r="E41" s="133">
        <f t="shared" si="2"/>
        <v>261721</v>
      </c>
      <c r="F41" s="133">
        <v>0</v>
      </c>
      <c r="G41" s="133">
        <v>0</v>
      </c>
      <c r="H41" s="133">
        <v>0</v>
      </c>
      <c r="I41" s="133">
        <v>261721</v>
      </c>
      <c r="J41" s="134">
        <v>1247170</v>
      </c>
      <c r="K41" s="133">
        <v>0</v>
      </c>
      <c r="L41" s="133">
        <v>0</v>
      </c>
      <c r="M41" s="133">
        <f t="shared" si="3"/>
        <v>0</v>
      </c>
      <c r="N41" s="133">
        <f t="shared" si="4"/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0</v>
      </c>
      <c r="T41" s="133">
        <v>0</v>
      </c>
      <c r="U41" s="133">
        <v>0</v>
      </c>
      <c r="V41" s="133">
        <f t="shared" si="5"/>
        <v>261721</v>
      </c>
      <c r="W41" s="133">
        <f t="shared" si="6"/>
        <v>261721</v>
      </c>
      <c r="X41" s="133">
        <f t="shared" si="7"/>
        <v>0</v>
      </c>
      <c r="Y41" s="133">
        <f t="shared" si="8"/>
        <v>0</v>
      </c>
      <c r="Z41" s="133">
        <f t="shared" si="9"/>
        <v>0</v>
      </c>
      <c r="AA41" s="133">
        <f t="shared" si="10"/>
        <v>261721</v>
      </c>
      <c r="AB41" s="134">
        <f aca="true" t="shared" si="13" ref="AB41:AB47">+SUM(J41,S41)</f>
        <v>1247170</v>
      </c>
      <c r="AC41" s="133">
        <f t="shared" si="11"/>
        <v>0</v>
      </c>
      <c r="AD41" s="133">
        <f t="shared" si="12"/>
        <v>0</v>
      </c>
    </row>
    <row r="42" spans="1:30" s="129" customFormat="1" ht="12" customHeight="1">
      <c r="A42" s="125" t="s">
        <v>334</v>
      </c>
      <c r="B42" s="126" t="s">
        <v>404</v>
      </c>
      <c r="C42" s="125" t="s">
        <v>405</v>
      </c>
      <c r="D42" s="133">
        <f t="shared" si="1"/>
        <v>462739</v>
      </c>
      <c r="E42" s="133">
        <f t="shared" si="2"/>
        <v>462739</v>
      </c>
      <c r="F42" s="133">
        <v>18930</v>
      </c>
      <c r="G42" s="133">
        <v>0</v>
      </c>
      <c r="H42" s="133">
        <v>0</v>
      </c>
      <c r="I42" s="133">
        <v>443372</v>
      </c>
      <c r="J42" s="134">
        <v>1972752</v>
      </c>
      <c r="K42" s="133">
        <v>437</v>
      </c>
      <c r="L42" s="133">
        <v>0</v>
      </c>
      <c r="M42" s="133">
        <f t="shared" si="3"/>
        <v>489336</v>
      </c>
      <c r="N42" s="133">
        <f t="shared" si="4"/>
        <v>489336</v>
      </c>
      <c r="O42" s="133">
        <v>248036</v>
      </c>
      <c r="P42" s="133">
        <v>13600</v>
      </c>
      <c r="Q42" s="133">
        <v>227700</v>
      </c>
      <c r="R42" s="133">
        <v>0</v>
      </c>
      <c r="S42" s="134">
        <v>70548</v>
      </c>
      <c r="T42" s="133">
        <v>0</v>
      </c>
      <c r="U42" s="133">
        <v>0</v>
      </c>
      <c r="V42" s="133">
        <f t="shared" si="5"/>
        <v>952075</v>
      </c>
      <c r="W42" s="133">
        <f t="shared" si="6"/>
        <v>952075</v>
      </c>
      <c r="X42" s="133">
        <f t="shared" si="7"/>
        <v>266966</v>
      </c>
      <c r="Y42" s="133">
        <f t="shared" si="8"/>
        <v>13600</v>
      </c>
      <c r="Z42" s="133">
        <f t="shared" si="9"/>
        <v>227700</v>
      </c>
      <c r="AA42" s="133">
        <f t="shared" si="10"/>
        <v>443372</v>
      </c>
      <c r="AB42" s="134">
        <f t="shared" si="13"/>
        <v>2043300</v>
      </c>
      <c r="AC42" s="133">
        <f t="shared" si="11"/>
        <v>437</v>
      </c>
      <c r="AD42" s="133">
        <f t="shared" si="12"/>
        <v>0</v>
      </c>
    </row>
    <row r="43" spans="1:30" s="129" customFormat="1" ht="12" customHeight="1">
      <c r="A43" s="125" t="s">
        <v>334</v>
      </c>
      <c r="B43" s="126" t="s">
        <v>406</v>
      </c>
      <c r="C43" s="125" t="s">
        <v>407</v>
      </c>
      <c r="D43" s="133">
        <f t="shared" si="1"/>
        <v>0</v>
      </c>
      <c r="E43" s="133">
        <f t="shared" si="2"/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v>0</v>
      </c>
      <c r="K43" s="133">
        <v>0</v>
      </c>
      <c r="L43" s="133">
        <v>0</v>
      </c>
      <c r="M43" s="133">
        <f t="shared" si="3"/>
        <v>44971</v>
      </c>
      <c r="N43" s="133">
        <f t="shared" si="4"/>
        <v>44971</v>
      </c>
      <c r="O43" s="133">
        <v>0</v>
      </c>
      <c r="P43" s="133">
        <v>0</v>
      </c>
      <c r="Q43" s="133">
        <v>0</v>
      </c>
      <c r="R43" s="133">
        <v>0</v>
      </c>
      <c r="S43" s="134">
        <v>95000</v>
      </c>
      <c r="T43" s="133">
        <v>44971</v>
      </c>
      <c r="U43" s="133">
        <v>0</v>
      </c>
      <c r="V43" s="133">
        <f t="shared" si="5"/>
        <v>44971</v>
      </c>
      <c r="W43" s="133">
        <f t="shared" si="6"/>
        <v>44971</v>
      </c>
      <c r="X43" s="133">
        <f t="shared" si="7"/>
        <v>0</v>
      </c>
      <c r="Y43" s="133">
        <f t="shared" si="8"/>
        <v>0</v>
      </c>
      <c r="Z43" s="133">
        <f t="shared" si="9"/>
        <v>0</v>
      </c>
      <c r="AA43" s="133">
        <f t="shared" si="10"/>
        <v>0</v>
      </c>
      <c r="AB43" s="134">
        <f t="shared" si="13"/>
        <v>95000</v>
      </c>
      <c r="AC43" s="133">
        <f t="shared" si="11"/>
        <v>44971</v>
      </c>
      <c r="AD43" s="133">
        <f t="shared" si="12"/>
        <v>0</v>
      </c>
    </row>
    <row r="44" spans="1:30" s="129" customFormat="1" ht="12" customHeight="1">
      <c r="A44" s="125" t="s">
        <v>334</v>
      </c>
      <c r="B44" s="126" t="s">
        <v>408</v>
      </c>
      <c r="C44" s="125" t="s">
        <v>409</v>
      </c>
      <c r="D44" s="133">
        <f t="shared" si="1"/>
        <v>3480680</v>
      </c>
      <c r="E44" s="133">
        <f t="shared" si="2"/>
        <v>3480680</v>
      </c>
      <c r="F44" s="133">
        <v>0</v>
      </c>
      <c r="G44" s="133">
        <v>160800</v>
      </c>
      <c r="H44" s="133">
        <v>3273200</v>
      </c>
      <c r="I44" s="133">
        <v>5724</v>
      </c>
      <c r="J44" s="134">
        <v>430428</v>
      </c>
      <c r="K44" s="133">
        <v>40956</v>
      </c>
      <c r="L44" s="133">
        <v>0</v>
      </c>
      <c r="M44" s="133">
        <f t="shared" si="3"/>
        <v>0</v>
      </c>
      <c r="N44" s="133">
        <f t="shared" si="4"/>
        <v>0</v>
      </c>
      <c r="O44" s="133">
        <v>0</v>
      </c>
      <c r="P44" s="133">
        <v>0</v>
      </c>
      <c r="Q44" s="133">
        <v>0</v>
      </c>
      <c r="R44" s="133">
        <v>0</v>
      </c>
      <c r="S44" s="134">
        <v>0</v>
      </c>
      <c r="T44" s="133">
        <v>0</v>
      </c>
      <c r="U44" s="133">
        <v>0</v>
      </c>
      <c r="V44" s="133">
        <f t="shared" si="5"/>
        <v>3480680</v>
      </c>
      <c r="W44" s="133">
        <f t="shared" si="6"/>
        <v>3480680</v>
      </c>
      <c r="X44" s="133">
        <f t="shared" si="7"/>
        <v>0</v>
      </c>
      <c r="Y44" s="133">
        <f t="shared" si="8"/>
        <v>160800</v>
      </c>
      <c r="Z44" s="133">
        <f t="shared" si="9"/>
        <v>3273200</v>
      </c>
      <c r="AA44" s="133">
        <f t="shared" si="10"/>
        <v>5724</v>
      </c>
      <c r="AB44" s="134">
        <f t="shared" si="13"/>
        <v>430428</v>
      </c>
      <c r="AC44" s="133">
        <f t="shared" si="11"/>
        <v>40956</v>
      </c>
      <c r="AD44" s="133">
        <f t="shared" si="12"/>
        <v>0</v>
      </c>
    </row>
    <row r="45" spans="1:30" s="129" customFormat="1" ht="12" customHeight="1">
      <c r="A45" s="125" t="s">
        <v>334</v>
      </c>
      <c r="B45" s="126" t="s">
        <v>410</v>
      </c>
      <c r="C45" s="125" t="s">
        <v>411</v>
      </c>
      <c r="D45" s="133">
        <f t="shared" si="1"/>
        <v>64687</v>
      </c>
      <c r="E45" s="133">
        <f t="shared" si="2"/>
        <v>64687</v>
      </c>
      <c r="F45" s="133">
        <v>0</v>
      </c>
      <c r="G45" s="133">
        <v>0</v>
      </c>
      <c r="H45" s="133">
        <v>0</v>
      </c>
      <c r="I45" s="133">
        <v>40210</v>
      </c>
      <c r="J45" s="134">
        <v>280000</v>
      </c>
      <c r="K45" s="133">
        <v>24477</v>
      </c>
      <c r="L45" s="133">
        <v>0</v>
      </c>
      <c r="M45" s="133">
        <f t="shared" si="3"/>
        <v>0</v>
      </c>
      <c r="N45" s="133">
        <f t="shared" si="4"/>
        <v>0</v>
      </c>
      <c r="O45" s="133">
        <v>0</v>
      </c>
      <c r="P45" s="133">
        <v>0</v>
      </c>
      <c r="Q45" s="133">
        <v>0</v>
      </c>
      <c r="R45" s="133">
        <v>0</v>
      </c>
      <c r="S45" s="134">
        <v>0</v>
      </c>
      <c r="T45" s="133">
        <v>0</v>
      </c>
      <c r="U45" s="133">
        <v>0</v>
      </c>
      <c r="V45" s="133">
        <f t="shared" si="5"/>
        <v>64687</v>
      </c>
      <c r="W45" s="133">
        <f t="shared" si="6"/>
        <v>64687</v>
      </c>
      <c r="X45" s="133">
        <f t="shared" si="7"/>
        <v>0</v>
      </c>
      <c r="Y45" s="133">
        <f t="shared" si="8"/>
        <v>0</v>
      </c>
      <c r="Z45" s="133">
        <f t="shared" si="9"/>
        <v>0</v>
      </c>
      <c r="AA45" s="133">
        <f t="shared" si="10"/>
        <v>40210</v>
      </c>
      <c r="AB45" s="134">
        <f t="shared" si="13"/>
        <v>280000</v>
      </c>
      <c r="AC45" s="133">
        <f t="shared" si="11"/>
        <v>24477</v>
      </c>
      <c r="AD45" s="133">
        <f t="shared" si="12"/>
        <v>0</v>
      </c>
    </row>
    <row r="46" spans="1:30" s="129" customFormat="1" ht="12" customHeight="1">
      <c r="A46" s="125" t="s">
        <v>334</v>
      </c>
      <c r="B46" s="126" t="s">
        <v>412</v>
      </c>
      <c r="C46" s="125" t="s">
        <v>413</v>
      </c>
      <c r="D46" s="133">
        <f t="shared" si="1"/>
        <v>95758</v>
      </c>
      <c r="E46" s="133">
        <f t="shared" si="2"/>
        <v>60107</v>
      </c>
      <c r="F46" s="133">
        <v>0</v>
      </c>
      <c r="G46" s="133">
        <v>0</v>
      </c>
      <c r="H46" s="133">
        <v>0</v>
      </c>
      <c r="I46" s="133">
        <v>34795</v>
      </c>
      <c r="J46" s="134">
        <v>164118</v>
      </c>
      <c r="K46" s="133">
        <v>25312</v>
      </c>
      <c r="L46" s="133">
        <v>35651</v>
      </c>
      <c r="M46" s="133">
        <f t="shared" si="3"/>
        <v>0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0</v>
      </c>
      <c r="V46" s="133">
        <f t="shared" si="5"/>
        <v>95758</v>
      </c>
      <c r="W46" s="133">
        <f t="shared" si="6"/>
        <v>60107</v>
      </c>
      <c r="X46" s="133">
        <f t="shared" si="7"/>
        <v>0</v>
      </c>
      <c r="Y46" s="133">
        <f t="shared" si="8"/>
        <v>0</v>
      </c>
      <c r="Z46" s="133">
        <f t="shared" si="9"/>
        <v>0</v>
      </c>
      <c r="AA46" s="133">
        <f t="shared" si="10"/>
        <v>34795</v>
      </c>
      <c r="AB46" s="134">
        <f t="shared" si="13"/>
        <v>164118</v>
      </c>
      <c r="AC46" s="133">
        <f t="shared" si="11"/>
        <v>25312</v>
      </c>
      <c r="AD46" s="133">
        <f t="shared" si="12"/>
        <v>35651</v>
      </c>
    </row>
    <row r="47" spans="1:30" s="129" customFormat="1" ht="12" customHeight="1">
      <c r="A47" s="125" t="s">
        <v>334</v>
      </c>
      <c r="B47" s="126" t="s">
        <v>414</v>
      </c>
      <c r="C47" s="125" t="s">
        <v>415</v>
      </c>
      <c r="D47" s="133">
        <f t="shared" si="1"/>
        <v>30628</v>
      </c>
      <c r="E47" s="133">
        <f t="shared" si="2"/>
        <v>1865</v>
      </c>
      <c r="F47" s="133">
        <v>1865</v>
      </c>
      <c r="G47" s="133">
        <v>0</v>
      </c>
      <c r="H47" s="133">
        <v>0</v>
      </c>
      <c r="I47" s="133">
        <v>0</v>
      </c>
      <c r="J47" s="134">
        <v>0</v>
      </c>
      <c r="K47" s="133">
        <v>0</v>
      </c>
      <c r="L47" s="133">
        <v>28763</v>
      </c>
      <c r="M47" s="133">
        <f t="shared" si="3"/>
        <v>0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0</v>
      </c>
      <c r="T47" s="133">
        <v>0</v>
      </c>
      <c r="U47" s="133">
        <v>0</v>
      </c>
      <c r="V47" s="133">
        <f t="shared" si="5"/>
        <v>30628</v>
      </c>
      <c r="W47" s="133">
        <f t="shared" si="6"/>
        <v>1865</v>
      </c>
      <c r="X47" s="133">
        <f t="shared" si="7"/>
        <v>1865</v>
      </c>
      <c r="Y47" s="133">
        <f t="shared" si="8"/>
        <v>0</v>
      </c>
      <c r="Z47" s="133">
        <f t="shared" si="9"/>
        <v>0</v>
      </c>
      <c r="AA47" s="133">
        <f t="shared" si="10"/>
        <v>0</v>
      </c>
      <c r="AB47" s="134">
        <f t="shared" si="13"/>
        <v>0</v>
      </c>
      <c r="AC47" s="133">
        <f t="shared" si="11"/>
        <v>0</v>
      </c>
      <c r="AD47" s="133">
        <f t="shared" si="12"/>
        <v>28763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SUM(D8:D47)</f>
        <v>12907847</v>
      </c>
      <c r="E7" s="123">
        <f t="shared" si="0"/>
        <v>12869910</v>
      </c>
      <c r="F7" s="123">
        <f t="shared" si="0"/>
        <v>163417</v>
      </c>
      <c r="G7" s="123">
        <f t="shared" si="0"/>
        <v>11984533</v>
      </c>
      <c r="H7" s="123">
        <f t="shared" si="0"/>
        <v>139985</v>
      </c>
      <c r="I7" s="123">
        <f t="shared" si="0"/>
        <v>581975</v>
      </c>
      <c r="J7" s="123">
        <f t="shared" si="0"/>
        <v>37937</v>
      </c>
      <c r="K7" s="123">
        <f t="shared" si="0"/>
        <v>30369</v>
      </c>
      <c r="L7" s="123">
        <f t="shared" si="0"/>
        <v>105423140</v>
      </c>
      <c r="M7" s="123">
        <f t="shared" si="0"/>
        <v>43713272</v>
      </c>
      <c r="N7" s="123">
        <f t="shared" si="0"/>
        <v>10083586</v>
      </c>
      <c r="O7" s="123">
        <f t="shared" si="0"/>
        <v>25607684</v>
      </c>
      <c r="P7" s="123">
        <f t="shared" si="0"/>
        <v>7628735</v>
      </c>
      <c r="Q7" s="123">
        <f t="shared" si="0"/>
        <v>393267</v>
      </c>
      <c r="R7" s="123">
        <f t="shared" si="0"/>
        <v>23052950</v>
      </c>
      <c r="S7" s="123">
        <f t="shared" si="0"/>
        <v>4292519</v>
      </c>
      <c r="T7" s="123">
        <f t="shared" si="0"/>
        <v>11404678</v>
      </c>
      <c r="U7" s="123">
        <f t="shared" si="0"/>
        <v>7355753</v>
      </c>
      <c r="V7" s="123">
        <f t="shared" si="0"/>
        <v>894839</v>
      </c>
      <c r="W7" s="123">
        <f t="shared" si="0"/>
        <v>37638864</v>
      </c>
      <c r="X7" s="123">
        <f t="shared" si="0"/>
        <v>15641621</v>
      </c>
      <c r="Y7" s="123">
        <f t="shared" si="0"/>
        <v>15722397</v>
      </c>
      <c r="Z7" s="123">
        <f t="shared" si="0"/>
        <v>6058424</v>
      </c>
      <c r="AA7" s="123">
        <f t="shared" si="0"/>
        <v>216422</v>
      </c>
      <c r="AB7" s="123">
        <f t="shared" si="0"/>
        <v>4064099</v>
      </c>
      <c r="AC7" s="123">
        <f t="shared" si="0"/>
        <v>123215</v>
      </c>
      <c r="AD7" s="123">
        <f t="shared" si="0"/>
        <v>4506959</v>
      </c>
      <c r="AE7" s="123">
        <f t="shared" si="0"/>
        <v>122837946</v>
      </c>
      <c r="AF7" s="123">
        <f t="shared" si="0"/>
        <v>752717</v>
      </c>
      <c r="AG7" s="123">
        <f t="shared" si="0"/>
        <v>752717</v>
      </c>
      <c r="AH7" s="123">
        <f t="shared" si="0"/>
        <v>0</v>
      </c>
      <c r="AI7" s="123">
        <f t="shared" si="0"/>
        <v>716051</v>
      </c>
      <c r="AJ7" s="123">
        <f aca="true" t="shared" si="1" ref="AJ7:BO7">SUM(AJ8:AJ47)</f>
        <v>36666</v>
      </c>
      <c r="AK7" s="123">
        <f t="shared" si="1"/>
        <v>0</v>
      </c>
      <c r="AL7" s="123">
        <f t="shared" si="1"/>
        <v>0</v>
      </c>
      <c r="AM7" s="123">
        <f t="shared" si="1"/>
        <v>41021</v>
      </c>
      <c r="AN7" s="123">
        <f t="shared" si="1"/>
        <v>6249280</v>
      </c>
      <c r="AO7" s="123">
        <f t="shared" si="1"/>
        <v>2687746</v>
      </c>
      <c r="AP7" s="123">
        <f t="shared" si="1"/>
        <v>682034</v>
      </c>
      <c r="AQ7" s="123">
        <f t="shared" si="1"/>
        <v>1593111</v>
      </c>
      <c r="AR7" s="123">
        <f t="shared" si="1"/>
        <v>412601</v>
      </c>
      <c r="AS7" s="123">
        <f t="shared" si="1"/>
        <v>0</v>
      </c>
      <c r="AT7" s="123">
        <f t="shared" si="1"/>
        <v>1155571</v>
      </c>
      <c r="AU7" s="123">
        <f t="shared" si="1"/>
        <v>423210</v>
      </c>
      <c r="AV7" s="123">
        <f t="shared" si="1"/>
        <v>674784</v>
      </c>
      <c r="AW7" s="123">
        <f t="shared" si="1"/>
        <v>57577</v>
      </c>
      <c r="AX7" s="123">
        <f t="shared" si="1"/>
        <v>26000</v>
      </c>
      <c r="AY7" s="123">
        <f t="shared" si="1"/>
        <v>2379054</v>
      </c>
      <c r="AZ7" s="123">
        <f t="shared" si="1"/>
        <v>1195193</v>
      </c>
      <c r="BA7" s="123">
        <f t="shared" si="1"/>
        <v>1133683</v>
      </c>
      <c r="BB7" s="123">
        <f t="shared" si="1"/>
        <v>25531</v>
      </c>
      <c r="BC7" s="123">
        <f t="shared" si="1"/>
        <v>24647</v>
      </c>
      <c r="BD7" s="123">
        <f t="shared" si="1"/>
        <v>124527</v>
      </c>
      <c r="BE7" s="123">
        <f t="shared" si="1"/>
        <v>909</v>
      </c>
      <c r="BF7" s="123">
        <f t="shared" si="1"/>
        <v>226108</v>
      </c>
      <c r="BG7" s="123">
        <f t="shared" si="1"/>
        <v>7228105</v>
      </c>
      <c r="BH7" s="123">
        <f t="shared" si="1"/>
        <v>13660564</v>
      </c>
      <c r="BI7" s="123">
        <f t="shared" si="1"/>
        <v>13622627</v>
      </c>
      <c r="BJ7" s="123">
        <f t="shared" si="1"/>
        <v>163417</v>
      </c>
      <c r="BK7" s="123">
        <f t="shared" si="1"/>
        <v>12700584</v>
      </c>
      <c r="BL7" s="123">
        <f t="shared" si="1"/>
        <v>176651</v>
      </c>
      <c r="BM7" s="123">
        <f t="shared" si="1"/>
        <v>581975</v>
      </c>
      <c r="BN7" s="123">
        <f t="shared" si="1"/>
        <v>37937</v>
      </c>
      <c r="BO7" s="123">
        <f t="shared" si="1"/>
        <v>71390</v>
      </c>
      <c r="BP7" s="123">
        <f aca="true" t="shared" si="2" ref="BP7:CI7">SUM(BP8:BP47)</f>
        <v>111672420</v>
      </c>
      <c r="BQ7" s="123">
        <f t="shared" si="2"/>
        <v>46401018</v>
      </c>
      <c r="BR7" s="123">
        <f t="shared" si="2"/>
        <v>10765620</v>
      </c>
      <c r="BS7" s="123">
        <f t="shared" si="2"/>
        <v>27200795</v>
      </c>
      <c r="BT7" s="123">
        <f t="shared" si="2"/>
        <v>8041336</v>
      </c>
      <c r="BU7" s="123">
        <f t="shared" si="2"/>
        <v>393267</v>
      </c>
      <c r="BV7" s="123">
        <f t="shared" si="2"/>
        <v>24208521</v>
      </c>
      <c r="BW7" s="123">
        <f t="shared" si="2"/>
        <v>4715729</v>
      </c>
      <c r="BX7" s="123">
        <f t="shared" si="2"/>
        <v>12079462</v>
      </c>
      <c r="BY7" s="123">
        <f t="shared" si="2"/>
        <v>7413330</v>
      </c>
      <c r="BZ7" s="123">
        <f t="shared" si="2"/>
        <v>920839</v>
      </c>
      <c r="CA7" s="123">
        <f t="shared" si="2"/>
        <v>40017918</v>
      </c>
      <c r="CB7" s="123">
        <f t="shared" si="2"/>
        <v>16836814</v>
      </c>
      <c r="CC7" s="123">
        <f t="shared" si="2"/>
        <v>16856080</v>
      </c>
      <c r="CD7" s="123">
        <f t="shared" si="2"/>
        <v>6083955</v>
      </c>
      <c r="CE7" s="123">
        <f t="shared" si="2"/>
        <v>241069</v>
      </c>
      <c r="CF7" s="123">
        <f t="shared" si="2"/>
        <v>4188626</v>
      </c>
      <c r="CG7" s="123">
        <f t="shared" si="2"/>
        <v>124124</v>
      </c>
      <c r="CH7" s="123">
        <f t="shared" si="2"/>
        <v>4733067</v>
      </c>
      <c r="CI7" s="123">
        <f t="shared" si="2"/>
        <v>130066051</v>
      </c>
    </row>
    <row r="8" spans="1:87" s="129" customFormat="1" ht="12" customHeight="1">
      <c r="A8" s="125" t="s">
        <v>334</v>
      </c>
      <c r="B8" s="126" t="s">
        <v>336</v>
      </c>
      <c r="C8" s="125" t="s">
        <v>337</v>
      </c>
      <c r="D8" s="127">
        <f aca="true" t="shared" si="3" ref="D8:D47">+SUM(E8,J8)</f>
        <v>2539293</v>
      </c>
      <c r="E8" s="127">
        <f aca="true" t="shared" si="4" ref="E8:E47">+SUM(F8:I8)</f>
        <v>2538862</v>
      </c>
      <c r="F8" s="127">
        <v>92612</v>
      </c>
      <c r="G8" s="127">
        <v>2197126</v>
      </c>
      <c r="H8" s="127">
        <v>70362</v>
      </c>
      <c r="I8" s="127">
        <v>178762</v>
      </c>
      <c r="J8" s="127">
        <v>431</v>
      </c>
      <c r="K8" s="128">
        <v>0</v>
      </c>
      <c r="L8" s="127">
        <f aca="true" t="shared" si="5" ref="L8:L47">+SUM(M8,R8,V8,W8,AC8)</f>
        <v>36060073</v>
      </c>
      <c r="M8" s="127">
        <f aca="true" t="shared" si="6" ref="M8:M47">+SUM(N8:Q8)</f>
        <v>17441462</v>
      </c>
      <c r="N8" s="127">
        <v>5188303</v>
      </c>
      <c r="O8" s="127">
        <v>10532721</v>
      </c>
      <c r="P8" s="127">
        <v>1515655</v>
      </c>
      <c r="Q8" s="127">
        <v>204783</v>
      </c>
      <c r="R8" s="127">
        <f aca="true" t="shared" si="7" ref="R8:R47">+SUM(S8:U8)</f>
        <v>10478026</v>
      </c>
      <c r="S8" s="127">
        <v>1677925</v>
      </c>
      <c r="T8" s="127">
        <v>2328510</v>
      </c>
      <c r="U8" s="127">
        <v>6471591</v>
      </c>
      <c r="V8" s="127">
        <v>134014</v>
      </c>
      <c r="W8" s="127">
        <f aca="true" t="shared" si="8" ref="W8:W47">+SUM(X8:AA8)</f>
        <v>7917379</v>
      </c>
      <c r="X8" s="127">
        <v>3954095</v>
      </c>
      <c r="Y8" s="127">
        <v>3775848</v>
      </c>
      <c r="Z8" s="127">
        <v>174073</v>
      </c>
      <c r="AA8" s="127">
        <v>13363</v>
      </c>
      <c r="AB8" s="128">
        <v>0</v>
      </c>
      <c r="AC8" s="127">
        <v>89192</v>
      </c>
      <c r="AD8" s="127">
        <v>1306371</v>
      </c>
      <c r="AE8" s="127">
        <f aca="true" t="shared" si="9" ref="AE8:AE47">+SUM(D8,L8,AD8)</f>
        <v>39905737</v>
      </c>
      <c r="AF8" s="127">
        <f aca="true" t="shared" si="10" ref="AF8:AF47">+SUM(AG8,AL8)</f>
        <v>0</v>
      </c>
      <c r="AG8" s="127">
        <f aca="true" t="shared" si="11" ref="AG8:AG47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47">+SUM(AO8,AT8,AX8,AY8,BE8)</f>
        <v>1277398</v>
      </c>
      <c r="AO8" s="127">
        <f aca="true" t="shared" si="13" ref="AO8:AO47">+SUM(AP8:AS8)</f>
        <v>910433</v>
      </c>
      <c r="AP8" s="127">
        <v>215527</v>
      </c>
      <c r="AQ8" s="127">
        <v>617316</v>
      </c>
      <c r="AR8" s="127">
        <v>77590</v>
      </c>
      <c r="AS8" s="127">
        <v>0</v>
      </c>
      <c r="AT8" s="127">
        <f aca="true" t="shared" si="14" ref="AT8:AT47">+SUM(AU8:AW8)</f>
        <v>350947</v>
      </c>
      <c r="AU8" s="127">
        <v>270075</v>
      </c>
      <c r="AV8" s="127">
        <v>23295</v>
      </c>
      <c r="AW8" s="127">
        <v>57577</v>
      </c>
      <c r="AX8" s="127">
        <v>0</v>
      </c>
      <c r="AY8" s="127">
        <f aca="true" t="shared" si="15" ref="AY8:AY47">+SUM(AZ8:BC8)</f>
        <v>16018</v>
      </c>
      <c r="AZ8" s="127">
        <v>493</v>
      </c>
      <c r="BA8" s="127">
        <v>15525</v>
      </c>
      <c r="BB8" s="127">
        <v>0</v>
      </c>
      <c r="BC8" s="127">
        <v>0</v>
      </c>
      <c r="BD8" s="128">
        <v>0</v>
      </c>
      <c r="BE8" s="127">
        <v>0</v>
      </c>
      <c r="BF8" s="127">
        <v>40213</v>
      </c>
      <c r="BG8" s="127">
        <f aca="true" t="shared" si="16" ref="BG8:BG47">+SUM(BF8,AN8,AF8)</f>
        <v>1317611</v>
      </c>
      <c r="BH8" s="127">
        <f aca="true" t="shared" si="17" ref="BH8:BH24">SUM(D8,AF8)</f>
        <v>2539293</v>
      </c>
      <c r="BI8" s="127">
        <f aca="true" t="shared" si="18" ref="BI8:BI23">SUM(E8,AG8)</f>
        <v>2538862</v>
      </c>
      <c r="BJ8" s="127">
        <f aca="true" t="shared" si="19" ref="BJ8:BJ23">SUM(F8,AH8)</f>
        <v>92612</v>
      </c>
      <c r="BK8" s="127">
        <f aca="true" t="shared" si="20" ref="BK8:BK23">SUM(G8,AI8)</f>
        <v>2197126</v>
      </c>
      <c r="BL8" s="127">
        <f aca="true" t="shared" si="21" ref="BL8:BL23">SUM(H8,AJ8)</f>
        <v>70362</v>
      </c>
      <c r="BM8" s="127">
        <f aca="true" t="shared" si="22" ref="BM8:BM23">SUM(I8,AK8)</f>
        <v>178762</v>
      </c>
      <c r="BN8" s="127">
        <f aca="true" t="shared" si="23" ref="BN8:BN23">SUM(J8,AL8)</f>
        <v>431</v>
      </c>
      <c r="BO8" s="128">
        <f aca="true" t="shared" si="24" ref="BO8:BO23">SUM(K8,AM8)</f>
        <v>0</v>
      </c>
      <c r="BP8" s="127">
        <f aca="true" t="shared" si="25" ref="BP8:BP23">SUM(L8,AN8)</f>
        <v>37337471</v>
      </c>
      <c r="BQ8" s="127">
        <f aca="true" t="shared" si="26" ref="BQ8:BQ23">SUM(M8,AO8)</f>
        <v>18351895</v>
      </c>
      <c r="BR8" s="127">
        <f aca="true" t="shared" si="27" ref="BR8:BR23">SUM(N8,AP8)</f>
        <v>5403830</v>
      </c>
      <c r="BS8" s="127">
        <f aca="true" t="shared" si="28" ref="BS8:BS23">SUM(O8,AQ8)</f>
        <v>11150037</v>
      </c>
      <c r="BT8" s="127">
        <f aca="true" t="shared" si="29" ref="BT8:BT23">SUM(P8,AR8)</f>
        <v>1593245</v>
      </c>
      <c r="BU8" s="127">
        <f aca="true" t="shared" si="30" ref="BU8:BU23">SUM(Q8,AS8)</f>
        <v>204783</v>
      </c>
      <c r="BV8" s="127">
        <f aca="true" t="shared" si="31" ref="BV8:BV23">SUM(R8,AT8)</f>
        <v>10828973</v>
      </c>
      <c r="BW8" s="127">
        <f aca="true" t="shared" si="32" ref="BW8:CI23">SUM(S8,AU8)</f>
        <v>1948000</v>
      </c>
      <c r="BX8" s="127">
        <f t="shared" si="32"/>
        <v>2351805</v>
      </c>
      <c r="BY8" s="127">
        <f t="shared" si="32"/>
        <v>6529168</v>
      </c>
      <c r="BZ8" s="127">
        <f t="shared" si="32"/>
        <v>134014</v>
      </c>
      <c r="CA8" s="127">
        <f t="shared" si="32"/>
        <v>7933397</v>
      </c>
      <c r="CB8" s="127">
        <f t="shared" si="32"/>
        <v>3954588</v>
      </c>
      <c r="CC8" s="127">
        <f t="shared" si="32"/>
        <v>3791373</v>
      </c>
      <c r="CD8" s="127">
        <f t="shared" si="32"/>
        <v>174073</v>
      </c>
      <c r="CE8" s="127">
        <f t="shared" si="32"/>
        <v>13363</v>
      </c>
      <c r="CF8" s="128">
        <f t="shared" si="32"/>
        <v>0</v>
      </c>
      <c r="CG8" s="127">
        <f t="shared" si="32"/>
        <v>89192</v>
      </c>
      <c r="CH8" s="127">
        <f t="shared" si="32"/>
        <v>1346584</v>
      </c>
      <c r="CI8" s="127">
        <f t="shared" si="32"/>
        <v>41223348</v>
      </c>
    </row>
    <row r="9" spans="1:87" s="129" customFormat="1" ht="12" customHeight="1">
      <c r="A9" s="125" t="s">
        <v>334</v>
      </c>
      <c r="B9" s="126" t="s">
        <v>338</v>
      </c>
      <c r="C9" s="125" t="s">
        <v>339</v>
      </c>
      <c r="D9" s="127">
        <f t="shared" si="3"/>
        <v>2379330</v>
      </c>
      <c r="E9" s="127">
        <f t="shared" si="4"/>
        <v>2379330</v>
      </c>
      <c r="F9" s="127">
        <v>70805</v>
      </c>
      <c r="G9" s="127">
        <v>2308525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14814162</v>
      </c>
      <c r="M9" s="127">
        <f t="shared" si="6"/>
        <v>8149496</v>
      </c>
      <c r="N9" s="127">
        <v>522724</v>
      </c>
      <c r="O9" s="127">
        <v>5019506</v>
      </c>
      <c r="P9" s="127">
        <v>2558383</v>
      </c>
      <c r="Q9" s="127">
        <v>48883</v>
      </c>
      <c r="R9" s="127">
        <f t="shared" si="7"/>
        <v>3156197</v>
      </c>
      <c r="S9" s="127">
        <v>628771</v>
      </c>
      <c r="T9" s="127">
        <v>2075595</v>
      </c>
      <c r="U9" s="127">
        <v>451831</v>
      </c>
      <c r="V9" s="127">
        <v>493353</v>
      </c>
      <c r="W9" s="127">
        <f t="shared" si="8"/>
        <v>3009303</v>
      </c>
      <c r="X9" s="127">
        <v>1520729</v>
      </c>
      <c r="Y9" s="127">
        <v>1488574</v>
      </c>
      <c r="Z9" s="127">
        <v>0</v>
      </c>
      <c r="AA9" s="127">
        <v>0</v>
      </c>
      <c r="AB9" s="128">
        <v>0</v>
      </c>
      <c r="AC9" s="127">
        <v>5813</v>
      </c>
      <c r="AD9" s="127">
        <v>1723242</v>
      </c>
      <c r="AE9" s="127">
        <f t="shared" si="9"/>
        <v>18916734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996908</v>
      </c>
      <c r="AO9" s="127">
        <f t="shared" si="13"/>
        <v>844191</v>
      </c>
      <c r="AP9" s="127">
        <v>46593</v>
      </c>
      <c r="AQ9" s="127">
        <v>741584</v>
      </c>
      <c r="AR9" s="127">
        <v>56014</v>
      </c>
      <c r="AS9" s="127">
        <v>0</v>
      </c>
      <c r="AT9" s="127">
        <f t="shared" si="14"/>
        <v>126717</v>
      </c>
      <c r="AU9" s="127">
        <v>94487</v>
      </c>
      <c r="AV9" s="127">
        <v>32230</v>
      </c>
      <c r="AW9" s="127">
        <v>0</v>
      </c>
      <c r="AX9" s="127">
        <v>26000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996908</v>
      </c>
      <c r="BH9" s="127">
        <f t="shared" si="17"/>
        <v>2379330</v>
      </c>
      <c r="BI9" s="127">
        <f t="shared" si="18"/>
        <v>2379330</v>
      </c>
      <c r="BJ9" s="127">
        <f t="shared" si="19"/>
        <v>70805</v>
      </c>
      <c r="BK9" s="127">
        <f t="shared" si="20"/>
        <v>2308525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15811070</v>
      </c>
      <c r="BQ9" s="127">
        <f t="shared" si="26"/>
        <v>8993687</v>
      </c>
      <c r="BR9" s="127">
        <f t="shared" si="27"/>
        <v>569317</v>
      </c>
      <c r="BS9" s="127">
        <f t="shared" si="28"/>
        <v>5761090</v>
      </c>
      <c r="BT9" s="127">
        <f t="shared" si="29"/>
        <v>2614397</v>
      </c>
      <c r="BU9" s="127">
        <f t="shared" si="30"/>
        <v>48883</v>
      </c>
      <c r="BV9" s="127">
        <f t="shared" si="31"/>
        <v>3282914</v>
      </c>
      <c r="BW9" s="127">
        <f t="shared" si="32"/>
        <v>723258</v>
      </c>
      <c r="BX9" s="127">
        <f t="shared" si="32"/>
        <v>2107825</v>
      </c>
      <c r="BY9" s="127">
        <f t="shared" si="32"/>
        <v>451831</v>
      </c>
      <c r="BZ9" s="127">
        <f t="shared" si="32"/>
        <v>519353</v>
      </c>
      <c r="CA9" s="127">
        <f t="shared" si="32"/>
        <v>3009303</v>
      </c>
      <c r="CB9" s="127">
        <f t="shared" si="32"/>
        <v>1520729</v>
      </c>
      <c r="CC9" s="127">
        <f t="shared" si="32"/>
        <v>1488574</v>
      </c>
      <c r="CD9" s="127">
        <f t="shared" si="32"/>
        <v>0</v>
      </c>
      <c r="CE9" s="127">
        <f t="shared" si="32"/>
        <v>0</v>
      </c>
      <c r="CF9" s="128">
        <f t="shared" si="32"/>
        <v>0</v>
      </c>
      <c r="CG9" s="127">
        <f t="shared" si="32"/>
        <v>5813</v>
      </c>
      <c r="CH9" s="127">
        <f t="shared" si="32"/>
        <v>1723242</v>
      </c>
      <c r="CI9" s="127">
        <f t="shared" si="32"/>
        <v>19913642</v>
      </c>
    </row>
    <row r="10" spans="1:87" s="129" customFormat="1" ht="12" customHeight="1">
      <c r="A10" s="125" t="s">
        <v>334</v>
      </c>
      <c r="B10" s="126" t="s">
        <v>340</v>
      </c>
      <c r="C10" s="125" t="s">
        <v>341</v>
      </c>
      <c r="D10" s="127">
        <f t="shared" si="3"/>
        <v>478187</v>
      </c>
      <c r="E10" s="127">
        <f t="shared" si="4"/>
        <v>474128</v>
      </c>
      <c r="F10" s="127">
        <v>0</v>
      </c>
      <c r="G10" s="127">
        <v>474128</v>
      </c>
      <c r="H10" s="127">
        <v>0</v>
      </c>
      <c r="I10" s="127">
        <v>0</v>
      </c>
      <c r="J10" s="127">
        <v>4059</v>
      </c>
      <c r="K10" s="128">
        <v>0</v>
      </c>
      <c r="L10" s="127">
        <f t="shared" si="5"/>
        <v>7613864</v>
      </c>
      <c r="M10" s="127">
        <f t="shared" si="6"/>
        <v>2797442</v>
      </c>
      <c r="N10" s="127">
        <v>699360</v>
      </c>
      <c r="O10" s="127">
        <v>1270881</v>
      </c>
      <c r="P10" s="127">
        <v>782081</v>
      </c>
      <c r="Q10" s="127">
        <v>45120</v>
      </c>
      <c r="R10" s="127">
        <f t="shared" si="7"/>
        <v>292371</v>
      </c>
      <c r="S10" s="127">
        <v>292371</v>
      </c>
      <c r="T10" s="127">
        <v>0</v>
      </c>
      <c r="U10" s="127">
        <v>0</v>
      </c>
      <c r="V10" s="127">
        <v>35111</v>
      </c>
      <c r="W10" s="127">
        <f t="shared" si="8"/>
        <v>4488940</v>
      </c>
      <c r="X10" s="127">
        <v>2584958</v>
      </c>
      <c r="Y10" s="127">
        <v>1841520</v>
      </c>
      <c r="Z10" s="127">
        <v>62462</v>
      </c>
      <c r="AA10" s="127">
        <v>0</v>
      </c>
      <c r="AB10" s="128">
        <v>0</v>
      </c>
      <c r="AC10" s="127">
        <v>0</v>
      </c>
      <c r="AD10" s="127">
        <v>200061</v>
      </c>
      <c r="AE10" s="127">
        <f t="shared" si="9"/>
        <v>8292112</v>
      </c>
      <c r="AF10" s="127">
        <f t="shared" si="10"/>
        <v>162751</v>
      </c>
      <c r="AG10" s="127">
        <f t="shared" si="11"/>
        <v>162751</v>
      </c>
      <c r="AH10" s="127">
        <v>0</v>
      </c>
      <c r="AI10" s="127">
        <v>162751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542152</v>
      </c>
      <c r="AO10" s="127">
        <f t="shared" si="13"/>
        <v>338400</v>
      </c>
      <c r="AP10" s="127">
        <v>82720</v>
      </c>
      <c r="AQ10" s="127">
        <v>120320</v>
      </c>
      <c r="AR10" s="127">
        <v>135360</v>
      </c>
      <c r="AS10" s="127">
        <v>0</v>
      </c>
      <c r="AT10" s="127">
        <f t="shared" si="14"/>
        <v>13904</v>
      </c>
      <c r="AU10" s="127">
        <v>13904</v>
      </c>
      <c r="AV10" s="127">
        <v>0</v>
      </c>
      <c r="AW10" s="127">
        <v>0</v>
      </c>
      <c r="AX10" s="127">
        <v>0</v>
      </c>
      <c r="AY10" s="127">
        <f t="shared" si="15"/>
        <v>189848</v>
      </c>
      <c r="AZ10" s="127">
        <v>31622</v>
      </c>
      <c r="BA10" s="127">
        <v>158226</v>
      </c>
      <c r="BB10" s="127">
        <v>0</v>
      </c>
      <c r="BC10" s="127">
        <v>0</v>
      </c>
      <c r="BD10" s="128">
        <v>0</v>
      </c>
      <c r="BE10" s="127">
        <v>0</v>
      </c>
      <c r="BF10" s="127">
        <v>126937</v>
      </c>
      <c r="BG10" s="127">
        <f t="shared" si="16"/>
        <v>831840</v>
      </c>
      <c r="BH10" s="127">
        <f t="shared" si="17"/>
        <v>640938</v>
      </c>
      <c r="BI10" s="127">
        <f t="shared" si="18"/>
        <v>636879</v>
      </c>
      <c r="BJ10" s="127">
        <f t="shared" si="19"/>
        <v>0</v>
      </c>
      <c r="BK10" s="127">
        <f t="shared" si="20"/>
        <v>636879</v>
      </c>
      <c r="BL10" s="127">
        <f t="shared" si="21"/>
        <v>0</v>
      </c>
      <c r="BM10" s="127">
        <f t="shared" si="22"/>
        <v>0</v>
      </c>
      <c r="BN10" s="127">
        <f t="shared" si="23"/>
        <v>4059</v>
      </c>
      <c r="BO10" s="128">
        <f t="shared" si="24"/>
        <v>0</v>
      </c>
      <c r="BP10" s="127">
        <f t="shared" si="25"/>
        <v>8156016</v>
      </c>
      <c r="BQ10" s="127">
        <f t="shared" si="26"/>
        <v>3135842</v>
      </c>
      <c r="BR10" s="127">
        <f t="shared" si="27"/>
        <v>782080</v>
      </c>
      <c r="BS10" s="127">
        <f t="shared" si="28"/>
        <v>1391201</v>
      </c>
      <c r="BT10" s="127">
        <f t="shared" si="29"/>
        <v>917441</v>
      </c>
      <c r="BU10" s="127">
        <f t="shared" si="30"/>
        <v>45120</v>
      </c>
      <c r="BV10" s="127">
        <f t="shared" si="31"/>
        <v>306275</v>
      </c>
      <c r="BW10" s="127">
        <f t="shared" si="32"/>
        <v>306275</v>
      </c>
      <c r="BX10" s="127">
        <f t="shared" si="32"/>
        <v>0</v>
      </c>
      <c r="BY10" s="127">
        <f t="shared" si="32"/>
        <v>0</v>
      </c>
      <c r="BZ10" s="127">
        <f t="shared" si="32"/>
        <v>35111</v>
      </c>
      <c r="CA10" s="127">
        <f t="shared" si="32"/>
        <v>4678788</v>
      </c>
      <c r="CB10" s="127">
        <f t="shared" si="32"/>
        <v>2616580</v>
      </c>
      <c r="CC10" s="127">
        <f t="shared" si="32"/>
        <v>1999746</v>
      </c>
      <c r="CD10" s="127">
        <f t="shared" si="32"/>
        <v>62462</v>
      </c>
      <c r="CE10" s="127">
        <f t="shared" si="32"/>
        <v>0</v>
      </c>
      <c r="CF10" s="128">
        <f t="shared" si="32"/>
        <v>0</v>
      </c>
      <c r="CG10" s="127">
        <f t="shared" si="32"/>
        <v>0</v>
      </c>
      <c r="CH10" s="127">
        <f t="shared" si="32"/>
        <v>326998</v>
      </c>
      <c r="CI10" s="127">
        <f t="shared" si="32"/>
        <v>9123952</v>
      </c>
    </row>
    <row r="11" spans="1:87" s="129" customFormat="1" ht="12" customHeight="1">
      <c r="A11" s="125" t="s">
        <v>334</v>
      </c>
      <c r="B11" s="126" t="s">
        <v>342</v>
      </c>
      <c r="C11" s="125" t="s">
        <v>343</v>
      </c>
      <c r="D11" s="127">
        <f t="shared" si="3"/>
        <v>269551</v>
      </c>
      <c r="E11" s="127">
        <f t="shared" si="4"/>
        <v>269551</v>
      </c>
      <c r="F11" s="127">
        <v>0</v>
      </c>
      <c r="G11" s="127">
        <v>269551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5842798</v>
      </c>
      <c r="M11" s="127">
        <f t="shared" si="6"/>
        <v>2194330</v>
      </c>
      <c r="N11" s="127">
        <v>575127</v>
      </c>
      <c r="O11" s="127">
        <v>1035228</v>
      </c>
      <c r="P11" s="127">
        <v>583975</v>
      </c>
      <c r="Q11" s="127">
        <v>0</v>
      </c>
      <c r="R11" s="127">
        <f t="shared" si="7"/>
        <v>1151287</v>
      </c>
      <c r="S11" s="127">
        <v>85647</v>
      </c>
      <c r="T11" s="127">
        <v>963548</v>
      </c>
      <c r="U11" s="127">
        <v>102092</v>
      </c>
      <c r="V11" s="127">
        <v>66029</v>
      </c>
      <c r="W11" s="127">
        <f t="shared" si="8"/>
        <v>2430327</v>
      </c>
      <c r="X11" s="127">
        <v>839134</v>
      </c>
      <c r="Y11" s="127">
        <v>1273082</v>
      </c>
      <c r="Z11" s="127">
        <v>318111</v>
      </c>
      <c r="AA11" s="127">
        <v>0</v>
      </c>
      <c r="AB11" s="128">
        <v>0</v>
      </c>
      <c r="AC11" s="127">
        <v>825</v>
      </c>
      <c r="AD11" s="127">
        <v>533376</v>
      </c>
      <c r="AE11" s="127">
        <f t="shared" si="9"/>
        <v>6645725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371047</v>
      </c>
      <c r="AO11" s="127">
        <f t="shared" si="13"/>
        <v>35392</v>
      </c>
      <c r="AP11" s="127">
        <v>35392</v>
      </c>
      <c r="AQ11" s="127">
        <v>0</v>
      </c>
      <c r="AR11" s="127">
        <v>0</v>
      </c>
      <c r="AS11" s="127">
        <v>0</v>
      </c>
      <c r="AT11" s="127">
        <f t="shared" si="14"/>
        <v>27297</v>
      </c>
      <c r="AU11" s="127">
        <v>78</v>
      </c>
      <c r="AV11" s="127">
        <v>27219</v>
      </c>
      <c r="AW11" s="127">
        <v>0</v>
      </c>
      <c r="AX11" s="127">
        <v>0</v>
      </c>
      <c r="AY11" s="127">
        <f t="shared" si="15"/>
        <v>308358</v>
      </c>
      <c r="AZ11" s="127">
        <v>118253</v>
      </c>
      <c r="BA11" s="127">
        <v>190105</v>
      </c>
      <c r="BB11" s="127">
        <v>0</v>
      </c>
      <c r="BC11" s="127">
        <v>0</v>
      </c>
      <c r="BD11" s="128">
        <v>0</v>
      </c>
      <c r="BE11" s="127">
        <v>0</v>
      </c>
      <c r="BF11" s="127">
        <v>36929</v>
      </c>
      <c r="BG11" s="127">
        <f t="shared" si="16"/>
        <v>407976</v>
      </c>
      <c r="BH11" s="127">
        <f t="shared" si="17"/>
        <v>269551</v>
      </c>
      <c r="BI11" s="127">
        <f t="shared" si="18"/>
        <v>269551</v>
      </c>
      <c r="BJ11" s="127">
        <f t="shared" si="19"/>
        <v>0</v>
      </c>
      <c r="BK11" s="127">
        <f t="shared" si="20"/>
        <v>269551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6213845</v>
      </c>
      <c r="BQ11" s="127">
        <f t="shared" si="26"/>
        <v>2229722</v>
      </c>
      <c r="BR11" s="127">
        <f t="shared" si="27"/>
        <v>610519</v>
      </c>
      <c r="BS11" s="127">
        <f t="shared" si="28"/>
        <v>1035228</v>
      </c>
      <c r="BT11" s="127">
        <f t="shared" si="29"/>
        <v>583975</v>
      </c>
      <c r="BU11" s="127">
        <f t="shared" si="30"/>
        <v>0</v>
      </c>
      <c r="BV11" s="127">
        <f t="shared" si="31"/>
        <v>1178584</v>
      </c>
      <c r="BW11" s="127">
        <f t="shared" si="32"/>
        <v>85725</v>
      </c>
      <c r="BX11" s="127">
        <f t="shared" si="32"/>
        <v>990767</v>
      </c>
      <c r="BY11" s="127">
        <f t="shared" si="32"/>
        <v>102092</v>
      </c>
      <c r="BZ11" s="127">
        <f t="shared" si="32"/>
        <v>66029</v>
      </c>
      <c r="CA11" s="127">
        <f t="shared" si="32"/>
        <v>2738685</v>
      </c>
      <c r="CB11" s="127">
        <f t="shared" si="32"/>
        <v>957387</v>
      </c>
      <c r="CC11" s="127">
        <f t="shared" si="32"/>
        <v>1463187</v>
      </c>
      <c r="CD11" s="127">
        <f t="shared" si="32"/>
        <v>318111</v>
      </c>
      <c r="CE11" s="127">
        <f t="shared" si="32"/>
        <v>0</v>
      </c>
      <c r="CF11" s="128">
        <f t="shared" si="32"/>
        <v>0</v>
      </c>
      <c r="CG11" s="127">
        <f t="shared" si="32"/>
        <v>825</v>
      </c>
      <c r="CH11" s="127">
        <f t="shared" si="32"/>
        <v>570305</v>
      </c>
      <c r="CI11" s="127">
        <f t="shared" si="32"/>
        <v>7053701</v>
      </c>
    </row>
    <row r="12" spans="1:87" s="129" customFormat="1" ht="12" customHeight="1">
      <c r="A12" s="125" t="s">
        <v>334</v>
      </c>
      <c r="B12" s="126" t="s">
        <v>344</v>
      </c>
      <c r="C12" s="125" t="s">
        <v>345</v>
      </c>
      <c r="D12" s="133">
        <f t="shared" si="3"/>
        <v>2363353</v>
      </c>
      <c r="E12" s="133">
        <f t="shared" si="4"/>
        <v>2363353</v>
      </c>
      <c r="F12" s="133">
        <v>0</v>
      </c>
      <c r="G12" s="133">
        <v>2363353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2315828</v>
      </c>
      <c r="M12" s="133">
        <f t="shared" si="6"/>
        <v>1384386</v>
      </c>
      <c r="N12" s="133">
        <v>213303</v>
      </c>
      <c r="O12" s="133">
        <v>1039193</v>
      </c>
      <c r="P12" s="133">
        <v>118007</v>
      </c>
      <c r="Q12" s="133">
        <v>13883</v>
      </c>
      <c r="R12" s="133">
        <f t="shared" si="7"/>
        <v>298678</v>
      </c>
      <c r="S12" s="133">
        <v>126891</v>
      </c>
      <c r="T12" s="133">
        <v>137740</v>
      </c>
      <c r="U12" s="133">
        <v>34047</v>
      </c>
      <c r="V12" s="133">
        <v>0</v>
      </c>
      <c r="W12" s="133">
        <f t="shared" si="8"/>
        <v>632764</v>
      </c>
      <c r="X12" s="133">
        <v>1713</v>
      </c>
      <c r="Y12" s="133">
        <v>578421</v>
      </c>
      <c r="Z12" s="133">
        <v>52630</v>
      </c>
      <c r="AA12" s="133">
        <v>0</v>
      </c>
      <c r="AB12" s="134">
        <v>0</v>
      </c>
      <c r="AC12" s="133">
        <v>0</v>
      </c>
      <c r="AD12" s="133">
        <v>265688</v>
      </c>
      <c r="AE12" s="133">
        <f t="shared" si="9"/>
        <v>4944869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121491</v>
      </c>
      <c r="AO12" s="133">
        <f t="shared" si="13"/>
        <v>5553</v>
      </c>
      <c r="AP12" s="133">
        <v>5553</v>
      </c>
      <c r="AQ12" s="133">
        <v>0</v>
      </c>
      <c r="AR12" s="133">
        <v>0</v>
      </c>
      <c r="AS12" s="133">
        <v>0</v>
      </c>
      <c r="AT12" s="133">
        <f t="shared" si="14"/>
        <v>0</v>
      </c>
      <c r="AU12" s="133">
        <v>0</v>
      </c>
      <c r="AV12" s="133">
        <v>0</v>
      </c>
      <c r="AW12" s="133">
        <v>0</v>
      </c>
      <c r="AX12" s="133">
        <v>0</v>
      </c>
      <c r="AY12" s="133">
        <f t="shared" si="15"/>
        <v>115938</v>
      </c>
      <c r="AZ12" s="133">
        <v>61818</v>
      </c>
      <c r="BA12" s="133">
        <v>54120</v>
      </c>
      <c r="BB12" s="133">
        <v>0</v>
      </c>
      <c r="BC12" s="133">
        <v>0</v>
      </c>
      <c r="BD12" s="134">
        <v>0</v>
      </c>
      <c r="BE12" s="133">
        <v>0</v>
      </c>
      <c r="BF12" s="133">
        <v>10269</v>
      </c>
      <c r="BG12" s="133">
        <f t="shared" si="16"/>
        <v>131760</v>
      </c>
      <c r="BH12" s="133">
        <f t="shared" si="17"/>
        <v>2363353</v>
      </c>
      <c r="BI12" s="133">
        <f t="shared" si="18"/>
        <v>2363353</v>
      </c>
      <c r="BJ12" s="133">
        <f t="shared" si="19"/>
        <v>0</v>
      </c>
      <c r="BK12" s="133">
        <f t="shared" si="20"/>
        <v>2363353</v>
      </c>
      <c r="BL12" s="133">
        <f t="shared" si="21"/>
        <v>0</v>
      </c>
      <c r="BM12" s="133">
        <f t="shared" si="22"/>
        <v>0</v>
      </c>
      <c r="BN12" s="133">
        <f t="shared" si="23"/>
        <v>0</v>
      </c>
      <c r="BO12" s="134">
        <f t="shared" si="24"/>
        <v>0</v>
      </c>
      <c r="BP12" s="133">
        <f t="shared" si="25"/>
        <v>2437319</v>
      </c>
      <c r="BQ12" s="133">
        <f t="shared" si="26"/>
        <v>1389939</v>
      </c>
      <c r="BR12" s="133">
        <f t="shared" si="27"/>
        <v>218856</v>
      </c>
      <c r="BS12" s="133">
        <f t="shared" si="28"/>
        <v>1039193</v>
      </c>
      <c r="BT12" s="133">
        <f t="shared" si="29"/>
        <v>118007</v>
      </c>
      <c r="BU12" s="133">
        <f t="shared" si="30"/>
        <v>13883</v>
      </c>
      <c r="BV12" s="133">
        <f t="shared" si="31"/>
        <v>298678</v>
      </c>
      <c r="BW12" s="133">
        <f t="shared" si="32"/>
        <v>126891</v>
      </c>
      <c r="BX12" s="133">
        <f t="shared" si="32"/>
        <v>137740</v>
      </c>
      <c r="BY12" s="133">
        <f t="shared" si="32"/>
        <v>34047</v>
      </c>
      <c r="BZ12" s="133">
        <f t="shared" si="32"/>
        <v>0</v>
      </c>
      <c r="CA12" s="133">
        <f t="shared" si="32"/>
        <v>748702</v>
      </c>
      <c r="CB12" s="133">
        <f t="shared" si="32"/>
        <v>63531</v>
      </c>
      <c r="CC12" s="133">
        <f t="shared" si="32"/>
        <v>632541</v>
      </c>
      <c r="CD12" s="133">
        <f t="shared" si="32"/>
        <v>52630</v>
      </c>
      <c r="CE12" s="133">
        <f t="shared" si="32"/>
        <v>0</v>
      </c>
      <c r="CF12" s="134">
        <f t="shared" si="32"/>
        <v>0</v>
      </c>
      <c r="CG12" s="133">
        <f t="shared" si="32"/>
        <v>0</v>
      </c>
      <c r="CH12" s="133">
        <f t="shared" si="32"/>
        <v>275957</v>
      </c>
      <c r="CI12" s="133">
        <f t="shared" si="32"/>
        <v>5076629</v>
      </c>
    </row>
    <row r="13" spans="1:87" s="129" customFormat="1" ht="12" customHeight="1">
      <c r="A13" s="125" t="s">
        <v>334</v>
      </c>
      <c r="B13" s="126" t="s">
        <v>346</v>
      </c>
      <c r="C13" s="125" t="s">
        <v>347</v>
      </c>
      <c r="D13" s="133">
        <f t="shared" si="3"/>
        <v>657512</v>
      </c>
      <c r="E13" s="133">
        <f t="shared" si="4"/>
        <v>653183</v>
      </c>
      <c r="F13" s="133">
        <v>0</v>
      </c>
      <c r="G13" s="133">
        <v>653183</v>
      </c>
      <c r="H13" s="133">
        <v>0</v>
      </c>
      <c r="I13" s="133">
        <v>0</v>
      </c>
      <c r="J13" s="133">
        <v>4329</v>
      </c>
      <c r="K13" s="134">
        <v>0</v>
      </c>
      <c r="L13" s="133">
        <f t="shared" si="5"/>
        <v>3395667</v>
      </c>
      <c r="M13" s="133">
        <f t="shared" si="6"/>
        <v>1303412</v>
      </c>
      <c r="N13" s="133">
        <v>351609</v>
      </c>
      <c r="O13" s="133">
        <v>815234</v>
      </c>
      <c r="P13" s="133">
        <v>136569</v>
      </c>
      <c r="Q13" s="133">
        <v>0</v>
      </c>
      <c r="R13" s="133">
        <f t="shared" si="7"/>
        <v>426346</v>
      </c>
      <c r="S13" s="133">
        <v>24985</v>
      </c>
      <c r="T13" s="133">
        <v>372326</v>
      </c>
      <c r="U13" s="133">
        <v>29035</v>
      </c>
      <c r="V13" s="133">
        <v>0</v>
      </c>
      <c r="W13" s="133">
        <f t="shared" si="8"/>
        <v>1649050</v>
      </c>
      <c r="X13" s="133">
        <v>682368</v>
      </c>
      <c r="Y13" s="133">
        <v>515885</v>
      </c>
      <c r="Z13" s="133">
        <v>444868</v>
      </c>
      <c r="AA13" s="133">
        <v>5929</v>
      </c>
      <c r="AB13" s="134">
        <v>0</v>
      </c>
      <c r="AC13" s="133">
        <v>16859</v>
      </c>
      <c r="AD13" s="133">
        <v>44690</v>
      </c>
      <c r="AE13" s="133">
        <f t="shared" si="9"/>
        <v>4097869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99015</v>
      </c>
      <c r="AO13" s="133">
        <f t="shared" si="13"/>
        <v>49921</v>
      </c>
      <c r="AP13" s="133">
        <v>21185</v>
      </c>
      <c r="AQ13" s="133">
        <v>0</v>
      </c>
      <c r="AR13" s="133">
        <v>28736</v>
      </c>
      <c r="AS13" s="133">
        <v>0</v>
      </c>
      <c r="AT13" s="133">
        <f t="shared" si="14"/>
        <v>23277</v>
      </c>
      <c r="AU13" s="133">
        <v>0</v>
      </c>
      <c r="AV13" s="133">
        <v>23277</v>
      </c>
      <c r="AW13" s="133">
        <v>0</v>
      </c>
      <c r="AX13" s="133">
        <v>0</v>
      </c>
      <c r="AY13" s="133">
        <f t="shared" si="15"/>
        <v>25817</v>
      </c>
      <c r="AZ13" s="133">
        <v>23256</v>
      </c>
      <c r="BA13" s="133">
        <v>2561</v>
      </c>
      <c r="BB13" s="133">
        <v>0</v>
      </c>
      <c r="BC13" s="133">
        <v>0</v>
      </c>
      <c r="BD13" s="134">
        <v>0</v>
      </c>
      <c r="BE13" s="133">
        <v>0</v>
      </c>
      <c r="BF13" s="133">
        <v>0</v>
      </c>
      <c r="BG13" s="133">
        <f t="shared" si="16"/>
        <v>99015</v>
      </c>
      <c r="BH13" s="133">
        <f t="shared" si="17"/>
        <v>657512</v>
      </c>
      <c r="BI13" s="133">
        <f t="shared" si="18"/>
        <v>653183</v>
      </c>
      <c r="BJ13" s="133">
        <f t="shared" si="19"/>
        <v>0</v>
      </c>
      <c r="BK13" s="133">
        <f t="shared" si="20"/>
        <v>653183</v>
      </c>
      <c r="BL13" s="133">
        <f t="shared" si="21"/>
        <v>0</v>
      </c>
      <c r="BM13" s="133">
        <f t="shared" si="22"/>
        <v>0</v>
      </c>
      <c r="BN13" s="133">
        <f t="shared" si="23"/>
        <v>4329</v>
      </c>
      <c r="BO13" s="134">
        <f t="shared" si="24"/>
        <v>0</v>
      </c>
      <c r="BP13" s="133">
        <f t="shared" si="25"/>
        <v>3494682</v>
      </c>
      <c r="BQ13" s="133">
        <f t="shared" si="26"/>
        <v>1353333</v>
      </c>
      <c r="BR13" s="133">
        <f t="shared" si="27"/>
        <v>372794</v>
      </c>
      <c r="BS13" s="133">
        <f t="shared" si="28"/>
        <v>815234</v>
      </c>
      <c r="BT13" s="133">
        <f t="shared" si="29"/>
        <v>165305</v>
      </c>
      <c r="BU13" s="133">
        <f t="shared" si="30"/>
        <v>0</v>
      </c>
      <c r="BV13" s="133">
        <f t="shared" si="31"/>
        <v>449623</v>
      </c>
      <c r="BW13" s="133">
        <f t="shared" si="32"/>
        <v>24985</v>
      </c>
      <c r="BX13" s="133">
        <f t="shared" si="32"/>
        <v>395603</v>
      </c>
      <c r="BY13" s="133">
        <f t="shared" si="32"/>
        <v>29035</v>
      </c>
      <c r="BZ13" s="133">
        <f t="shared" si="32"/>
        <v>0</v>
      </c>
      <c r="CA13" s="133">
        <f t="shared" si="32"/>
        <v>1674867</v>
      </c>
      <c r="CB13" s="133">
        <f t="shared" si="32"/>
        <v>705624</v>
      </c>
      <c r="CC13" s="133">
        <f t="shared" si="32"/>
        <v>518446</v>
      </c>
      <c r="CD13" s="133">
        <f t="shared" si="32"/>
        <v>444868</v>
      </c>
      <c r="CE13" s="133">
        <f t="shared" si="32"/>
        <v>5929</v>
      </c>
      <c r="CF13" s="134">
        <f t="shared" si="32"/>
        <v>0</v>
      </c>
      <c r="CG13" s="133">
        <f t="shared" si="32"/>
        <v>16859</v>
      </c>
      <c r="CH13" s="133">
        <f t="shared" si="32"/>
        <v>44690</v>
      </c>
      <c r="CI13" s="133">
        <f t="shared" si="32"/>
        <v>4196884</v>
      </c>
    </row>
    <row r="14" spans="1:87" s="129" customFormat="1" ht="12" customHeight="1">
      <c r="A14" s="125" t="s">
        <v>334</v>
      </c>
      <c r="B14" s="126" t="s">
        <v>348</v>
      </c>
      <c r="C14" s="125" t="s">
        <v>349</v>
      </c>
      <c r="D14" s="133">
        <f t="shared" si="3"/>
        <v>1133969</v>
      </c>
      <c r="E14" s="133">
        <f t="shared" si="4"/>
        <v>1133336</v>
      </c>
      <c r="F14" s="133">
        <v>0</v>
      </c>
      <c r="G14" s="133">
        <v>1083121</v>
      </c>
      <c r="H14" s="133">
        <v>50215</v>
      </c>
      <c r="I14" s="133">
        <v>0</v>
      </c>
      <c r="J14" s="133">
        <v>633</v>
      </c>
      <c r="K14" s="134">
        <v>0</v>
      </c>
      <c r="L14" s="133">
        <f t="shared" si="5"/>
        <v>5959387</v>
      </c>
      <c r="M14" s="133">
        <f t="shared" si="6"/>
        <v>1971646</v>
      </c>
      <c r="N14" s="133">
        <v>640757</v>
      </c>
      <c r="O14" s="133">
        <v>1092765</v>
      </c>
      <c r="P14" s="133">
        <v>234112</v>
      </c>
      <c r="Q14" s="133">
        <v>4012</v>
      </c>
      <c r="R14" s="133">
        <f t="shared" si="7"/>
        <v>1100823</v>
      </c>
      <c r="S14" s="133">
        <v>495450</v>
      </c>
      <c r="T14" s="133">
        <v>548545</v>
      </c>
      <c r="U14" s="133">
        <v>56828</v>
      </c>
      <c r="V14" s="133">
        <v>0</v>
      </c>
      <c r="W14" s="133">
        <f t="shared" si="8"/>
        <v>2886918</v>
      </c>
      <c r="X14" s="133">
        <v>1336071</v>
      </c>
      <c r="Y14" s="133">
        <v>1479249</v>
      </c>
      <c r="Z14" s="133">
        <v>53119</v>
      </c>
      <c r="AA14" s="133">
        <v>18479</v>
      </c>
      <c r="AB14" s="134">
        <v>0</v>
      </c>
      <c r="AC14" s="133">
        <v>0</v>
      </c>
      <c r="AD14" s="133">
        <v>0</v>
      </c>
      <c r="AE14" s="133">
        <f t="shared" si="9"/>
        <v>7093356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0</v>
      </c>
      <c r="AN14" s="133">
        <f t="shared" si="12"/>
        <v>149391</v>
      </c>
      <c r="AO14" s="133">
        <f t="shared" si="13"/>
        <v>50973</v>
      </c>
      <c r="AP14" s="133">
        <v>18896</v>
      </c>
      <c r="AQ14" s="133">
        <v>0</v>
      </c>
      <c r="AR14" s="133">
        <v>32077</v>
      </c>
      <c r="AS14" s="133">
        <v>0</v>
      </c>
      <c r="AT14" s="133">
        <f t="shared" si="14"/>
        <v>78483</v>
      </c>
      <c r="AU14" s="133">
        <v>0</v>
      </c>
      <c r="AV14" s="133">
        <v>78483</v>
      </c>
      <c r="AW14" s="133">
        <v>0</v>
      </c>
      <c r="AX14" s="133">
        <v>0</v>
      </c>
      <c r="AY14" s="133">
        <f t="shared" si="15"/>
        <v>19935</v>
      </c>
      <c r="AZ14" s="133">
        <v>570</v>
      </c>
      <c r="BA14" s="133">
        <v>19365</v>
      </c>
      <c r="BB14" s="133">
        <v>0</v>
      </c>
      <c r="BC14" s="133">
        <v>0</v>
      </c>
      <c r="BD14" s="134">
        <v>0</v>
      </c>
      <c r="BE14" s="133">
        <v>0</v>
      </c>
      <c r="BF14" s="133">
        <v>0</v>
      </c>
      <c r="BG14" s="133">
        <f t="shared" si="16"/>
        <v>149391</v>
      </c>
      <c r="BH14" s="133">
        <f t="shared" si="17"/>
        <v>1133969</v>
      </c>
      <c r="BI14" s="133">
        <f t="shared" si="18"/>
        <v>1133336</v>
      </c>
      <c r="BJ14" s="133">
        <f t="shared" si="19"/>
        <v>0</v>
      </c>
      <c r="BK14" s="133">
        <f t="shared" si="20"/>
        <v>1083121</v>
      </c>
      <c r="BL14" s="133">
        <f t="shared" si="21"/>
        <v>50215</v>
      </c>
      <c r="BM14" s="133">
        <f t="shared" si="22"/>
        <v>0</v>
      </c>
      <c r="BN14" s="133">
        <f t="shared" si="23"/>
        <v>633</v>
      </c>
      <c r="BO14" s="134">
        <f t="shared" si="24"/>
        <v>0</v>
      </c>
      <c r="BP14" s="133">
        <f t="shared" si="25"/>
        <v>6108778</v>
      </c>
      <c r="BQ14" s="133">
        <f t="shared" si="26"/>
        <v>2022619</v>
      </c>
      <c r="BR14" s="133">
        <f t="shared" si="27"/>
        <v>659653</v>
      </c>
      <c r="BS14" s="133">
        <f t="shared" si="28"/>
        <v>1092765</v>
      </c>
      <c r="BT14" s="133">
        <f t="shared" si="29"/>
        <v>266189</v>
      </c>
      <c r="BU14" s="133">
        <f t="shared" si="30"/>
        <v>4012</v>
      </c>
      <c r="BV14" s="133">
        <f t="shared" si="31"/>
        <v>1179306</v>
      </c>
      <c r="BW14" s="133">
        <f t="shared" si="32"/>
        <v>495450</v>
      </c>
      <c r="BX14" s="133">
        <f t="shared" si="32"/>
        <v>627028</v>
      </c>
      <c r="BY14" s="133">
        <f t="shared" si="32"/>
        <v>56828</v>
      </c>
      <c r="BZ14" s="133">
        <f t="shared" si="32"/>
        <v>0</v>
      </c>
      <c r="CA14" s="133">
        <f t="shared" si="32"/>
        <v>2906853</v>
      </c>
      <c r="CB14" s="133">
        <f t="shared" si="32"/>
        <v>1336641</v>
      </c>
      <c r="CC14" s="133">
        <f t="shared" si="32"/>
        <v>1498614</v>
      </c>
      <c r="CD14" s="133">
        <f t="shared" si="32"/>
        <v>53119</v>
      </c>
      <c r="CE14" s="133">
        <f t="shared" si="32"/>
        <v>18479</v>
      </c>
      <c r="CF14" s="134">
        <f t="shared" si="32"/>
        <v>0</v>
      </c>
      <c r="CG14" s="133">
        <f t="shared" si="32"/>
        <v>0</v>
      </c>
      <c r="CH14" s="133">
        <f t="shared" si="32"/>
        <v>0</v>
      </c>
      <c r="CI14" s="133">
        <f t="shared" si="32"/>
        <v>7242747</v>
      </c>
    </row>
    <row r="15" spans="1:87" s="129" customFormat="1" ht="12" customHeight="1">
      <c r="A15" s="125" t="s">
        <v>334</v>
      </c>
      <c r="B15" s="126" t="s">
        <v>350</v>
      </c>
      <c r="C15" s="125" t="s">
        <v>351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0</v>
      </c>
      <c r="L15" s="133">
        <f t="shared" si="5"/>
        <v>2196970</v>
      </c>
      <c r="M15" s="133">
        <f t="shared" si="6"/>
        <v>509360</v>
      </c>
      <c r="N15" s="133">
        <v>162500</v>
      </c>
      <c r="O15" s="133">
        <v>233229</v>
      </c>
      <c r="P15" s="133">
        <v>99959</v>
      </c>
      <c r="Q15" s="133">
        <v>13672</v>
      </c>
      <c r="R15" s="133">
        <f t="shared" si="7"/>
        <v>456715</v>
      </c>
      <c r="S15" s="133">
        <v>21292</v>
      </c>
      <c r="T15" s="133">
        <v>424942</v>
      </c>
      <c r="U15" s="133">
        <v>10481</v>
      </c>
      <c r="V15" s="133">
        <v>40574</v>
      </c>
      <c r="W15" s="133">
        <f t="shared" si="8"/>
        <v>1180216</v>
      </c>
      <c r="X15" s="133">
        <v>547061</v>
      </c>
      <c r="Y15" s="133">
        <v>412145</v>
      </c>
      <c r="Z15" s="133">
        <v>221010</v>
      </c>
      <c r="AA15" s="133">
        <v>0</v>
      </c>
      <c r="AB15" s="134">
        <v>0</v>
      </c>
      <c r="AC15" s="133">
        <v>10105</v>
      </c>
      <c r="AD15" s="133">
        <v>67468</v>
      </c>
      <c r="AE15" s="133">
        <f t="shared" si="9"/>
        <v>2264438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0</v>
      </c>
      <c r="AN15" s="133">
        <f t="shared" si="12"/>
        <v>528777</v>
      </c>
      <c r="AO15" s="133">
        <f t="shared" si="13"/>
        <v>6836</v>
      </c>
      <c r="AP15" s="133">
        <v>6836</v>
      </c>
      <c r="AQ15" s="133">
        <v>0</v>
      </c>
      <c r="AR15" s="133">
        <v>0</v>
      </c>
      <c r="AS15" s="133">
        <v>0</v>
      </c>
      <c r="AT15" s="133">
        <f t="shared" si="14"/>
        <v>190006</v>
      </c>
      <c r="AU15" s="133">
        <v>0</v>
      </c>
      <c r="AV15" s="133">
        <v>190006</v>
      </c>
      <c r="AW15" s="133">
        <v>0</v>
      </c>
      <c r="AX15" s="133">
        <v>0</v>
      </c>
      <c r="AY15" s="133">
        <f t="shared" si="15"/>
        <v>331141</v>
      </c>
      <c r="AZ15" s="133">
        <v>313203</v>
      </c>
      <c r="BA15" s="133">
        <v>17938</v>
      </c>
      <c r="BB15" s="133">
        <v>0</v>
      </c>
      <c r="BC15" s="133">
        <v>0</v>
      </c>
      <c r="BD15" s="134">
        <v>0</v>
      </c>
      <c r="BE15" s="133">
        <v>794</v>
      </c>
      <c r="BF15" s="133">
        <v>0</v>
      </c>
      <c r="BG15" s="133">
        <f t="shared" si="16"/>
        <v>528777</v>
      </c>
      <c r="BH15" s="133">
        <f t="shared" si="17"/>
        <v>0</v>
      </c>
      <c r="BI15" s="133">
        <f t="shared" si="18"/>
        <v>0</v>
      </c>
      <c r="BJ15" s="133">
        <f t="shared" si="19"/>
        <v>0</v>
      </c>
      <c r="BK15" s="133">
        <f t="shared" si="20"/>
        <v>0</v>
      </c>
      <c r="BL15" s="133">
        <f t="shared" si="21"/>
        <v>0</v>
      </c>
      <c r="BM15" s="133">
        <f t="shared" si="22"/>
        <v>0</v>
      </c>
      <c r="BN15" s="133">
        <f t="shared" si="23"/>
        <v>0</v>
      </c>
      <c r="BO15" s="134">
        <f t="shared" si="24"/>
        <v>0</v>
      </c>
      <c r="BP15" s="133">
        <f t="shared" si="25"/>
        <v>2725747</v>
      </c>
      <c r="BQ15" s="133">
        <f t="shared" si="26"/>
        <v>516196</v>
      </c>
      <c r="BR15" s="133">
        <f t="shared" si="27"/>
        <v>169336</v>
      </c>
      <c r="BS15" s="133">
        <f t="shared" si="28"/>
        <v>233229</v>
      </c>
      <c r="BT15" s="133">
        <f t="shared" si="29"/>
        <v>99959</v>
      </c>
      <c r="BU15" s="133">
        <f t="shared" si="30"/>
        <v>13672</v>
      </c>
      <c r="BV15" s="133">
        <f t="shared" si="31"/>
        <v>646721</v>
      </c>
      <c r="BW15" s="133">
        <f t="shared" si="32"/>
        <v>21292</v>
      </c>
      <c r="BX15" s="133">
        <f t="shared" si="32"/>
        <v>614948</v>
      </c>
      <c r="BY15" s="133">
        <f t="shared" si="32"/>
        <v>10481</v>
      </c>
      <c r="BZ15" s="133">
        <f t="shared" si="32"/>
        <v>40574</v>
      </c>
      <c r="CA15" s="133">
        <f t="shared" si="32"/>
        <v>1511357</v>
      </c>
      <c r="CB15" s="133">
        <f t="shared" si="32"/>
        <v>860264</v>
      </c>
      <c r="CC15" s="133">
        <f t="shared" si="32"/>
        <v>430083</v>
      </c>
      <c r="CD15" s="133">
        <f t="shared" si="32"/>
        <v>221010</v>
      </c>
      <c r="CE15" s="133">
        <f t="shared" si="32"/>
        <v>0</v>
      </c>
      <c r="CF15" s="134">
        <f t="shared" si="32"/>
        <v>0</v>
      </c>
      <c r="CG15" s="133">
        <f t="shared" si="32"/>
        <v>10899</v>
      </c>
      <c r="CH15" s="133">
        <f t="shared" si="32"/>
        <v>67468</v>
      </c>
      <c r="CI15" s="133">
        <f t="shared" si="32"/>
        <v>2793215</v>
      </c>
    </row>
    <row r="16" spans="1:87" s="129" customFormat="1" ht="12" customHeight="1">
      <c r="A16" s="125" t="s">
        <v>334</v>
      </c>
      <c r="B16" s="126" t="s">
        <v>352</v>
      </c>
      <c r="C16" s="125" t="s">
        <v>353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0</v>
      </c>
      <c r="L16" s="133">
        <f t="shared" si="5"/>
        <v>3090012</v>
      </c>
      <c r="M16" s="133">
        <f t="shared" si="6"/>
        <v>1386877</v>
      </c>
      <c r="N16" s="133">
        <v>180484</v>
      </c>
      <c r="O16" s="133">
        <v>1073404</v>
      </c>
      <c r="P16" s="133">
        <v>94992</v>
      </c>
      <c r="Q16" s="133">
        <v>37997</v>
      </c>
      <c r="R16" s="133">
        <f t="shared" si="7"/>
        <v>655865</v>
      </c>
      <c r="S16" s="133">
        <v>84634</v>
      </c>
      <c r="T16" s="133">
        <v>493463</v>
      </c>
      <c r="U16" s="133">
        <v>77768</v>
      </c>
      <c r="V16" s="133">
        <v>14028</v>
      </c>
      <c r="W16" s="133">
        <f t="shared" si="8"/>
        <v>1033242</v>
      </c>
      <c r="X16" s="133">
        <v>451105</v>
      </c>
      <c r="Y16" s="133">
        <v>438257</v>
      </c>
      <c r="Z16" s="133">
        <v>135155</v>
      </c>
      <c r="AA16" s="133">
        <v>8725</v>
      </c>
      <c r="AB16" s="134">
        <v>0</v>
      </c>
      <c r="AC16" s="133">
        <v>0</v>
      </c>
      <c r="AD16" s="133">
        <v>1814</v>
      </c>
      <c r="AE16" s="133">
        <f t="shared" si="9"/>
        <v>3091826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242805</v>
      </c>
      <c r="AO16" s="133">
        <f t="shared" si="13"/>
        <v>10752</v>
      </c>
      <c r="AP16" s="133">
        <v>10752</v>
      </c>
      <c r="AQ16" s="133">
        <v>0</v>
      </c>
      <c r="AR16" s="133">
        <v>0</v>
      </c>
      <c r="AS16" s="133">
        <v>0</v>
      </c>
      <c r="AT16" s="133">
        <f t="shared" si="14"/>
        <v>4985</v>
      </c>
      <c r="AU16" s="133">
        <v>4985</v>
      </c>
      <c r="AV16" s="133">
        <v>0</v>
      </c>
      <c r="AW16" s="133">
        <v>0</v>
      </c>
      <c r="AX16" s="133">
        <v>0</v>
      </c>
      <c r="AY16" s="133">
        <f t="shared" si="15"/>
        <v>227068</v>
      </c>
      <c r="AZ16" s="133">
        <v>141775</v>
      </c>
      <c r="BA16" s="133">
        <v>77161</v>
      </c>
      <c r="BB16" s="133">
        <v>8107</v>
      </c>
      <c r="BC16" s="133">
        <v>25</v>
      </c>
      <c r="BD16" s="134">
        <v>0</v>
      </c>
      <c r="BE16" s="133">
        <v>0</v>
      </c>
      <c r="BF16" s="133">
        <v>0</v>
      </c>
      <c r="BG16" s="133">
        <f t="shared" si="16"/>
        <v>242805</v>
      </c>
      <c r="BH16" s="133">
        <f t="shared" si="17"/>
        <v>0</v>
      </c>
      <c r="BI16" s="133">
        <f t="shared" si="18"/>
        <v>0</v>
      </c>
      <c r="BJ16" s="133">
        <f t="shared" si="19"/>
        <v>0</v>
      </c>
      <c r="BK16" s="133">
        <f t="shared" si="20"/>
        <v>0</v>
      </c>
      <c r="BL16" s="133">
        <f t="shared" si="21"/>
        <v>0</v>
      </c>
      <c r="BM16" s="133">
        <f t="shared" si="22"/>
        <v>0</v>
      </c>
      <c r="BN16" s="133">
        <f t="shared" si="23"/>
        <v>0</v>
      </c>
      <c r="BO16" s="134">
        <f t="shared" si="24"/>
        <v>0</v>
      </c>
      <c r="BP16" s="133">
        <f t="shared" si="25"/>
        <v>3332817</v>
      </c>
      <c r="BQ16" s="133">
        <f t="shared" si="26"/>
        <v>1397629</v>
      </c>
      <c r="BR16" s="133">
        <f t="shared" si="27"/>
        <v>191236</v>
      </c>
      <c r="BS16" s="133">
        <f t="shared" si="28"/>
        <v>1073404</v>
      </c>
      <c r="BT16" s="133">
        <f t="shared" si="29"/>
        <v>94992</v>
      </c>
      <c r="BU16" s="133">
        <f t="shared" si="30"/>
        <v>37997</v>
      </c>
      <c r="BV16" s="133">
        <f t="shared" si="31"/>
        <v>660850</v>
      </c>
      <c r="BW16" s="133">
        <f t="shared" si="32"/>
        <v>89619</v>
      </c>
      <c r="BX16" s="133">
        <f t="shared" si="32"/>
        <v>493463</v>
      </c>
      <c r="BY16" s="133">
        <f t="shared" si="32"/>
        <v>77768</v>
      </c>
      <c r="BZ16" s="133">
        <f t="shared" si="32"/>
        <v>14028</v>
      </c>
      <c r="CA16" s="133">
        <f t="shared" si="32"/>
        <v>1260310</v>
      </c>
      <c r="CB16" s="133">
        <f t="shared" si="32"/>
        <v>592880</v>
      </c>
      <c r="CC16" s="133">
        <f t="shared" si="32"/>
        <v>515418</v>
      </c>
      <c r="CD16" s="133">
        <f t="shared" si="32"/>
        <v>143262</v>
      </c>
      <c r="CE16" s="133">
        <f t="shared" si="32"/>
        <v>8750</v>
      </c>
      <c r="CF16" s="134">
        <f t="shared" si="32"/>
        <v>0</v>
      </c>
      <c r="CG16" s="133">
        <f t="shared" si="32"/>
        <v>0</v>
      </c>
      <c r="CH16" s="133">
        <f t="shared" si="32"/>
        <v>1814</v>
      </c>
      <c r="CI16" s="133">
        <f t="shared" si="32"/>
        <v>3334631</v>
      </c>
    </row>
    <row r="17" spans="1:87" s="129" customFormat="1" ht="12" customHeight="1">
      <c r="A17" s="125" t="s">
        <v>334</v>
      </c>
      <c r="B17" s="126" t="s">
        <v>354</v>
      </c>
      <c r="C17" s="125" t="s">
        <v>355</v>
      </c>
      <c r="D17" s="133">
        <f t="shared" si="3"/>
        <v>1801184</v>
      </c>
      <c r="E17" s="133">
        <f t="shared" si="4"/>
        <v>1801184</v>
      </c>
      <c r="F17" s="133">
        <v>0</v>
      </c>
      <c r="G17" s="133">
        <v>1801184</v>
      </c>
      <c r="H17" s="133">
        <v>0</v>
      </c>
      <c r="I17" s="133">
        <v>0</v>
      </c>
      <c r="J17" s="133">
        <v>0</v>
      </c>
      <c r="K17" s="134">
        <v>0</v>
      </c>
      <c r="L17" s="133">
        <f t="shared" si="5"/>
        <v>930234</v>
      </c>
      <c r="M17" s="133">
        <f t="shared" si="6"/>
        <v>551458</v>
      </c>
      <c r="N17" s="133">
        <v>79248</v>
      </c>
      <c r="O17" s="133">
        <v>242913</v>
      </c>
      <c r="P17" s="133">
        <v>227020</v>
      </c>
      <c r="Q17" s="133">
        <v>2277</v>
      </c>
      <c r="R17" s="133">
        <f t="shared" si="7"/>
        <v>243240</v>
      </c>
      <c r="S17" s="133">
        <v>17350</v>
      </c>
      <c r="T17" s="133">
        <v>225881</v>
      </c>
      <c r="U17" s="133">
        <v>9</v>
      </c>
      <c r="V17" s="133">
        <v>18932</v>
      </c>
      <c r="W17" s="133">
        <f t="shared" si="8"/>
        <v>116604</v>
      </c>
      <c r="X17" s="133">
        <v>1050</v>
      </c>
      <c r="Y17" s="133">
        <v>102340</v>
      </c>
      <c r="Z17" s="133">
        <v>11567</v>
      </c>
      <c r="AA17" s="133">
        <v>1647</v>
      </c>
      <c r="AB17" s="134">
        <v>0</v>
      </c>
      <c r="AC17" s="133">
        <v>0</v>
      </c>
      <c r="AD17" s="133">
        <v>14375</v>
      </c>
      <c r="AE17" s="133">
        <f t="shared" si="9"/>
        <v>2745793</v>
      </c>
      <c r="AF17" s="133">
        <f t="shared" si="10"/>
        <v>0</v>
      </c>
      <c r="AG17" s="133">
        <f t="shared" si="11"/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4">
        <v>0</v>
      </c>
      <c r="AN17" s="133">
        <f t="shared" si="12"/>
        <v>22532</v>
      </c>
      <c r="AO17" s="133">
        <f t="shared" si="13"/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f t="shared" si="14"/>
        <v>5853</v>
      </c>
      <c r="AU17" s="133">
        <v>90</v>
      </c>
      <c r="AV17" s="133">
        <v>5763</v>
      </c>
      <c r="AW17" s="133">
        <v>0</v>
      </c>
      <c r="AX17" s="133">
        <v>0</v>
      </c>
      <c r="AY17" s="133">
        <f t="shared" si="15"/>
        <v>16679</v>
      </c>
      <c r="AZ17" s="133">
        <v>7296</v>
      </c>
      <c r="BA17" s="133">
        <v>9383</v>
      </c>
      <c r="BB17" s="133">
        <v>0</v>
      </c>
      <c r="BC17" s="133">
        <v>0</v>
      </c>
      <c r="BD17" s="134">
        <v>0</v>
      </c>
      <c r="BE17" s="133">
        <v>0</v>
      </c>
      <c r="BF17" s="133">
        <v>0</v>
      </c>
      <c r="BG17" s="133">
        <f t="shared" si="16"/>
        <v>22532</v>
      </c>
      <c r="BH17" s="133">
        <f t="shared" si="17"/>
        <v>1801184</v>
      </c>
      <c r="BI17" s="133">
        <f t="shared" si="18"/>
        <v>1801184</v>
      </c>
      <c r="BJ17" s="133">
        <f t="shared" si="19"/>
        <v>0</v>
      </c>
      <c r="BK17" s="133">
        <f t="shared" si="20"/>
        <v>1801184</v>
      </c>
      <c r="BL17" s="133">
        <f t="shared" si="21"/>
        <v>0</v>
      </c>
      <c r="BM17" s="133">
        <f t="shared" si="22"/>
        <v>0</v>
      </c>
      <c r="BN17" s="133">
        <f t="shared" si="23"/>
        <v>0</v>
      </c>
      <c r="BO17" s="134">
        <f t="shared" si="24"/>
        <v>0</v>
      </c>
      <c r="BP17" s="133">
        <f t="shared" si="25"/>
        <v>952766</v>
      </c>
      <c r="BQ17" s="133">
        <f t="shared" si="26"/>
        <v>551458</v>
      </c>
      <c r="BR17" s="133">
        <f t="shared" si="27"/>
        <v>79248</v>
      </c>
      <c r="BS17" s="133">
        <f t="shared" si="28"/>
        <v>242913</v>
      </c>
      <c r="BT17" s="133">
        <f t="shared" si="29"/>
        <v>227020</v>
      </c>
      <c r="BU17" s="133">
        <f t="shared" si="30"/>
        <v>2277</v>
      </c>
      <c r="BV17" s="133">
        <f t="shared" si="31"/>
        <v>249093</v>
      </c>
      <c r="BW17" s="133">
        <f t="shared" si="32"/>
        <v>17440</v>
      </c>
      <c r="BX17" s="133">
        <f t="shared" si="32"/>
        <v>231644</v>
      </c>
      <c r="BY17" s="133">
        <f t="shared" si="32"/>
        <v>9</v>
      </c>
      <c r="BZ17" s="133">
        <f t="shared" si="32"/>
        <v>18932</v>
      </c>
      <c r="CA17" s="133">
        <f t="shared" si="32"/>
        <v>133283</v>
      </c>
      <c r="CB17" s="133">
        <f t="shared" si="32"/>
        <v>8346</v>
      </c>
      <c r="CC17" s="133">
        <f t="shared" si="32"/>
        <v>111723</v>
      </c>
      <c r="CD17" s="133">
        <f t="shared" si="32"/>
        <v>11567</v>
      </c>
      <c r="CE17" s="133">
        <f t="shared" si="32"/>
        <v>1647</v>
      </c>
      <c r="CF17" s="134">
        <f t="shared" si="32"/>
        <v>0</v>
      </c>
      <c r="CG17" s="133">
        <f t="shared" si="32"/>
        <v>0</v>
      </c>
      <c r="CH17" s="133">
        <f t="shared" si="32"/>
        <v>14375</v>
      </c>
      <c r="CI17" s="133">
        <f t="shared" si="32"/>
        <v>2768325</v>
      </c>
    </row>
    <row r="18" spans="1:87" s="129" customFormat="1" ht="12" customHeight="1">
      <c r="A18" s="125" t="s">
        <v>334</v>
      </c>
      <c r="B18" s="126" t="s">
        <v>356</v>
      </c>
      <c r="C18" s="125" t="s">
        <v>357</v>
      </c>
      <c r="D18" s="133">
        <f t="shared" si="3"/>
        <v>16923</v>
      </c>
      <c r="E18" s="133">
        <f t="shared" si="4"/>
        <v>12657</v>
      </c>
      <c r="F18" s="133">
        <v>0</v>
      </c>
      <c r="G18" s="133">
        <v>12657</v>
      </c>
      <c r="H18" s="133">
        <v>0</v>
      </c>
      <c r="I18" s="133">
        <v>0</v>
      </c>
      <c r="J18" s="133">
        <v>4266</v>
      </c>
      <c r="K18" s="134">
        <v>0</v>
      </c>
      <c r="L18" s="133">
        <f t="shared" si="5"/>
        <v>744264</v>
      </c>
      <c r="M18" s="133">
        <f t="shared" si="6"/>
        <v>293670</v>
      </c>
      <c r="N18" s="133">
        <v>41020</v>
      </c>
      <c r="O18" s="133">
        <v>156970</v>
      </c>
      <c r="P18" s="133">
        <v>93300</v>
      </c>
      <c r="Q18" s="133">
        <v>2380</v>
      </c>
      <c r="R18" s="133">
        <f t="shared" si="7"/>
        <v>221769</v>
      </c>
      <c r="S18" s="133">
        <v>38973</v>
      </c>
      <c r="T18" s="133">
        <v>162798</v>
      </c>
      <c r="U18" s="133">
        <v>19998</v>
      </c>
      <c r="V18" s="133">
        <v>9555</v>
      </c>
      <c r="W18" s="133">
        <f t="shared" si="8"/>
        <v>219270</v>
      </c>
      <c r="X18" s="133">
        <v>10052</v>
      </c>
      <c r="Y18" s="133">
        <v>156785</v>
      </c>
      <c r="Z18" s="133">
        <v>52433</v>
      </c>
      <c r="AA18" s="133">
        <v>0</v>
      </c>
      <c r="AB18" s="134">
        <v>0</v>
      </c>
      <c r="AC18" s="133">
        <v>0</v>
      </c>
      <c r="AD18" s="133">
        <v>52609</v>
      </c>
      <c r="AE18" s="133">
        <f t="shared" si="9"/>
        <v>813796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0</v>
      </c>
      <c r="AN18" s="133">
        <f t="shared" si="12"/>
        <v>392270</v>
      </c>
      <c r="AO18" s="133">
        <f t="shared" si="13"/>
        <v>46975</v>
      </c>
      <c r="AP18" s="133">
        <v>46975</v>
      </c>
      <c r="AQ18" s="133">
        <v>0</v>
      </c>
      <c r="AR18" s="133">
        <v>0</v>
      </c>
      <c r="AS18" s="133">
        <v>0</v>
      </c>
      <c r="AT18" s="133">
        <f t="shared" si="14"/>
        <v>236</v>
      </c>
      <c r="AU18" s="133">
        <v>67</v>
      </c>
      <c r="AV18" s="133">
        <v>169</v>
      </c>
      <c r="AW18" s="133">
        <v>0</v>
      </c>
      <c r="AX18" s="133">
        <v>0</v>
      </c>
      <c r="AY18" s="133">
        <f t="shared" si="15"/>
        <v>345059</v>
      </c>
      <c r="AZ18" s="133">
        <v>52555</v>
      </c>
      <c r="BA18" s="133">
        <v>292504</v>
      </c>
      <c r="BB18" s="133">
        <v>0</v>
      </c>
      <c r="BC18" s="133">
        <v>0</v>
      </c>
      <c r="BD18" s="134">
        <v>0</v>
      </c>
      <c r="BE18" s="133">
        <v>0</v>
      </c>
      <c r="BF18" s="133">
        <v>2970</v>
      </c>
      <c r="BG18" s="133">
        <f t="shared" si="16"/>
        <v>395240</v>
      </c>
      <c r="BH18" s="133">
        <f t="shared" si="17"/>
        <v>16923</v>
      </c>
      <c r="BI18" s="133">
        <f t="shared" si="18"/>
        <v>12657</v>
      </c>
      <c r="BJ18" s="133">
        <f t="shared" si="19"/>
        <v>0</v>
      </c>
      <c r="BK18" s="133">
        <f t="shared" si="20"/>
        <v>12657</v>
      </c>
      <c r="BL18" s="133">
        <f t="shared" si="21"/>
        <v>0</v>
      </c>
      <c r="BM18" s="133">
        <f t="shared" si="22"/>
        <v>0</v>
      </c>
      <c r="BN18" s="133">
        <f t="shared" si="23"/>
        <v>4266</v>
      </c>
      <c r="BO18" s="134">
        <f t="shared" si="24"/>
        <v>0</v>
      </c>
      <c r="BP18" s="133">
        <f t="shared" si="25"/>
        <v>1136534</v>
      </c>
      <c r="BQ18" s="133">
        <f t="shared" si="26"/>
        <v>340645</v>
      </c>
      <c r="BR18" s="133">
        <f t="shared" si="27"/>
        <v>87995</v>
      </c>
      <c r="BS18" s="133">
        <f t="shared" si="28"/>
        <v>156970</v>
      </c>
      <c r="BT18" s="133">
        <f t="shared" si="29"/>
        <v>93300</v>
      </c>
      <c r="BU18" s="133">
        <f t="shared" si="30"/>
        <v>2380</v>
      </c>
      <c r="BV18" s="133">
        <f t="shared" si="31"/>
        <v>222005</v>
      </c>
      <c r="BW18" s="133">
        <f t="shared" si="32"/>
        <v>39040</v>
      </c>
      <c r="BX18" s="133">
        <f t="shared" si="32"/>
        <v>162967</v>
      </c>
      <c r="BY18" s="133">
        <f t="shared" si="32"/>
        <v>19998</v>
      </c>
      <c r="BZ18" s="133">
        <f t="shared" si="32"/>
        <v>9555</v>
      </c>
      <c r="CA18" s="133">
        <f t="shared" si="32"/>
        <v>564329</v>
      </c>
      <c r="CB18" s="133">
        <f t="shared" si="32"/>
        <v>62607</v>
      </c>
      <c r="CC18" s="133">
        <f t="shared" si="32"/>
        <v>449289</v>
      </c>
      <c r="CD18" s="133">
        <f t="shared" si="32"/>
        <v>52433</v>
      </c>
      <c r="CE18" s="133">
        <f t="shared" si="32"/>
        <v>0</v>
      </c>
      <c r="CF18" s="134">
        <f t="shared" si="32"/>
        <v>0</v>
      </c>
      <c r="CG18" s="133">
        <f t="shared" si="32"/>
        <v>0</v>
      </c>
      <c r="CH18" s="133">
        <f t="shared" si="32"/>
        <v>55579</v>
      </c>
      <c r="CI18" s="133">
        <f t="shared" si="32"/>
        <v>1209036</v>
      </c>
    </row>
    <row r="19" spans="1:87" s="129" customFormat="1" ht="12" customHeight="1">
      <c r="A19" s="125" t="s">
        <v>334</v>
      </c>
      <c r="B19" s="126" t="s">
        <v>358</v>
      </c>
      <c r="C19" s="125" t="s">
        <v>359</v>
      </c>
      <c r="D19" s="133">
        <f t="shared" si="3"/>
        <v>0</v>
      </c>
      <c r="E19" s="133">
        <f t="shared" si="4"/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4">
        <v>0</v>
      </c>
      <c r="L19" s="133">
        <f t="shared" si="5"/>
        <v>908901</v>
      </c>
      <c r="M19" s="133">
        <f t="shared" si="6"/>
        <v>318526</v>
      </c>
      <c r="N19" s="133">
        <v>95331</v>
      </c>
      <c r="O19" s="133">
        <v>223195</v>
      </c>
      <c r="P19" s="133">
        <v>0</v>
      </c>
      <c r="Q19" s="133">
        <v>0</v>
      </c>
      <c r="R19" s="133">
        <f t="shared" si="7"/>
        <v>44976</v>
      </c>
      <c r="S19" s="133">
        <v>44976</v>
      </c>
      <c r="T19" s="133">
        <v>0</v>
      </c>
      <c r="U19" s="133">
        <v>0</v>
      </c>
      <c r="V19" s="133">
        <v>0</v>
      </c>
      <c r="W19" s="133">
        <f t="shared" si="8"/>
        <v>545399</v>
      </c>
      <c r="X19" s="133">
        <v>388590</v>
      </c>
      <c r="Y19" s="133">
        <v>155087</v>
      </c>
      <c r="Z19" s="133">
        <v>1722</v>
      </c>
      <c r="AA19" s="133">
        <v>0</v>
      </c>
      <c r="AB19" s="134">
        <v>769650</v>
      </c>
      <c r="AC19" s="133">
        <v>0</v>
      </c>
      <c r="AD19" s="133">
        <v>34393</v>
      </c>
      <c r="AE19" s="133">
        <f t="shared" si="9"/>
        <v>943294</v>
      </c>
      <c r="AF19" s="133">
        <f t="shared" si="10"/>
        <v>0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28686</v>
      </c>
      <c r="AO19" s="133">
        <f t="shared" si="13"/>
        <v>2212</v>
      </c>
      <c r="AP19" s="133">
        <v>2212</v>
      </c>
      <c r="AQ19" s="133">
        <v>0</v>
      </c>
      <c r="AR19" s="133">
        <v>0</v>
      </c>
      <c r="AS19" s="133">
        <v>0</v>
      </c>
      <c r="AT19" s="133">
        <f t="shared" si="14"/>
        <v>0</v>
      </c>
      <c r="AU19" s="133">
        <v>0</v>
      </c>
      <c r="AV19" s="133">
        <v>0</v>
      </c>
      <c r="AW19" s="133">
        <v>0</v>
      </c>
      <c r="AX19" s="133">
        <v>0</v>
      </c>
      <c r="AY19" s="133">
        <f t="shared" si="15"/>
        <v>26474</v>
      </c>
      <c r="AZ19" s="133">
        <v>26474</v>
      </c>
      <c r="BA19" s="133">
        <v>0</v>
      </c>
      <c r="BB19" s="133">
        <v>0</v>
      </c>
      <c r="BC19" s="133">
        <v>0</v>
      </c>
      <c r="BD19" s="134">
        <v>0</v>
      </c>
      <c r="BE19" s="133">
        <v>0</v>
      </c>
      <c r="BF19" s="133">
        <v>1318</v>
      </c>
      <c r="BG19" s="133">
        <f t="shared" si="16"/>
        <v>30004</v>
      </c>
      <c r="BH19" s="133">
        <f t="shared" si="17"/>
        <v>0</v>
      </c>
      <c r="BI19" s="133">
        <f t="shared" si="18"/>
        <v>0</v>
      </c>
      <c r="BJ19" s="133">
        <f t="shared" si="19"/>
        <v>0</v>
      </c>
      <c r="BK19" s="133">
        <f t="shared" si="20"/>
        <v>0</v>
      </c>
      <c r="BL19" s="133">
        <f t="shared" si="21"/>
        <v>0</v>
      </c>
      <c r="BM19" s="133">
        <f t="shared" si="22"/>
        <v>0</v>
      </c>
      <c r="BN19" s="133">
        <f t="shared" si="23"/>
        <v>0</v>
      </c>
      <c r="BO19" s="134">
        <f t="shared" si="24"/>
        <v>0</v>
      </c>
      <c r="BP19" s="133">
        <f t="shared" si="25"/>
        <v>937587</v>
      </c>
      <c r="BQ19" s="133">
        <f t="shared" si="26"/>
        <v>320738</v>
      </c>
      <c r="BR19" s="133">
        <f t="shared" si="27"/>
        <v>97543</v>
      </c>
      <c r="BS19" s="133">
        <f t="shared" si="28"/>
        <v>223195</v>
      </c>
      <c r="BT19" s="133">
        <f t="shared" si="29"/>
        <v>0</v>
      </c>
      <c r="BU19" s="133">
        <f t="shared" si="30"/>
        <v>0</v>
      </c>
      <c r="BV19" s="133">
        <f t="shared" si="31"/>
        <v>44976</v>
      </c>
      <c r="BW19" s="133">
        <f t="shared" si="32"/>
        <v>44976</v>
      </c>
      <c r="BX19" s="133">
        <f t="shared" si="32"/>
        <v>0</v>
      </c>
      <c r="BY19" s="133">
        <f t="shared" si="32"/>
        <v>0</v>
      </c>
      <c r="BZ19" s="133">
        <f t="shared" si="32"/>
        <v>0</v>
      </c>
      <c r="CA19" s="133">
        <f t="shared" si="32"/>
        <v>571873</v>
      </c>
      <c r="CB19" s="133">
        <f t="shared" si="32"/>
        <v>415064</v>
      </c>
      <c r="CC19" s="133">
        <f t="shared" si="32"/>
        <v>155087</v>
      </c>
      <c r="CD19" s="133">
        <f t="shared" si="32"/>
        <v>1722</v>
      </c>
      <c r="CE19" s="133">
        <f t="shared" si="32"/>
        <v>0</v>
      </c>
      <c r="CF19" s="134">
        <f t="shared" si="32"/>
        <v>769650</v>
      </c>
      <c r="CG19" s="133">
        <f t="shared" si="32"/>
        <v>0</v>
      </c>
      <c r="CH19" s="133">
        <f t="shared" si="32"/>
        <v>35711</v>
      </c>
      <c r="CI19" s="133">
        <f t="shared" si="32"/>
        <v>973298</v>
      </c>
    </row>
    <row r="20" spans="1:87" s="129" customFormat="1" ht="12" customHeight="1">
      <c r="A20" s="125" t="s">
        <v>334</v>
      </c>
      <c r="B20" s="126" t="s">
        <v>360</v>
      </c>
      <c r="C20" s="125" t="s">
        <v>361</v>
      </c>
      <c r="D20" s="133">
        <f t="shared" si="3"/>
        <v>0</v>
      </c>
      <c r="E20" s="133">
        <f t="shared" si="4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4">
        <v>0</v>
      </c>
      <c r="L20" s="133">
        <f t="shared" si="5"/>
        <v>3069779</v>
      </c>
      <c r="M20" s="133">
        <f t="shared" si="6"/>
        <v>1001977</v>
      </c>
      <c r="N20" s="133">
        <v>119933</v>
      </c>
      <c r="O20" s="133">
        <v>725552</v>
      </c>
      <c r="P20" s="133">
        <v>156492</v>
      </c>
      <c r="Q20" s="133">
        <v>0</v>
      </c>
      <c r="R20" s="133">
        <f t="shared" si="7"/>
        <v>940054</v>
      </c>
      <c r="S20" s="133">
        <v>195274</v>
      </c>
      <c r="T20" s="133">
        <v>744780</v>
      </c>
      <c r="U20" s="133">
        <v>0</v>
      </c>
      <c r="V20" s="133">
        <v>0</v>
      </c>
      <c r="W20" s="133">
        <f t="shared" si="8"/>
        <v>1127748</v>
      </c>
      <c r="X20" s="133">
        <v>663808</v>
      </c>
      <c r="Y20" s="133">
        <v>272558</v>
      </c>
      <c r="Z20" s="133">
        <v>186132</v>
      </c>
      <c r="AA20" s="133">
        <v>5250</v>
      </c>
      <c r="AB20" s="134">
        <v>0</v>
      </c>
      <c r="AC20" s="133">
        <v>0</v>
      </c>
      <c r="AD20" s="133">
        <v>45084</v>
      </c>
      <c r="AE20" s="133">
        <f t="shared" si="9"/>
        <v>3114863</v>
      </c>
      <c r="AF20" s="133">
        <f t="shared" si="10"/>
        <v>0</v>
      </c>
      <c r="AG20" s="133">
        <f t="shared" si="11"/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4">
        <v>0</v>
      </c>
      <c r="AN20" s="133">
        <f t="shared" si="12"/>
        <v>143512</v>
      </c>
      <c r="AO20" s="133">
        <f t="shared" si="13"/>
        <v>5000</v>
      </c>
      <c r="AP20" s="133">
        <v>5000</v>
      </c>
      <c r="AQ20" s="133">
        <v>0</v>
      </c>
      <c r="AR20" s="133">
        <v>0</v>
      </c>
      <c r="AS20" s="133">
        <v>0</v>
      </c>
      <c r="AT20" s="133">
        <f t="shared" si="14"/>
        <v>32006</v>
      </c>
      <c r="AU20" s="133">
        <v>0</v>
      </c>
      <c r="AV20" s="133">
        <v>32006</v>
      </c>
      <c r="AW20" s="133">
        <v>0</v>
      </c>
      <c r="AX20" s="133">
        <v>0</v>
      </c>
      <c r="AY20" s="133">
        <f t="shared" si="15"/>
        <v>106506</v>
      </c>
      <c r="AZ20" s="133">
        <v>73796</v>
      </c>
      <c r="BA20" s="133">
        <v>32710</v>
      </c>
      <c r="BB20" s="133">
        <v>0</v>
      </c>
      <c r="BC20" s="133">
        <v>0</v>
      </c>
      <c r="BD20" s="134">
        <v>0</v>
      </c>
      <c r="BE20" s="133">
        <v>0</v>
      </c>
      <c r="BF20" s="133">
        <v>1503</v>
      </c>
      <c r="BG20" s="133">
        <f t="shared" si="16"/>
        <v>145015</v>
      </c>
      <c r="BH20" s="133">
        <f t="shared" si="17"/>
        <v>0</v>
      </c>
      <c r="BI20" s="133">
        <f t="shared" si="18"/>
        <v>0</v>
      </c>
      <c r="BJ20" s="133">
        <f t="shared" si="19"/>
        <v>0</v>
      </c>
      <c r="BK20" s="133">
        <f t="shared" si="20"/>
        <v>0</v>
      </c>
      <c r="BL20" s="133">
        <f t="shared" si="21"/>
        <v>0</v>
      </c>
      <c r="BM20" s="133">
        <f t="shared" si="22"/>
        <v>0</v>
      </c>
      <c r="BN20" s="133">
        <f t="shared" si="23"/>
        <v>0</v>
      </c>
      <c r="BO20" s="134">
        <f t="shared" si="24"/>
        <v>0</v>
      </c>
      <c r="BP20" s="133">
        <f t="shared" si="25"/>
        <v>3213291</v>
      </c>
      <c r="BQ20" s="133">
        <f t="shared" si="26"/>
        <v>1006977</v>
      </c>
      <c r="BR20" s="133">
        <f t="shared" si="27"/>
        <v>124933</v>
      </c>
      <c r="BS20" s="133">
        <f t="shared" si="28"/>
        <v>725552</v>
      </c>
      <c r="BT20" s="133">
        <f t="shared" si="29"/>
        <v>156492</v>
      </c>
      <c r="BU20" s="133">
        <f t="shared" si="30"/>
        <v>0</v>
      </c>
      <c r="BV20" s="133">
        <f t="shared" si="31"/>
        <v>972060</v>
      </c>
      <c r="BW20" s="133">
        <f t="shared" si="32"/>
        <v>195274</v>
      </c>
      <c r="BX20" s="133">
        <f t="shared" si="32"/>
        <v>776786</v>
      </c>
      <c r="BY20" s="133">
        <f t="shared" si="32"/>
        <v>0</v>
      </c>
      <c r="BZ20" s="133">
        <f t="shared" si="32"/>
        <v>0</v>
      </c>
      <c r="CA20" s="133">
        <f t="shared" si="32"/>
        <v>1234254</v>
      </c>
      <c r="CB20" s="133">
        <f t="shared" si="32"/>
        <v>737604</v>
      </c>
      <c r="CC20" s="133">
        <f t="shared" si="32"/>
        <v>305268</v>
      </c>
      <c r="CD20" s="133">
        <f t="shared" si="32"/>
        <v>186132</v>
      </c>
      <c r="CE20" s="133">
        <f t="shared" si="32"/>
        <v>5250</v>
      </c>
      <c r="CF20" s="134">
        <f t="shared" si="32"/>
        <v>0</v>
      </c>
      <c r="CG20" s="133">
        <f t="shared" si="32"/>
        <v>0</v>
      </c>
      <c r="CH20" s="133">
        <f t="shared" si="32"/>
        <v>46587</v>
      </c>
      <c r="CI20" s="133">
        <f t="shared" si="32"/>
        <v>3259878</v>
      </c>
    </row>
    <row r="21" spans="1:87" s="129" customFormat="1" ht="12" customHeight="1">
      <c r="A21" s="125" t="s">
        <v>334</v>
      </c>
      <c r="B21" s="126" t="s">
        <v>362</v>
      </c>
      <c r="C21" s="125" t="s">
        <v>363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  <c r="L21" s="133">
        <f t="shared" si="5"/>
        <v>2927474</v>
      </c>
      <c r="M21" s="133">
        <f t="shared" si="6"/>
        <v>776042</v>
      </c>
      <c r="N21" s="133">
        <v>244123</v>
      </c>
      <c r="O21" s="133">
        <v>438780</v>
      </c>
      <c r="P21" s="133">
        <v>93139</v>
      </c>
      <c r="Q21" s="133">
        <v>0</v>
      </c>
      <c r="R21" s="133">
        <f t="shared" si="7"/>
        <v>826606</v>
      </c>
      <c r="S21" s="133">
        <v>138064</v>
      </c>
      <c r="T21" s="133">
        <v>675015</v>
      </c>
      <c r="U21" s="133">
        <v>13527</v>
      </c>
      <c r="V21" s="133">
        <v>35338</v>
      </c>
      <c r="W21" s="133">
        <f t="shared" si="8"/>
        <v>1289488</v>
      </c>
      <c r="X21" s="133">
        <v>714399</v>
      </c>
      <c r="Y21" s="133">
        <v>526209</v>
      </c>
      <c r="Z21" s="133">
        <v>48880</v>
      </c>
      <c r="AA21" s="133">
        <v>0</v>
      </c>
      <c r="AB21" s="134">
        <v>0</v>
      </c>
      <c r="AC21" s="133">
        <v>0</v>
      </c>
      <c r="AD21" s="133">
        <v>5167</v>
      </c>
      <c r="AE21" s="133">
        <f t="shared" si="9"/>
        <v>2932641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0</v>
      </c>
      <c r="AN21" s="133">
        <f t="shared" si="12"/>
        <v>42109</v>
      </c>
      <c r="AO21" s="133">
        <f t="shared" si="13"/>
        <v>5818</v>
      </c>
      <c r="AP21" s="133">
        <v>5818</v>
      </c>
      <c r="AQ21" s="133">
        <v>0</v>
      </c>
      <c r="AR21" s="133">
        <v>0</v>
      </c>
      <c r="AS21" s="133">
        <v>0</v>
      </c>
      <c r="AT21" s="133">
        <f t="shared" si="14"/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f t="shared" si="15"/>
        <v>36291</v>
      </c>
      <c r="AZ21" s="133">
        <v>36291</v>
      </c>
      <c r="BA21" s="133">
        <v>0</v>
      </c>
      <c r="BB21" s="133">
        <v>0</v>
      </c>
      <c r="BC21" s="133">
        <v>0</v>
      </c>
      <c r="BD21" s="134">
        <v>0</v>
      </c>
      <c r="BE21" s="133">
        <v>0</v>
      </c>
      <c r="BF21" s="133">
        <v>567</v>
      </c>
      <c r="BG21" s="133">
        <f t="shared" si="16"/>
        <v>42676</v>
      </c>
      <c r="BH21" s="133">
        <f t="shared" si="17"/>
        <v>0</v>
      </c>
      <c r="BI21" s="133">
        <f t="shared" si="18"/>
        <v>0</v>
      </c>
      <c r="BJ21" s="133">
        <f t="shared" si="19"/>
        <v>0</v>
      </c>
      <c r="BK21" s="133">
        <f t="shared" si="20"/>
        <v>0</v>
      </c>
      <c r="BL21" s="133">
        <f t="shared" si="21"/>
        <v>0</v>
      </c>
      <c r="BM21" s="133">
        <f t="shared" si="22"/>
        <v>0</v>
      </c>
      <c r="BN21" s="133">
        <f t="shared" si="23"/>
        <v>0</v>
      </c>
      <c r="BO21" s="134">
        <f t="shared" si="24"/>
        <v>0</v>
      </c>
      <c r="BP21" s="133">
        <f t="shared" si="25"/>
        <v>2969583</v>
      </c>
      <c r="BQ21" s="133">
        <f t="shared" si="26"/>
        <v>781860</v>
      </c>
      <c r="BR21" s="133">
        <f t="shared" si="27"/>
        <v>249941</v>
      </c>
      <c r="BS21" s="133">
        <f t="shared" si="28"/>
        <v>438780</v>
      </c>
      <c r="BT21" s="133">
        <f t="shared" si="29"/>
        <v>93139</v>
      </c>
      <c r="BU21" s="133">
        <f t="shared" si="30"/>
        <v>0</v>
      </c>
      <c r="BV21" s="133">
        <f t="shared" si="31"/>
        <v>826606</v>
      </c>
      <c r="BW21" s="133">
        <f t="shared" si="32"/>
        <v>138064</v>
      </c>
      <c r="BX21" s="133">
        <f t="shared" si="32"/>
        <v>675015</v>
      </c>
      <c r="BY21" s="133">
        <f t="shared" si="32"/>
        <v>13527</v>
      </c>
      <c r="BZ21" s="133">
        <f t="shared" si="32"/>
        <v>35338</v>
      </c>
      <c r="CA21" s="133">
        <f t="shared" si="32"/>
        <v>1325779</v>
      </c>
      <c r="CB21" s="133">
        <f t="shared" si="32"/>
        <v>750690</v>
      </c>
      <c r="CC21" s="133">
        <f t="shared" si="32"/>
        <v>526209</v>
      </c>
      <c r="CD21" s="133">
        <f t="shared" si="32"/>
        <v>48880</v>
      </c>
      <c r="CE21" s="133">
        <f t="shared" si="32"/>
        <v>0</v>
      </c>
      <c r="CF21" s="134">
        <f t="shared" si="32"/>
        <v>0</v>
      </c>
      <c r="CG21" s="133">
        <f t="shared" si="32"/>
        <v>0</v>
      </c>
      <c r="CH21" s="133">
        <f t="shared" si="32"/>
        <v>5734</v>
      </c>
      <c r="CI21" s="133">
        <f t="shared" si="32"/>
        <v>2975317</v>
      </c>
    </row>
    <row r="22" spans="1:87" s="129" customFormat="1" ht="12" customHeight="1">
      <c r="A22" s="125" t="s">
        <v>334</v>
      </c>
      <c r="B22" s="126" t="s">
        <v>364</v>
      </c>
      <c r="C22" s="125" t="s">
        <v>365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0</v>
      </c>
      <c r="L22" s="133">
        <f t="shared" si="5"/>
        <v>630783</v>
      </c>
      <c r="M22" s="133">
        <f t="shared" si="6"/>
        <v>382004</v>
      </c>
      <c r="N22" s="133">
        <v>53926</v>
      </c>
      <c r="O22" s="133">
        <v>328078</v>
      </c>
      <c r="P22" s="133">
        <v>0</v>
      </c>
      <c r="Q22" s="133">
        <v>0</v>
      </c>
      <c r="R22" s="133">
        <f t="shared" si="7"/>
        <v>41849</v>
      </c>
      <c r="S22" s="133">
        <v>35515</v>
      </c>
      <c r="T22" s="133">
        <v>2011</v>
      </c>
      <c r="U22" s="133">
        <v>4323</v>
      </c>
      <c r="V22" s="133">
        <v>0</v>
      </c>
      <c r="W22" s="133">
        <f t="shared" si="8"/>
        <v>206930</v>
      </c>
      <c r="X22" s="133">
        <v>181017</v>
      </c>
      <c r="Y22" s="133">
        <v>25188</v>
      </c>
      <c r="Z22" s="133">
        <v>0</v>
      </c>
      <c r="AA22" s="133">
        <v>725</v>
      </c>
      <c r="AB22" s="134">
        <v>477520</v>
      </c>
      <c r="AC22" s="133">
        <v>0</v>
      </c>
      <c r="AD22" s="133">
        <v>55894</v>
      </c>
      <c r="AE22" s="133">
        <f t="shared" si="9"/>
        <v>686677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128733</v>
      </c>
      <c r="AO22" s="133">
        <f t="shared" si="13"/>
        <v>23539</v>
      </c>
      <c r="AP22" s="133">
        <v>23539</v>
      </c>
      <c r="AQ22" s="133">
        <v>0</v>
      </c>
      <c r="AR22" s="133">
        <v>0</v>
      </c>
      <c r="AS22" s="133">
        <v>0</v>
      </c>
      <c r="AT22" s="133">
        <f t="shared" si="14"/>
        <v>23237</v>
      </c>
      <c r="AU22" s="133">
        <v>0</v>
      </c>
      <c r="AV22" s="133">
        <v>23237</v>
      </c>
      <c r="AW22" s="133">
        <v>0</v>
      </c>
      <c r="AX22" s="133">
        <v>0</v>
      </c>
      <c r="AY22" s="133">
        <f t="shared" si="15"/>
        <v>81957</v>
      </c>
      <c r="AZ22" s="133">
        <v>39120</v>
      </c>
      <c r="BA22" s="133">
        <v>35280</v>
      </c>
      <c r="BB22" s="133">
        <v>0</v>
      </c>
      <c r="BC22" s="133">
        <v>7557</v>
      </c>
      <c r="BD22" s="134">
        <v>0</v>
      </c>
      <c r="BE22" s="133">
        <v>0</v>
      </c>
      <c r="BF22" s="133">
        <v>2505</v>
      </c>
      <c r="BG22" s="133">
        <f t="shared" si="16"/>
        <v>131238</v>
      </c>
      <c r="BH22" s="133">
        <f t="shared" si="17"/>
        <v>0</v>
      </c>
      <c r="BI22" s="133">
        <f t="shared" si="18"/>
        <v>0</v>
      </c>
      <c r="BJ22" s="133">
        <f t="shared" si="19"/>
        <v>0</v>
      </c>
      <c r="BK22" s="133">
        <f t="shared" si="20"/>
        <v>0</v>
      </c>
      <c r="BL22" s="133">
        <f t="shared" si="21"/>
        <v>0</v>
      </c>
      <c r="BM22" s="133">
        <f t="shared" si="22"/>
        <v>0</v>
      </c>
      <c r="BN22" s="133">
        <f t="shared" si="23"/>
        <v>0</v>
      </c>
      <c r="BO22" s="134">
        <f t="shared" si="24"/>
        <v>0</v>
      </c>
      <c r="BP22" s="133">
        <f t="shared" si="25"/>
        <v>759516</v>
      </c>
      <c r="BQ22" s="133">
        <f t="shared" si="26"/>
        <v>405543</v>
      </c>
      <c r="BR22" s="133">
        <f t="shared" si="27"/>
        <v>77465</v>
      </c>
      <c r="BS22" s="133">
        <f t="shared" si="28"/>
        <v>328078</v>
      </c>
      <c r="BT22" s="133">
        <f t="shared" si="29"/>
        <v>0</v>
      </c>
      <c r="BU22" s="133">
        <f t="shared" si="30"/>
        <v>0</v>
      </c>
      <c r="BV22" s="133">
        <f t="shared" si="31"/>
        <v>65086</v>
      </c>
      <c r="BW22" s="133">
        <f t="shared" si="32"/>
        <v>35515</v>
      </c>
      <c r="BX22" s="133">
        <f t="shared" si="32"/>
        <v>25248</v>
      </c>
      <c r="BY22" s="133">
        <f t="shared" si="32"/>
        <v>4323</v>
      </c>
      <c r="BZ22" s="133">
        <f t="shared" si="32"/>
        <v>0</v>
      </c>
      <c r="CA22" s="133">
        <f t="shared" si="32"/>
        <v>288887</v>
      </c>
      <c r="CB22" s="133">
        <f t="shared" si="32"/>
        <v>220137</v>
      </c>
      <c r="CC22" s="133">
        <f t="shared" si="32"/>
        <v>60468</v>
      </c>
      <c r="CD22" s="133">
        <f t="shared" si="32"/>
        <v>0</v>
      </c>
      <c r="CE22" s="133">
        <f t="shared" si="32"/>
        <v>8282</v>
      </c>
      <c r="CF22" s="134">
        <f t="shared" si="32"/>
        <v>477520</v>
      </c>
      <c r="CG22" s="133">
        <f t="shared" si="32"/>
        <v>0</v>
      </c>
      <c r="CH22" s="133">
        <f t="shared" si="32"/>
        <v>58399</v>
      </c>
      <c r="CI22" s="133">
        <f t="shared" si="32"/>
        <v>817915</v>
      </c>
    </row>
    <row r="23" spans="1:87" s="129" customFormat="1" ht="12" customHeight="1">
      <c r="A23" s="125" t="s">
        <v>334</v>
      </c>
      <c r="B23" s="126" t="s">
        <v>366</v>
      </c>
      <c r="C23" s="125" t="s">
        <v>367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0</v>
      </c>
      <c r="L23" s="133">
        <f t="shared" si="5"/>
        <v>776881</v>
      </c>
      <c r="M23" s="133">
        <f t="shared" si="6"/>
        <v>381089</v>
      </c>
      <c r="N23" s="133">
        <v>118466</v>
      </c>
      <c r="O23" s="133">
        <v>262623</v>
      </c>
      <c r="P23" s="133">
        <v>0</v>
      </c>
      <c r="Q23" s="133">
        <v>0</v>
      </c>
      <c r="R23" s="133">
        <f t="shared" si="7"/>
        <v>154058</v>
      </c>
      <c r="S23" s="133">
        <v>58383</v>
      </c>
      <c r="T23" s="133">
        <v>95675</v>
      </c>
      <c r="U23" s="133">
        <v>0</v>
      </c>
      <c r="V23" s="133">
        <v>13516</v>
      </c>
      <c r="W23" s="133">
        <f t="shared" si="8"/>
        <v>228218</v>
      </c>
      <c r="X23" s="133">
        <v>171164</v>
      </c>
      <c r="Y23" s="133">
        <v>57054</v>
      </c>
      <c r="Z23" s="133">
        <v>0</v>
      </c>
      <c r="AA23" s="133">
        <v>0</v>
      </c>
      <c r="AB23" s="134">
        <v>682614</v>
      </c>
      <c r="AC23" s="133">
        <v>0</v>
      </c>
      <c r="AD23" s="133">
        <v>0</v>
      </c>
      <c r="AE23" s="133">
        <f t="shared" si="9"/>
        <v>776881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9282</v>
      </c>
      <c r="AN23" s="133">
        <f t="shared" si="12"/>
        <v>31026</v>
      </c>
      <c r="AO23" s="133">
        <f t="shared" si="13"/>
        <v>28931</v>
      </c>
      <c r="AP23" s="133">
        <v>12517</v>
      </c>
      <c r="AQ23" s="133">
        <v>16414</v>
      </c>
      <c r="AR23" s="133">
        <v>0</v>
      </c>
      <c r="AS23" s="133">
        <v>0</v>
      </c>
      <c r="AT23" s="133">
        <f t="shared" si="14"/>
        <v>2095</v>
      </c>
      <c r="AU23" s="133">
        <v>1571</v>
      </c>
      <c r="AV23" s="133">
        <v>524</v>
      </c>
      <c r="AW23" s="133">
        <v>0</v>
      </c>
      <c r="AX23" s="133">
        <v>0</v>
      </c>
      <c r="AY23" s="133">
        <f t="shared" si="15"/>
        <v>0</v>
      </c>
      <c r="AZ23" s="133">
        <v>0</v>
      </c>
      <c r="BA23" s="133">
        <v>0</v>
      </c>
      <c r="BB23" s="133">
        <v>0</v>
      </c>
      <c r="BC23" s="133">
        <v>0</v>
      </c>
      <c r="BD23" s="134">
        <v>15129</v>
      </c>
      <c r="BE23" s="133">
        <v>0</v>
      </c>
      <c r="BF23" s="133">
        <v>0</v>
      </c>
      <c r="BG23" s="133">
        <f t="shared" si="16"/>
        <v>31026</v>
      </c>
      <c r="BH23" s="133">
        <f t="shared" si="17"/>
        <v>0</v>
      </c>
      <c r="BI23" s="133">
        <f t="shared" si="18"/>
        <v>0</v>
      </c>
      <c r="BJ23" s="133">
        <f t="shared" si="19"/>
        <v>0</v>
      </c>
      <c r="BK23" s="133">
        <f t="shared" si="20"/>
        <v>0</v>
      </c>
      <c r="BL23" s="133">
        <f t="shared" si="21"/>
        <v>0</v>
      </c>
      <c r="BM23" s="133">
        <f t="shared" si="22"/>
        <v>0</v>
      </c>
      <c r="BN23" s="133">
        <f t="shared" si="23"/>
        <v>0</v>
      </c>
      <c r="BO23" s="134">
        <f t="shared" si="24"/>
        <v>9282</v>
      </c>
      <c r="BP23" s="133">
        <f t="shared" si="25"/>
        <v>807907</v>
      </c>
      <c r="BQ23" s="133">
        <f t="shared" si="26"/>
        <v>410020</v>
      </c>
      <c r="BR23" s="133">
        <f t="shared" si="27"/>
        <v>130983</v>
      </c>
      <c r="BS23" s="133">
        <f t="shared" si="28"/>
        <v>279037</v>
      </c>
      <c r="BT23" s="133">
        <f t="shared" si="29"/>
        <v>0</v>
      </c>
      <c r="BU23" s="133">
        <f t="shared" si="30"/>
        <v>0</v>
      </c>
      <c r="BV23" s="133">
        <f t="shared" si="31"/>
        <v>156153</v>
      </c>
      <c r="BW23" s="133">
        <f t="shared" si="32"/>
        <v>59954</v>
      </c>
      <c r="BX23" s="133">
        <f t="shared" si="32"/>
        <v>96199</v>
      </c>
      <c r="BY23" s="133">
        <f t="shared" si="32"/>
        <v>0</v>
      </c>
      <c r="BZ23" s="133">
        <f t="shared" si="32"/>
        <v>13516</v>
      </c>
      <c r="CA23" s="133">
        <f t="shared" si="32"/>
        <v>228218</v>
      </c>
      <c r="CB23" s="133">
        <f t="shared" si="32"/>
        <v>171164</v>
      </c>
      <c r="CC23" s="133">
        <f t="shared" si="32"/>
        <v>57054</v>
      </c>
      <c r="CD23" s="133">
        <f t="shared" si="32"/>
        <v>0</v>
      </c>
      <c r="CE23" s="133">
        <f t="shared" si="32"/>
        <v>0</v>
      </c>
      <c r="CF23" s="134">
        <f t="shared" si="32"/>
        <v>697743</v>
      </c>
      <c r="CG23" s="133">
        <f t="shared" si="32"/>
        <v>0</v>
      </c>
      <c r="CH23" s="133">
        <f t="shared" si="32"/>
        <v>0</v>
      </c>
      <c r="CI23" s="133">
        <f t="shared" si="32"/>
        <v>807907</v>
      </c>
    </row>
    <row r="24" spans="1:87" s="129" customFormat="1" ht="12" customHeight="1">
      <c r="A24" s="125" t="s">
        <v>334</v>
      </c>
      <c r="B24" s="126" t="s">
        <v>368</v>
      </c>
      <c r="C24" s="125" t="s">
        <v>369</v>
      </c>
      <c r="D24" s="133">
        <f t="shared" si="3"/>
        <v>0</v>
      </c>
      <c r="E24" s="133">
        <f t="shared" si="4"/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4">
        <v>0</v>
      </c>
      <c r="L24" s="133">
        <f t="shared" si="5"/>
        <v>895978</v>
      </c>
      <c r="M24" s="133">
        <f t="shared" si="6"/>
        <v>492219</v>
      </c>
      <c r="N24" s="133">
        <v>72369</v>
      </c>
      <c r="O24" s="133">
        <v>419850</v>
      </c>
      <c r="P24" s="133">
        <v>0</v>
      </c>
      <c r="Q24" s="133">
        <v>0</v>
      </c>
      <c r="R24" s="133">
        <f t="shared" si="7"/>
        <v>77851</v>
      </c>
      <c r="S24" s="133">
        <v>71434</v>
      </c>
      <c r="T24" s="133">
        <v>6417</v>
      </c>
      <c r="U24" s="133">
        <v>0</v>
      </c>
      <c r="V24" s="133">
        <v>0</v>
      </c>
      <c r="W24" s="133">
        <f t="shared" si="8"/>
        <v>325908</v>
      </c>
      <c r="X24" s="133">
        <v>193112</v>
      </c>
      <c r="Y24" s="133">
        <v>132796</v>
      </c>
      <c r="Z24" s="133">
        <v>0</v>
      </c>
      <c r="AA24" s="133">
        <v>0</v>
      </c>
      <c r="AB24" s="134">
        <v>736866</v>
      </c>
      <c r="AC24" s="133">
        <v>0</v>
      </c>
      <c r="AD24" s="133">
        <v>6719</v>
      </c>
      <c r="AE24" s="133">
        <f t="shared" si="9"/>
        <v>902697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10020</v>
      </c>
      <c r="AN24" s="133">
        <f t="shared" si="12"/>
        <v>58749</v>
      </c>
      <c r="AO24" s="133">
        <f t="shared" si="13"/>
        <v>54857</v>
      </c>
      <c r="AP24" s="133">
        <v>14297</v>
      </c>
      <c r="AQ24" s="133">
        <v>40560</v>
      </c>
      <c r="AR24" s="133">
        <v>0</v>
      </c>
      <c r="AS24" s="133">
        <v>0</v>
      </c>
      <c r="AT24" s="133">
        <f t="shared" si="14"/>
        <v>3892</v>
      </c>
      <c r="AU24" s="133">
        <v>3777</v>
      </c>
      <c r="AV24" s="133">
        <v>115</v>
      </c>
      <c r="AW24" s="133">
        <v>0</v>
      </c>
      <c r="AX24" s="133">
        <v>0</v>
      </c>
      <c r="AY24" s="133">
        <f t="shared" si="15"/>
        <v>0</v>
      </c>
      <c r="AZ24" s="133">
        <v>0</v>
      </c>
      <c r="BA24" s="133">
        <v>0</v>
      </c>
      <c r="BB24" s="133">
        <v>0</v>
      </c>
      <c r="BC24" s="133">
        <v>0</v>
      </c>
      <c r="BD24" s="134">
        <v>16332</v>
      </c>
      <c r="BE24" s="133">
        <v>0</v>
      </c>
      <c r="BF24" s="133">
        <v>0</v>
      </c>
      <c r="BG24" s="133">
        <f t="shared" si="16"/>
        <v>58749</v>
      </c>
      <c r="BH24" s="133">
        <f t="shared" si="17"/>
        <v>0</v>
      </c>
      <c r="BI24" s="133">
        <f aca="true" t="shared" si="33" ref="BI24:BV24">SUM(E24,AG24)</f>
        <v>0</v>
      </c>
      <c r="BJ24" s="133">
        <f t="shared" si="33"/>
        <v>0</v>
      </c>
      <c r="BK24" s="133">
        <f t="shared" si="33"/>
        <v>0</v>
      </c>
      <c r="BL24" s="133">
        <f t="shared" si="33"/>
        <v>0</v>
      </c>
      <c r="BM24" s="133">
        <f t="shared" si="33"/>
        <v>0</v>
      </c>
      <c r="BN24" s="133">
        <f t="shared" si="33"/>
        <v>0</v>
      </c>
      <c r="BO24" s="134">
        <f t="shared" si="33"/>
        <v>10020</v>
      </c>
      <c r="BP24" s="133">
        <f t="shared" si="33"/>
        <v>954727</v>
      </c>
      <c r="BQ24" s="133">
        <f t="shared" si="33"/>
        <v>547076</v>
      </c>
      <c r="BR24" s="133">
        <f t="shared" si="33"/>
        <v>86666</v>
      </c>
      <c r="BS24" s="133">
        <f t="shared" si="33"/>
        <v>460410</v>
      </c>
      <c r="BT24" s="133">
        <f t="shared" si="33"/>
        <v>0</v>
      </c>
      <c r="BU24" s="133">
        <f t="shared" si="33"/>
        <v>0</v>
      </c>
      <c r="BV24" s="133">
        <f t="shared" si="33"/>
        <v>81743</v>
      </c>
      <c r="BW24" s="133">
        <f aca="true" t="shared" si="34" ref="BW24:CI41">SUM(S24,AU24)</f>
        <v>75211</v>
      </c>
      <c r="BX24" s="133">
        <f t="shared" si="34"/>
        <v>6532</v>
      </c>
      <c r="BY24" s="133">
        <f t="shared" si="34"/>
        <v>0</v>
      </c>
      <c r="BZ24" s="133">
        <f t="shared" si="34"/>
        <v>0</v>
      </c>
      <c r="CA24" s="133">
        <f t="shared" si="34"/>
        <v>325908</v>
      </c>
      <c r="CB24" s="133">
        <f t="shared" si="34"/>
        <v>193112</v>
      </c>
      <c r="CC24" s="133">
        <f t="shared" si="34"/>
        <v>132796</v>
      </c>
      <c r="CD24" s="133">
        <f t="shared" si="34"/>
        <v>0</v>
      </c>
      <c r="CE24" s="133">
        <f t="shared" si="34"/>
        <v>0</v>
      </c>
      <c r="CF24" s="134">
        <f t="shared" si="34"/>
        <v>753198</v>
      </c>
      <c r="CG24" s="133">
        <f t="shared" si="34"/>
        <v>0</v>
      </c>
      <c r="CH24" s="133">
        <f t="shared" si="34"/>
        <v>6719</v>
      </c>
      <c r="CI24" s="133">
        <f t="shared" si="34"/>
        <v>961446</v>
      </c>
    </row>
    <row r="25" spans="1:87" s="129" customFormat="1" ht="12" customHeight="1">
      <c r="A25" s="125" t="s">
        <v>334</v>
      </c>
      <c r="B25" s="126" t="s">
        <v>370</v>
      </c>
      <c r="C25" s="125" t="s">
        <v>371</v>
      </c>
      <c r="D25" s="133">
        <f t="shared" si="3"/>
        <v>121607</v>
      </c>
      <c r="E25" s="133">
        <f t="shared" si="4"/>
        <v>121607</v>
      </c>
      <c r="F25" s="133">
        <v>0</v>
      </c>
      <c r="G25" s="133">
        <v>121607</v>
      </c>
      <c r="H25" s="133">
        <v>0</v>
      </c>
      <c r="I25" s="133">
        <v>0</v>
      </c>
      <c r="J25" s="133">
        <v>0</v>
      </c>
      <c r="K25" s="134">
        <v>0</v>
      </c>
      <c r="L25" s="133">
        <f t="shared" si="5"/>
        <v>512710</v>
      </c>
      <c r="M25" s="133">
        <f t="shared" si="6"/>
        <v>92513</v>
      </c>
      <c r="N25" s="133">
        <v>8306</v>
      </c>
      <c r="O25" s="133">
        <v>0</v>
      </c>
      <c r="P25" s="133">
        <v>70447</v>
      </c>
      <c r="Q25" s="133">
        <v>13760</v>
      </c>
      <c r="R25" s="133">
        <f t="shared" si="7"/>
        <v>58025</v>
      </c>
      <c r="S25" s="133">
        <v>0</v>
      </c>
      <c r="T25" s="133">
        <v>46386</v>
      </c>
      <c r="U25" s="133">
        <v>11639</v>
      </c>
      <c r="V25" s="133">
        <v>0</v>
      </c>
      <c r="W25" s="133">
        <f t="shared" si="8"/>
        <v>362172</v>
      </c>
      <c r="X25" s="133">
        <v>243640</v>
      </c>
      <c r="Y25" s="133">
        <v>19920</v>
      </c>
      <c r="Z25" s="133">
        <v>83139</v>
      </c>
      <c r="AA25" s="133">
        <v>15473</v>
      </c>
      <c r="AB25" s="134">
        <v>0</v>
      </c>
      <c r="AC25" s="133">
        <v>0</v>
      </c>
      <c r="AD25" s="133">
        <v>0</v>
      </c>
      <c r="AE25" s="133">
        <f t="shared" si="9"/>
        <v>634317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7520</v>
      </c>
      <c r="AN25" s="133">
        <f t="shared" si="12"/>
        <v>29340</v>
      </c>
      <c r="AO25" s="133">
        <f t="shared" si="13"/>
        <v>7505</v>
      </c>
      <c r="AP25" s="133">
        <v>7505</v>
      </c>
      <c r="AQ25" s="133">
        <v>0</v>
      </c>
      <c r="AR25" s="133">
        <v>0</v>
      </c>
      <c r="AS25" s="133">
        <v>0</v>
      </c>
      <c r="AT25" s="133">
        <f t="shared" si="14"/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f t="shared" si="15"/>
        <v>21720</v>
      </c>
      <c r="AZ25" s="133">
        <v>21720</v>
      </c>
      <c r="BA25" s="133">
        <v>0</v>
      </c>
      <c r="BB25" s="133">
        <v>0</v>
      </c>
      <c r="BC25" s="133">
        <v>0</v>
      </c>
      <c r="BD25" s="134">
        <v>42802</v>
      </c>
      <c r="BE25" s="133">
        <v>115</v>
      </c>
      <c r="BF25" s="133">
        <v>0</v>
      </c>
      <c r="BG25" s="133">
        <f t="shared" si="16"/>
        <v>29340</v>
      </c>
      <c r="BH25" s="133">
        <f aca="true" t="shared" si="35" ref="BH25:BV41">SUM(D25,AF25)</f>
        <v>121607</v>
      </c>
      <c r="BI25" s="133">
        <f t="shared" si="35"/>
        <v>121607</v>
      </c>
      <c r="BJ25" s="133">
        <f t="shared" si="35"/>
        <v>0</v>
      </c>
      <c r="BK25" s="133">
        <f t="shared" si="35"/>
        <v>121607</v>
      </c>
      <c r="BL25" s="133">
        <f t="shared" si="35"/>
        <v>0</v>
      </c>
      <c r="BM25" s="133">
        <f t="shared" si="35"/>
        <v>0</v>
      </c>
      <c r="BN25" s="133">
        <f t="shared" si="35"/>
        <v>0</v>
      </c>
      <c r="BO25" s="134">
        <f t="shared" si="35"/>
        <v>7520</v>
      </c>
      <c r="BP25" s="133">
        <f t="shared" si="35"/>
        <v>542050</v>
      </c>
      <c r="BQ25" s="133">
        <f t="shared" si="35"/>
        <v>100018</v>
      </c>
      <c r="BR25" s="133">
        <f t="shared" si="35"/>
        <v>15811</v>
      </c>
      <c r="BS25" s="133">
        <f t="shared" si="35"/>
        <v>0</v>
      </c>
      <c r="BT25" s="133">
        <f t="shared" si="35"/>
        <v>70447</v>
      </c>
      <c r="BU25" s="133">
        <f t="shared" si="35"/>
        <v>13760</v>
      </c>
      <c r="BV25" s="133">
        <f t="shared" si="35"/>
        <v>58025</v>
      </c>
      <c r="BW25" s="133">
        <f t="shared" si="34"/>
        <v>0</v>
      </c>
      <c r="BX25" s="133">
        <f t="shared" si="34"/>
        <v>46386</v>
      </c>
      <c r="BY25" s="133">
        <f t="shared" si="34"/>
        <v>11639</v>
      </c>
      <c r="BZ25" s="133">
        <f t="shared" si="34"/>
        <v>0</v>
      </c>
      <c r="CA25" s="133">
        <f t="shared" si="34"/>
        <v>383892</v>
      </c>
      <c r="CB25" s="133">
        <f t="shared" si="34"/>
        <v>265360</v>
      </c>
      <c r="CC25" s="133">
        <f t="shared" si="34"/>
        <v>19920</v>
      </c>
      <c r="CD25" s="133">
        <f t="shared" si="34"/>
        <v>83139</v>
      </c>
      <c r="CE25" s="133">
        <f t="shared" si="34"/>
        <v>15473</v>
      </c>
      <c r="CF25" s="134">
        <f t="shared" si="34"/>
        <v>42802</v>
      </c>
      <c r="CG25" s="133">
        <f t="shared" si="34"/>
        <v>115</v>
      </c>
      <c r="CH25" s="133">
        <f t="shared" si="34"/>
        <v>0</v>
      </c>
      <c r="CI25" s="133">
        <f t="shared" si="34"/>
        <v>663657</v>
      </c>
    </row>
    <row r="26" spans="1:87" s="129" customFormat="1" ht="12" customHeight="1">
      <c r="A26" s="125" t="s">
        <v>334</v>
      </c>
      <c r="B26" s="126" t="s">
        <v>372</v>
      </c>
      <c r="C26" s="125" t="s">
        <v>373</v>
      </c>
      <c r="D26" s="133">
        <f t="shared" si="3"/>
        <v>0</v>
      </c>
      <c r="E26" s="133">
        <f t="shared" si="4"/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4">
        <v>0</v>
      </c>
      <c r="L26" s="133">
        <f t="shared" si="5"/>
        <v>307413</v>
      </c>
      <c r="M26" s="133">
        <f t="shared" si="6"/>
        <v>293694</v>
      </c>
      <c r="N26" s="133">
        <v>61581</v>
      </c>
      <c r="O26" s="133">
        <v>232113</v>
      </c>
      <c r="P26" s="133">
        <v>0</v>
      </c>
      <c r="Q26" s="133">
        <v>0</v>
      </c>
      <c r="R26" s="133">
        <f t="shared" si="7"/>
        <v>13519</v>
      </c>
      <c r="S26" s="133">
        <v>13519</v>
      </c>
      <c r="T26" s="133">
        <v>0</v>
      </c>
      <c r="U26" s="133">
        <v>0</v>
      </c>
      <c r="V26" s="133">
        <v>0</v>
      </c>
      <c r="W26" s="133">
        <f t="shared" si="8"/>
        <v>200</v>
      </c>
      <c r="X26" s="133">
        <v>0</v>
      </c>
      <c r="Y26" s="133">
        <v>0</v>
      </c>
      <c r="Z26" s="133">
        <v>0</v>
      </c>
      <c r="AA26" s="133">
        <v>200</v>
      </c>
      <c r="AB26" s="134">
        <v>553272</v>
      </c>
      <c r="AC26" s="133">
        <v>0</v>
      </c>
      <c r="AD26" s="133">
        <v>0</v>
      </c>
      <c r="AE26" s="133">
        <f t="shared" si="9"/>
        <v>307413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7523</v>
      </c>
      <c r="AN26" s="133">
        <f t="shared" si="12"/>
        <v>41106</v>
      </c>
      <c r="AO26" s="133">
        <f t="shared" si="13"/>
        <v>40880</v>
      </c>
      <c r="AP26" s="133">
        <v>10867</v>
      </c>
      <c r="AQ26" s="133">
        <v>30013</v>
      </c>
      <c r="AR26" s="133">
        <v>0</v>
      </c>
      <c r="AS26" s="133">
        <v>0</v>
      </c>
      <c r="AT26" s="133">
        <f t="shared" si="14"/>
        <v>226</v>
      </c>
      <c r="AU26" s="133">
        <v>226</v>
      </c>
      <c r="AV26" s="133">
        <v>0</v>
      </c>
      <c r="AW26" s="133">
        <v>0</v>
      </c>
      <c r="AX26" s="133">
        <v>0</v>
      </c>
      <c r="AY26" s="133">
        <f t="shared" si="15"/>
        <v>0</v>
      </c>
      <c r="AZ26" s="133">
        <v>0</v>
      </c>
      <c r="BA26" s="133">
        <v>0</v>
      </c>
      <c r="BB26" s="133">
        <v>0</v>
      </c>
      <c r="BC26" s="133">
        <v>0</v>
      </c>
      <c r="BD26" s="134">
        <v>12262</v>
      </c>
      <c r="BE26" s="133">
        <v>0</v>
      </c>
      <c r="BF26" s="133">
        <v>0</v>
      </c>
      <c r="BG26" s="133">
        <f t="shared" si="16"/>
        <v>41106</v>
      </c>
      <c r="BH26" s="133">
        <f t="shared" si="35"/>
        <v>0</v>
      </c>
      <c r="BI26" s="133">
        <f t="shared" si="35"/>
        <v>0</v>
      </c>
      <c r="BJ26" s="133">
        <f t="shared" si="35"/>
        <v>0</v>
      </c>
      <c r="BK26" s="133">
        <f t="shared" si="35"/>
        <v>0</v>
      </c>
      <c r="BL26" s="133">
        <f t="shared" si="35"/>
        <v>0</v>
      </c>
      <c r="BM26" s="133">
        <f t="shared" si="35"/>
        <v>0</v>
      </c>
      <c r="BN26" s="133">
        <f t="shared" si="35"/>
        <v>0</v>
      </c>
      <c r="BO26" s="134">
        <f t="shared" si="35"/>
        <v>7523</v>
      </c>
      <c r="BP26" s="133">
        <f t="shared" si="35"/>
        <v>348519</v>
      </c>
      <c r="BQ26" s="133">
        <f t="shared" si="35"/>
        <v>334574</v>
      </c>
      <c r="BR26" s="133">
        <f t="shared" si="35"/>
        <v>72448</v>
      </c>
      <c r="BS26" s="133">
        <f t="shared" si="35"/>
        <v>262126</v>
      </c>
      <c r="BT26" s="133">
        <f t="shared" si="35"/>
        <v>0</v>
      </c>
      <c r="BU26" s="133">
        <f t="shared" si="35"/>
        <v>0</v>
      </c>
      <c r="BV26" s="133">
        <f t="shared" si="35"/>
        <v>13745</v>
      </c>
      <c r="BW26" s="133">
        <f t="shared" si="34"/>
        <v>13745</v>
      </c>
      <c r="BX26" s="133">
        <f t="shared" si="34"/>
        <v>0</v>
      </c>
      <c r="BY26" s="133">
        <f t="shared" si="34"/>
        <v>0</v>
      </c>
      <c r="BZ26" s="133">
        <f t="shared" si="34"/>
        <v>0</v>
      </c>
      <c r="CA26" s="133">
        <f t="shared" si="34"/>
        <v>200</v>
      </c>
      <c r="CB26" s="133">
        <f t="shared" si="34"/>
        <v>0</v>
      </c>
      <c r="CC26" s="133">
        <f t="shared" si="34"/>
        <v>0</v>
      </c>
      <c r="CD26" s="133">
        <f t="shared" si="34"/>
        <v>0</v>
      </c>
      <c r="CE26" s="133">
        <f t="shared" si="34"/>
        <v>200</v>
      </c>
      <c r="CF26" s="134">
        <f t="shared" si="34"/>
        <v>565534</v>
      </c>
      <c r="CG26" s="133">
        <f t="shared" si="34"/>
        <v>0</v>
      </c>
      <c r="CH26" s="133">
        <f t="shared" si="34"/>
        <v>0</v>
      </c>
      <c r="CI26" s="133">
        <f t="shared" si="34"/>
        <v>348519</v>
      </c>
    </row>
    <row r="27" spans="1:87" s="129" customFormat="1" ht="12" customHeight="1">
      <c r="A27" s="125" t="s">
        <v>334</v>
      </c>
      <c r="B27" s="126" t="s">
        <v>374</v>
      </c>
      <c r="C27" s="125" t="s">
        <v>375</v>
      </c>
      <c r="D27" s="133">
        <f t="shared" si="3"/>
        <v>730</v>
      </c>
      <c r="E27" s="133">
        <f t="shared" si="4"/>
        <v>730</v>
      </c>
      <c r="F27" s="133">
        <v>0</v>
      </c>
      <c r="G27" s="133">
        <v>730</v>
      </c>
      <c r="H27" s="133">
        <v>0</v>
      </c>
      <c r="I27" s="133">
        <v>0</v>
      </c>
      <c r="J27" s="133">
        <v>0</v>
      </c>
      <c r="K27" s="134">
        <v>0</v>
      </c>
      <c r="L27" s="133">
        <f t="shared" si="5"/>
        <v>768658</v>
      </c>
      <c r="M27" s="133">
        <f t="shared" si="6"/>
        <v>299464</v>
      </c>
      <c r="N27" s="133">
        <v>33234</v>
      </c>
      <c r="O27" s="133">
        <v>203939</v>
      </c>
      <c r="P27" s="133">
        <v>62291</v>
      </c>
      <c r="Q27" s="133">
        <v>0</v>
      </c>
      <c r="R27" s="133">
        <f t="shared" si="7"/>
        <v>66429</v>
      </c>
      <c r="S27" s="133">
        <v>39719</v>
      </c>
      <c r="T27" s="133">
        <v>26710</v>
      </c>
      <c r="U27" s="133">
        <v>0</v>
      </c>
      <c r="V27" s="133">
        <v>15960</v>
      </c>
      <c r="W27" s="133">
        <f t="shared" si="8"/>
        <v>386805</v>
      </c>
      <c r="X27" s="133">
        <v>534</v>
      </c>
      <c r="Y27" s="133">
        <v>16198</v>
      </c>
      <c r="Z27" s="133">
        <v>370073</v>
      </c>
      <c r="AA27" s="133">
        <v>0</v>
      </c>
      <c r="AB27" s="134">
        <v>0</v>
      </c>
      <c r="AC27" s="133">
        <v>0</v>
      </c>
      <c r="AD27" s="133">
        <v>0</v>
      </c>
      <c r="AE27" s="133">
        <f t="shared" si="9"/>
        <v>769388</v>
      </c>
      <c r="AF27" s="133">
        <f t="shared" si="10"/>
        <v>36666</v>
      </c>
      <c r="AG27" s="133">
        <f t="shared" si="11"/>
        <v>36666</v>
      </c>
      <c r="AH27" s="133">
        <v>0</v>
      </c>
      <c r="AI27" s="133">
        <v>0</v>
      </c>
      <c r="AJ27" s="133">
        <v>36666</v>
      </c>
      <c r="AK27" s="133">
        <v>0</v>
      </c>
      <c r="AL27" s="133">
        <v>0</v>
      </c>
      <c r="AM27" s="134">
        <v>0</v>
      </c>
      <c r="AN27" s="133">
        <f t="shared" si="12"/>
        <v>222639</v>
      </c>
      <c r="AO27" s="133">
        <f t="shared" si="13"/>
        <v>1635</v>
      </c>
      <c r="AP27" s="133">
        <v>1635</v>
      </c>
      <c r="AQ27" s="133">
        <v>0</v>
      </c>
      <c r="AR27" s="133">
        <v>0</v>
      </c>
      <c r="AS27" s="133">
        <v>0</v>
      </c>
      <c r="AT27" s="133">
        <f t="shared" si="14"/>
        <v>104</v>
      </c>
      <c r="AU27" s="133">
        <v>0</v>
      </c>
      <c r="AV27" s="133">
        <v>104</v>
      </c>
      <c r="AW27" s="133">
        <v>0</v>
      </c>
      <c r="AX27" s="133">
        <v>0</v>
      </c>
      <c r="AY27" s="133">
        <f t="shared" si="15"/>
        <v>220900</v>
      </c>
      <c r="AZ27" s="133">
        <v>128458</v>
      </c>
      <c r="BA27" s="133">
        <v>92442</v>
      </c>
      <c r="BB27" s="133">
        <v>0</v>
      </c>
      <c r="BC27" s="133">
        <v>0</v>
      </c>
      <c r="BD27" s="134">
        <v>0</v>
      </c>
      <c r="BE27" s="133">
        <v>0</v>
      </c>
      <c r="BF27" s="133">
        <v>0</v>
      </c>
      <c r="BG27" s="133">
        <f t="shared" si="16"/>
        <v>259305</v>
      </c>
      <c r="BH27" s="133">
        <f t="shared" si="35"/>
        <v>37396</v>
      </c>
      <c r="BI27" s="133">
        <f t="shared" si="35"/>
        <v>37396</v>
      </c>
      <c r="BJ27" s="133">
        <f t="shared" si="35"/>
        <v>0</v>
      </c>
      <c r="BK27" s="133">
        <f t="shared" si="35"/>
        <v>730</v>
      </c>
      <c r="BL27" s="133">
        <f t="shared" si="35"/>
        <v>36666</v>
      </c>
      <c r="BM27" s="133">
        <f t="shared" si="35"/>
        <v>0</v>
      </c>
      <c r="BN27" s="133">
        <f t="shared" si="35"/>
        <v>0</v>
      </c>
      <c r="BO27" s="134">
        <f t="shared" si="35"/>
        <v>0</v>
      </c>
      <c r="BP27" s="133">
        <f t="shared" si="35"/>
        <v>991297</v>
      </c>
      <c r="BQ27" s="133">
        <f t="shared" si="35"/>
        <v>301099</v>
      </c>
      <c r="BR27" s="133">
        <f t="shared" si="35"/>
        <v>34869</v>
      </c>
      <c r="BS27" s="133">
        <f t="shared" si="35"/>
        <v>203939</v>
      </c>
      <c r="BT27" s="133">
        <f t="shared" si="35"/>
        <v>62291</v>
      </c>
      <c r="BU27" s="133">
        <f t="shared" si="35"/>
        <v>0</v>
      </c>
      <c r="BV27" s="133">
        <f t="shared" si="35"/>
        <v>66533</v>
      </c>
      <c r="BW27" s="133">
        <f t="shared" si="34"/>
        <v>39719</v>
      </c>
      <c r="BX27" s="133">
        <f t="shared" si="34"/>
        <v>26814</v>
      </c>
      <c r="BY27" s="133">
        <f t="shared" si="34"/>
        <v>0</v>
      </c>
      <c r="BZ27" s="133">
        <f t="shared" si="34"/>
        <v>15960</v>
      </c>
      <c r="CA27" s="133">
        <f t="shared" si="34"/>
        <v>607705</v>
      </c>
      <c r="CB27" s="133">
        <f t="shared" si="34"/>
        <v>128992</v>
      </c>
      <c r="CC27" s="133">
        <f t="shared" si="34"/>
        <v>108640</v>
      </c>
      <c r="CD27" s="133">
        <f t="shared" si="34"/>
        <v>370073</v>
      </c>
      <c r="CE27" s="133">
        <f t="shared" si="34"/>
        <v>0</v>
      </c>
      <c r="CF27" s="134">
        <f t="shared" si="34"/>
        <v>0</v>
      </c>
      <c r="CG27" s="133">
        <f t="shared" si="34"/>
        <v>0</v>
      </c>
      <c r="CH27" s="133">
        <f t="shared" si="34"/>
        <v>0</v>
      </c>
      <c r="CI27" s="133">
        <f t="shared" si="34"/>
        <v>1028693</v>
      </c>
    </row>
    <row r="28" spans="1:87" s="129" customFormat="1" ht="12" customHeight="1">
      <c r="A28" s="125" t="s">
        <v>334</v>
      </c>
      <c r="B28" s="126" t="s">
        <v>376</v>
      </c>
      <c r="C28" s="125" t="s">
        <v>377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795971</v>
      </c>
      <c r="M28" s="133">
        <f t="shared" si="6"/>
        <v>59061</v>
      </c>
      <c r="N28" s="133">
        <v>59061</v>
      </c>
      <c r="O28" s="133">
        <v>0</v>
      </c>
      <c r="P28" s="133">
        <v>0</v>
      </c>
      <c r="Q28" s="133">
        <v>0</v>
      </c>
      <c r="R28" s="133">
        <f t="shared" si="7"/>
        <v>227231</v>
      </c>
      <c r="S28" s="133">
        <v>166010</v>
      </c>
      <c r="T28" s="133">
        <v>61072</v>
      </c>
      <c r="U28" s="133">
        <v>149</v>
      </c>
      <c r="V28" s="133">
        <v>0</v>
      </c>
      <c r="W28" s="133">
        <f t="shared" si="8"/>
        <v>509679</v>
      </c>
      <c r="X28" s="133">
        <v>169761</v>
      </c>
      <c r="Y28" s="133">
        <v>245246</v>
      </c>
      <c r="Z28" s="133">
        <v>93912</v>
      </c>
      <c r="AA28" s="133">
        <v>760</v>
      </c>
      <c r="AB28" s="134">
        <v>0</v>
      </c>
      <c r="AC28" s="133">
        <v>0</v>
      </c>
      <c r="AD28" s="133">
        <v>5428</v>
      </c>
      <c r="AE28" s="133">
        <f t="shared" si="9"/>
        <v>801399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142476</v>
      </c>
      <c r="AO28" s="133">
        <f t="shared" si="13"/>
        <v>54690</v>
      </c>
      <c r="AP28" s="133">
        <v>10938</v>
      </c>
      <c r="AQ28" s="133">
        <v>0</v>
      </c>
      <c r="AR28" s="133">
        <v>43752</v>
      </c>
      <c r="AS28" s="133">
        <v>0</v>
      </c>
      <c r="AT28" s="133">
        <f t="shared" si="14"/>
        <v>49742</v>
      </c>
      <c r="AU28" s="133">
        <v>245</v>
      </c>
      <c r="AV28" s="133">
        <v>49497</v>
      </c>
      <c r="AW28" s="133">
        <v>0</v>
      </c>
      <c r="AX28" s="133">
        <v>0</v>
      </c>
      <c r="AY28" s="133">
        <f t="shared" si="15"/>
        <v>38044</v>
      </c>
      <c r="AZ28" s="133">
        <v>25000</v>
      </c>
      <c r="BA28" s="133">
        <v>6576</v>
      </c>
      <c r="BB28" s="133">
        <v>5948</v>
      </c>
      <c r="BC28" s="133">
        <v>520</v>
      </c>
      <c r="BD28" s="134">
        <v>0</v>
      </c>
      <c r="BE28" s="133">
        <v>0</v>
      </c>
      <c r="BF28" s="133">
        <v>25</v>
      </c>
      <c r="BG28" s="133">
        <f t="shared" si="16"/>
        <v>142501</v>
      </c>
      <c r="BH28" s="133">
        <f t="shared" si="35"/>
        <v>0</v>
      </c>
      <c r="BI28" s="133">
        <f t="shared" si="35"/>
        <v>0</v>
      </c>
      <c r="BJ28" s="133">
        <f t="shared" si="35"/>
        <v>0</v>
      </c>
      <c r="BK28" s="133">
        <f t="shared" si="35"/>
        <v>0</v>
      </c>
      <c r="BL28" s="133">
        <f t="shared" si="35"/>
        <v>0</v>
      </c>
      <c r="BM28" s="133">
        <f t="shared" si="35"/>
        <v>0</v>
      </c>
      <c r="BN28" s="133">
        <f t="shared" si="35"/>
        <v>0</v>
      </c>
      <c r="BO28" s="134">
        <f t="shared" si="35"/>
        <v>0</v>
      </c>
      <c r="BP28" s="133">
        <f t="shared" si="35"/>
        <v>938447</v>
      </c>
      <c r="BQ28" s="133">
        <f t="shared" si="35"/>
        <v>113751</v>
      </c>
      <c r="BR28" s="133">
        <f t="shared" si="35"/>
        <v>69999</v>
      </c>
      <c r="BS28" s="133">
        <f t="shared" si="35"/>
        <v>0</v>
      </c>
      <c r="BT28" s="133">
        <f t="shared" si="35"/>
        <v>43752</v>
      </c>
      <c r="BU28" s="133">
        <f t="shared" si="35"/>
        <v>0</v>
      </c>
      <c r="BV28" s="133">
        <f t="shared" si="35"/>
        <v>276973</v>
      </c>
      <c r="BW28" s="133">
        <f t="shared" si="34"/>
        <v>166255</v>
      </c>
      <c r="BX28" s="133">
        <f t="shared" si="34"/>
        <v>110569</v>
      </c>
      <c r="BY28" s="133">
        <f t="shared" si="34"/>
        <v>149</v>
      </c>
      <c r="BZ28" s="133">
        <f t="shared" si="34"/>
        <v>0</v>
      </c>
      <c r="CA28" s="133">
        <f t="shared" si="34"/>
        <v>547723</v>
      </c>
      <c r="CB28" s="133">
        <f t="shared" si="34"/>
        <v>194761</v>
      </c>
      <c r="CC28" s="133">
        <f t="shared" si="34"/>
        <v>251822</v>
      </c>
      <c r="CD28" s="133">
        <f t="shared" si="34"/>
        <v>99860</v>
      </c>
      <c r="CE28" s="133">
        <f t="shared" si="34"/>
        <v>1280</v>
      </c>
      <c r="CF28" s="134">
        <f t="shared" si="34"/>
        <v>0</v>
      </c>
      <c r="CG28" s="133">
        <f t="shared" si="34"/>
        <v>0</v>
      </c>
      <c r="CH28" s="133">
        <f t="shared" si="34"/>
        <v>5453</v>
      </c>
      <c r="CI28" s="133">
        <f t="shared" si="34"/>
        <v>943900</v>
      </c>
    </row>
    <row r="29" spans="1:87" s="129" customFormat="1" ht="12" customHeight="1">
      <c r="A29" s="125" t="s">
        <v>334</v>
      </c>
      <c r="B29" s="126" t="s">
        <v>378</v>
      </c>
      <c r="C29" s="125" t="s">
        <v>379</v>
      </c>
      <c r="D29" s="133">
        <f t="shared" si="3"/>
        <v>241181</v>
      </c>
      <c r="E29" s="133">
        <f t="shared" si="4"/>
        <v>240242</v>
      </c>
      <c r="F29" s="133">
        <v>0</v>
      </c>
      <c r="G29" s="133">
        <v>0</v>
      </c>
      <c r="H29" s="133">
        <v>0</v>
      </c>
      <c r="I29" s="133">
        <v>240242</v>
      </c>
      <c r="J29" s="133">
        <v>939</v>
      </c>
      <c r="K29" s="134">
        <v>0</v>
      </c>
      <c r="L29" s="133">
        <f t="shared" si="5"/>
        <v>501778</v>
      </c>
      <c r="M29" s="133">
        <f t="shared" si="6"/>
        <v>101411</v>
      </c>
      <c r="N29" s="133">
        <v>47266</v>
      </c>
      <c r="O29" s="133">
        <v>21889</v>
      </c>
      <c r="P29" s="133">
        <v>32256</v>
      </c>
      <c r="Q29" s="133">
        <v>0</v>
      </c>
      <c r="R29" s="133">
        <f t="shared" si="7"/>
        <v>82238</v>
      </c>
      <c r="S29" s="133">
        <v>5996</v>
      </c>
      <c r="T29" s="133">
        <v>75041</v>
      </c>
      <c r="U29" s="133">
        <v>1201</v>
      </c>
      <c r="V29" s="133">
        <v>0</v>
      </c>
      <c r="W29" s="133">
        <f t="shared" si="8"/>
        <v>318129</v>
      </c>
      <c r="X29" s="133">
        <v>176932</v>
      </c>
      <c r="Y29" s="133">
        <v>79921</v>
      </c>
      <c r="Z29" s="133">
        <v>61276</v>
      </c>
      <c r="AA29" s="133">
        <v>0</v>
      </c>
      <c r="AB29" s="134">
        <v>0</v>
      </c>
      <c r="AC29" s="133">
        <v>0</v>
      </c>
      <c r="AD29" s="133">
        <v>0</v>
      </c>
      <c r="AE29" s="133">
        <f t="shared" si="9"/>
        <v>742959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112992</v>
      </c>
      <c r="AO29" s="133">
        <f t="shared" si="13"/>
        <v>40171</v>
      </c>
      <c r="AP29" s="133">
        <v>12793</v>
      </c>
      <c r="AQ29" s="133">
        <v>1792</v>
      </c>
      <c r="AR29" s="133">
        <v>25586</v>
      </c>
      <c r="AS29" s="133">
        <v>0</v>
      </c>
      <c r="AT29" s="133">
        <f t="shared" si="14"/>
        <v>62614</v>
      </c>
      <c r="AU29" s="133">
        <v>4988</v>
      </c>
      <c r="AV29" s="133">
        <v>57626</v>
      </c>
      <c r="AW29" s="133">
        <v>0</v>
      </c>
      <c r="AX29" s="133">
        <v>0</v>
      </c>
      <c r="AY29" s="133">
        <f t="shared" si="15"/>
        <v>10207</v>
      </c>
      <c r="AZ29" s="133">
        <v>2828</v>
      </c>
      <c r="BA29" s="133">
        <v>7379</v>
      </c>
      <c r="BB29" s="133">
        <v>0</v>
      </c>
      <c r="BC29" s="133">
        <v>0</v>
      </c>
      <c r="BD29" s="134">
        <v>0</v>
      </c>
      <c r="BE29" s="133">
        <v>0</v>
      </c>
      <c r="BF29" s="133">
        <v>0</v>
      </c>
      <c r="BG29" s="133">
        <f t="shared" si="16"/>
        <v>112992</v>
      </c>
      <c r="BH29" s="133">
        <f t="shared" si="35"/>
        <v>241181</v>
      </c>
      <c r="BI29" s="133">
        <f t="shared" si="35"/>
        <v>240242</v>
      </c>
      <c r="BJ29" s="133">
        <f t="shared" si="35"/>
        <v>0</v>
      </c>
      <c r="BK29" s="133">
        <f t="shared" si="35"/>
        <v>0</v>
      </c>
      <c r="BL29" s="133">
        <f t="shared" si="35"/>
        <v>0</v>
      </c>
      <c r="BM29" s="133">
        <f t="shared" si="35"/>
        <v>240242</v>
      </c>
      <c r="BN29" s="133">
        <f t="shared" si="35"/>
        <v>939</v>
      </c>
      <c r="BO29" s="134">
        <f t="shared" si="35"/>
        <v>0</v>
      </c>
      <c r="BP29" s="133">
        <f t="shared" si="35"/>
        <v>614770</v>
      </c>
      <c r="BQ29" s="133">
        <f t="shared" si="35"/>
        <v>141582</v>
      </c>
      <c r="BR29" s="133">
        <f t="shared" si="35"/>
        <v>60059</v>
      </c>
      <c r="BS29" s="133">
        <f t="shared" si="35"/>
        <v>23681</v>
      </c>
      <c r="BT29" s="133">
        <f t="shared" si="35"/>
        <v>57842</v>
      </c>
      <c r="BU29" s="133">
        <f t="shared" si="35"/>
        <v>0</v>
      </c>
      <c r="BV29" s="133">
        <f t="shared" si="35"/>
        <v>144852</v>
      </c>
      <c r="BW29" s="133">
        <f t="shared" si="34"/>
        <v>10984</v>
      </c>
      <c r="BX29" s="133">
        <f t="shared" si="34"/>
        <v>132667</v>
      </c>
      <c r="BY29" s="133">
        <f t="shared" si="34"/>
        <v>1201</v>
      </c>
      <c r="BZ29" s="133">
        <f t="shared" si="34"/>
        <v>0</v>
      </c>
      <c r="CA29" s="133">
        <f t="shared" si="34"/>
        <v>328336</v>
      </c>
      <c r="CB29" s="133">
        <f t="shared" si="34"/>
        <v>179760</v>
      </c>
      <c r="CC29" s="133">
        <f t="shared" si="34"/>
        <v>87300</v>
      </c>
      <c r="CD29" s="133">
        <f t="shared" si="34"/>
        <v>61276</v>
      </c>
      <c r="CE29" s="133">
        <f t="shared" si="34"/>
        <v>0</v>
      </c>
      <c r="CF29" s="134">
        <f t="shared" si="34"/>
        <v>0</v>
      </c>
      <c r="CG29" s="133">
        <f t="shared" si="34"/>
        <v>0</v>
      </c>
      <c r="CH29" s="133">
        <f t="shared" si="34"/>
        <v>0</v>
      </c>
      <c r="CI29" s="133">
        <f t="shared" si="34"/>
        <v>855951</v>
      </c>
    </row>
    <row r="30" spans="1:87" s="129" customFormat="1" ht="12" customHeight="1">
      <c r="A30" s="125" t="s">
        <v>334</v>
      </c>
      <c r="B30" s="126" t="s">
        <v>380</v>
      </c>
      <c r="C30" s="125" t="s">
        <v>381</v>
      </c>
      <c r="D30" s="133">
        <f t="shared" si="3"/>
        <v>455655</v>
      </c>
      <c r="E30" s="133">
        <f t="shared" si="4"/>
        <v>435328</v>
      </c>
      <c r="F30" s="133">
        <v>0</v>
      </c>
      <c r="G30" s="133">
        <v>272357</v>
      </c>
      <c r="H30" s="133">
        <v>0</v>
      </c>
      <c r="I30" s="133">
        <v>162971</v>
      </c>
      <c r="J30" s="133">
        <v>20327</v>
      </c>
      <c r="K30" s="134">
        <v>0</v>
      </c>
      <c r="L30" s="133">
        <f t="shared" si="5"/>
        <v>499893</v>
      </c>
      <c r="M30" s="133">
        <f t="shared" si="6"/>
        <v>34014</v>
      </c>
      <c r="N30" s="133">
        <v>34014</v>
      </c>
      <c r="O30" s="133">
        <v>0</v>
      </c>
      <c r="P30" s="133">
        <v>0</v>
      </c>
      <c r="Q30" s="133">
        <v>0</v>
      </c>
      <c r="R30" s="133">
        <f t="shared" si="7"/>
        <v>6631</v>
      </c>
      <c r="S30" s="133">
        <v>2133</v>
      </c>
      <c r="T30" s="133">
        <v>3628</v>
      </c>
      <c r="U30" s="133">
        <v>870</v>
      </c>
      <c r="V30" s="133">
        <v>0</v>
      </c>
      <c r="W30" s="133">
        <f t="shared" si="8"/>
        <v>459248</v>
      </c>
      <c r="X30" s="133">
        <v>213901</v>
      </c>
      <c r="Y30" s="133">
        <v>216905</v>
      </c>
      <c r="Z30" s="133">
        <v>28442</v>
      </c>
      <c r="AA30" s="133">
        <v>0</v>
      </c>
      <c r="AB30" s="134">
        <v>0</v>
      </c>
      <c r="AC30" s="133">
        <v>0</v>
      </c>
      <c r="AD30" s="133">
        <v>0</v>
      </c>
      <c r="AE30" s="133">
        <f t="shared" si="9"/>
        <v>955548</v>
      </c>
      <c r="AF30" s="133">
        <f t="shared" si="10"/>
        <v>9083</v>
      </c>
      <c r="AG30" s="133">
        <f t="shared" si="11"/>
        <v>9083</v>
      </c>
      <c r="AH30" s="133">
        <v>0</v>
      </c>
      <c r="AI30" s="133">
        <v>9083</v>
      </c>
      <c r="AJ30" s="133">
        <v>0</v>
      </c>
      <c r="AK30" s="133">
        <v>0</v>
      </c>
      <c r="AL30" s="133">
        <v>0</v>
      </c>
      <c r="AM30" s="134">
        <v>0</v>
      </c>
      <c r="AN30" s="133">
        <f t="shared" si="12"/>
        <v>67883</v>
      </c>
      <c r="AO30" s="133">
        <f t="shared" si="13"/>
        <v>7102</v>
      </c>
      <c r="AP30" s="133">
        <v>7102</v>
      </c>
      <c r="AQ30" s="133">
        <v>0</v>
      </c>
      <c r="AR30" s="133">
        <v>0</v>
      </c>
      <c r="AS30" s="133">
        <v>0</v>
      </c>
      <c r="AT30" s="133">
        <f t="shared" si="14"/>
        <v>13967</v>
      </c>
      <c r="AU30" s="133">
        <v>0</v>
      </c>
      <c r="AV30" s="133">
        <v>13967</v>
      </c>
      <c r="AW30" s="133">
        <v>0</v>
      </c>
      <c r="AX30" s="133">
        <v>0</v>
      </c>
      <c r="AY30" s="133">
        <f t="shared" si="15"/>
        <v>46814</v>
      </c>
      <c r="AZ30" s="133">
        <v>22596</v>
      </c>
      <c r="BA30" s="133">
        <v>16969</v>
      </c>
      <c r="BB30" s="133">
        <v>7249</v>
      </c>
      <c r="BC30" s="133">
        <v>0</v>
      </c>
      <c r="BD30" s="134">
        <v>0</v>
      </c>
      <c r="BE30" s="133">
        <v>0</v>
      </c>
      <c r="BF30" s="133">
        <v>0</v>
      </c>
      <c r="BG30" s="133">
        <f t="shared" si="16"/>
        <v>76966</v>
      </c>
      <c r="BH30" s="133">
        <f t="shared" si="35"/>
        <v>464738</v>
      </c>
      <c r="BI30" s="133">
        <f t="shared" si="35"/>
        <v>444411</v>
      </c>
      <c r="BJ30" s="133">
        <f t="shared" si="35"/>
        <v>0</v>
      </c>
      <c r="BK30" s="133">
        <f t="shared" si="35"/>
        <v>281440</v>
      </c>
      <c r="BL30" s="133">
        <f t="shared" si="35"/>
        <v>0</v>
      </c>
      <c r="BM30" s="133">
        <f t="shared" si="35"/>
        <v>162971</v>
      </c>
      <c r="BN30" s="133">
        <f t="shared" si="35"/>
        <v>20327</v>
      </c>
      <c r="BO30" s="134">
        <f t="shared" si="35"/>
        <v>0</v>
      </c>
      <c r="BP30" s="133">
        <f t="shared" si="35"/>
        <v>567776</v>
      </c>
      <c r="BQ30" s="133">
        <f t="shared" si="35"/>
        <v>41116</v>
      </c>
      <c r="BR30" s="133">
        <f t="shared" si="35"/>
        <v>41116</v>
      </c>
      <c r="BS30" s="133">
        <f t="shared" si="35"/>
        <v>0</v>
      </c>
      <c r="BT30" s="133">
        <f t="shared" si="35"/>
        <v>0</v>
      </c>
      <c r="BU30" s="133">
        <f t="shared" si="35"/>
        <v>0</v>
      </c>
      <c r="BV30" s="133">
        <f t="shared" si="35"/>
        <v>20598</v>
      </c>
      <c r="BW30" s="133">
        <f t="shared" si="34"/>
        <v>2133</v>
      </c>
      <c r="BX30" s="133">
        <f t="shared" si="34"/>
        <v>17595</v>
      </c>
      <c r="BY30" s="133">
        <f t="shared" si="34"/>
        <v>870</v>
      </c>
      <c r="BZ30" s="133">
        <f t="shared" si="34"/>
        <v>0</v>
      </c>
      <c r="CA30" s="133">
        <f t="shared" si="34"/>
        <v>506062</v>
      </c>
      <c r="CB30" s="133">
        <f t="shared" si="34"/>
        <v>236497</v>
      </c>
      <c r="CC30" s="133">
        <f t="shared" si="34"/>
        <v>233874</v>
      </c>
      <c r="CD30" s="133">
        <f t="shared" si="34"/>
        <v>35691</v>
      </c>
      <c r="CE30" s="133">
        <f t="shared" si="34"/>
        <v>0</v>
      </c>
      <c r="CF30" s="134">
        <f t="shared" si="34"/>
        <v>0</v>
      </c>
      <c r="CG30" s="133">
        <f t="shared" si="34"/>
        <v>0</v>
      </c>
      <c r="CH30" s="133">
        <f t="shared" si="34"/>
        <v>0</v>
      </c>
      <c r="CI30" s="133">
        <f t="shared" si="34"/>
        <v>1032514</v>
      </c>
    </row>
    <row r="31" spans="1:87" s="129" customFormat="1" ht="12" customHeight="1">
      <c r="A31" s="125" t="s">
        <v>334</v>
      </c>
      <c r="B31" s="126" t="s">
        <v>382</v>
      </c>
      <c r="C31" s="125" t="s">
        <v>383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970</v>
      </c>
      <c r="L31" s="133">
        <f t="shared" si="5"/>
        <v>44864</v>
      </c>
      <c r="M31" s="133">
        <f t="shared" si="6"/>
        <v>2595</v>
      </c>
      <c r="N31" s="133">
        <v>2595</v>
      </c>
      <c r="O31" s="133">
        <v>0</v>
      </c>
      <c r="P31" s="133">
        <v>0</v>
      </c>
      <c r="Q31" s="133">
        <v>0</v>
      </c>
      <c r="R31" s="133">
        <f t="shared" si="7"/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f t="shared" si="8"/>
        <v>42269</v>
      </c>
      <c r="X31" s="133">
        <v>42269</v>
      </c>
      <c r="Y31" s="133">
        <v>0</v>
      </c>
      <c r="Z31" s="133">
        <v>0</v>
      </c>
      <c r="AA31" s="133">
        <v>0</v>
      </c>
      <c r="AB31" s="134">
        <v>75859</v>
      </c>
      <c r="AC31" s="133">
        <v>0</v>
      </c>
      <c r="AD31" s="133">
        <v>0</v>
      </c>
      <c r="AE31" s="133">
        <f t="shared" si="9"/>
        <v>44864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1401</v>
      </c>
      <c r="AN31" s="133">
        <f t="shared" si="12"/>
        <v>1280</v>
      </c>
      <c r="AO31" s="133">
        <f t="shared" si="13"/>
        <v>882</v>
      </c>
      <c r="AP31" s="133">
        <v>882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398</v>
      </c>
      <c r="AZ31" s="133">
        <v>398</v>
      </c>
      <c r="BA31" s="133">
        <v>0</v>
      </c>
      <c r="BB31" s="133">
        <v>0</v>
      </c>
      <c r="BC31" s="133">
        <v>0</v>
      </c>
      <c r="BD31" s="134">
        <v>7975</v>
      </c>
      <c r="BE31" s="133">
        <v>0</v>
      </c>
      <c r="BF31" s="133">
        <v>0</v>
      </c>
      <c r="BG31" s="133">
        <f t="shared" si="16"/>
        <v>1280</v>
      </c>
      <c r="BH31" s="133">
        <f t="shared" si="35"/>
        <v>0</v>
      </c>
      <c r="BI31" s="133">
        <f t="shared" si="35"/>
        <v>0</v>
      </c>
      <c r="BJ31" s="133">
        <f t="shared" si="35"/>
        <v>0</v>
      </c>
      <c r="BK31" s="133">
        <f t="shared" si="35"/>
        <v>0</v>
      </c>
      <c r="BL31" s="133">
        <f t="shared" si="35"/>
        <v>0</v>
      </c>
      <c r="BM31" s="133">
        <f t="shared" si="35"/>
        <v>0</v>
      </c>
      <c r="BN31" s="133">
        <f t="shared" si="35"/>
        <v>0</v>
      </c>
      <c r="BO31" s="134">
        <f t="shared" si="35"/>
        <v>2371</v>
      </c>
      <c r="BP31" s="133">
        <f t="shared" si="35"/>
        <v>46144</v>
      </c>
      <c r="BQ31" s="133">
        <f t="shared" si="35"/>
        <v>3477</v>
      </c>
      <c r="BR31" s="133">
        <f t="shared" si="35"/>
        <v>3477</v>
      </c>
      <c r="BS31" s="133">
        <f t="shared" si="35"/>
        <v>0</v>
      </c>
      <c r="BT31" s="133">
        <f t="shared" si="35"/>
        <v>0</v>
      </c>
      <c r="BU31" s="133">
        <f t="shared" si="35"/>
        <v>0</v>
      </c>
      <c r="BV31" s="133">
        <f t="shared" si="35"/>
        <v>0</v>
      </c>
      <c r="BW31" s="133">
        <f t="shared" si="34"/>
        <v>0</v>
      </c>
      <c r="BX31" s="133">
        <f t="shared" si="34"/>
        <v>0</v>
      </c>
      <c r="BY31" s="133">
        <f t="shared" si="34"/>
        <v>0</v>
      </c>
      <c r="BZ31" s="133">
        <f t="shared" si="34"/>
        <v>0</v>
      </c>
      <c r="CA31" s="133">
        <f t="shared" si="34"/>
        <v>42667</v>
      </c>
      <c r="CB31" s="133">
        <f t="shared" si="34"/>
        <v>42667</v>
      </c>
      <c r="CC31" s="133">
        <f t="shared" si="34"/>
        <v>0</v>
      </c>
      <c r="CD31" s="133">
        <f t="shared" si="34"/>
        <v>0</v>
      </c>
      <c r="CE31" s="133">
        <f t="shared" si="34"/>
        <v>0</v>
      </c>
      <c r="CF31" s="134">
        <f t="shared" si="34"/>
        <v>83834</v>
      </c>
      <c r="CG31" s="133">
        <f t="shared" si="34"/>
        <v>0</v>
      </c>
      <c r="CH31" s="133">
        <f t="shared" si="34"/>
        <v>0</v>
      </c>
      <c r="CI31" s="133">
        <f t="shared" si="34"/>
        <v>46144</v>
      </c>
    </row>
    <row r="32" spans="1:87" s="129" customFormat="1" ht="12" customHeight="1">
      <c r="A32" s="125" t="s">
        <v>334</v>
      </c>
      <c r="B32" s="126" t="s">
        <v>384</v>
      </c>
      <c r="C32" s="125" t="s">
        <v>385</v>
      </c>
      <c r="D32" s="133">
        <f t="shared" si="3"/>
        <v>0</v>
      </c>
      <c r="E32" s="133">
        <f t="shared" si="4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4">
        <v>1448</v>
      </c>
      <c r="L32" s="133">
        <f t="shared" si="5"/>
        <v>76427</v>
      </c>
      <c r="M32" s="133">
        <f t="shared" si="6"/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f t="shared" si="7"/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f t="shared" si="8"/>
        <v>76427</v>
      </c>
      <c r="X32" s="133">
        <v>76427</v>
      </c>
      <c r="Y32" s="133">
        <v>0</v>
      </c>
      <c r="Z32" s="133">
        <v>0</v>
      </c>
      <c r="AA32" s="133">
        <v>0</v>
      </c>
      <c r="AB32" s="134">
        <v>113229</v>
      </c>
      <c r="AC32" s="133">
        <v>0</v>
      </c>
      <c r="AD32" s="133">
        <v>0</v>
      </c>
      <c r="AE32" s="133">
        <f t="shared" si="9"/>
        <v>76427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907</v>
      </c>
      <c r="AN32" s="133">
        <f t="shared" si="12"/>
        <v>426</v>
      </c>
      <c r="AO32" s="133">
        <f t="shared" si="13"/>
        <v>0</v>
      </c>
      <c r="AP32" s="133">
        <v>0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426</v>
      </c>
      <c r="AZ32" s="133">
        <v>426</v>
      </c>
      <c r="BA32" s="133">
        <v>0</v>
      </c>
      <c r="BB32" s="133">
        <v>0</v>
      </c>
      <c r="BC32" s="133">
        <v>0</v>
      </c>
      <c r="BD32" s="134">
        <v>5163</v>
      </c>
      <c r="BE32" s="133">
        <v>0</v>
      </c>
      <c r="BF32" s="133">
        <v>0</v>
      </c>
      <c r="BG32" s="133">
        <f t="shared" si="16"/>
        <v>426</v>
      </c>
      <c r="BH32" s="133">
        <f t="shared" si="35"/>
        <v>0</v>
      </c>
      <c r="BI32" s="133">
        <f t="shared" si="35"/>
        <v>0</v>
      </c>
      <c r="BJ32" s="133">
        <f t="shared" si="35"/>
        <v>0</v>
      </c>
      <c r="BK32" s="133">
        <f t="shared" si="35"/>
        <v>0</v>
      </c>
      <c r="BL32" s="133">
        <f t="shared" si="35"/>
        <v>0</v>
      </c>
      <c r="BM32" s="133">
        <f t="shared" si="35"/>
        <v>0</v>
      </c>
      <c r="BN32" s="133">
        <f t="shared" si="35"/>
        <v>0</v>
      </c>
      <c r="BO32" s="134">
        <f t="shared" si="35"/>
        <v>2355</v>
      </c>
      <c r="BP32" s="133">
        <f t="shared" si="35"/>
        <v>76853</v>
      </c>
      <c r="BQ32" s="133">
        <f t="shared" si="35"/>
        <v>0</v>
      </c>
      <c r="BR32" s="133">
        <f t="shared" si="35"/>
        <v>0</v>
      </c>
      <c r="BS32" s="133">
        <f t="shared" si="35"/>
        <v>0</v>
      </c>
      <c r="BT32" s="133">
        <f t="shared" si="35"/>
        <v>0</v>
      </c>
      <c r="BU32" s="133">
        <f t="shared" si="35"/>
        <v>0</v>
      </c>
      <c r="BV32" s="133">
        <f t="shared" si="35"/>
        <v>0</v>
      </c>
      <c r="BW32" s="133">
        <f t="shared" si="34"/>
        <v>0</v>
      </c>
      <c r="BX32" s="133">
        <f t="shared" si="34"/>
        <v>0</v>
      </c>
      <c r="BY32" s="133">
        <f t="shared" si="34"/>
        <v>0</v>
      </c>
      <c r="BZ32" s="133">
        <f t="shared" si="34"/>
        <v>0</v>
      </c>
      <c r="CA32" s="133">
        <f t="shared" si="34"/>
        <v>76853</v>
      </c>
      <c r="CB32" s="133">
        <f t="shared" si="34"/>
        <v>76853</v>
      </c>
      <c r="CC32" s="133">
        <f t="shared" si="34"/>
        <v>0</v>
      </c>
      <c r="CD32" s="133">
        <f t="shared" si="34"/>
        <v>0</v>
      </c>
      <c r="CE32" s="133">
        <f t="shared" si="34"/>
        <v>0</v>
      </c>
      <c r="CF32" s="134">
        <f t="shared" si="34"/>
        <v>118392</v>
      </c>
      <c r="CG32" s="133">
        <f t="shared" si="34"/>
        <v>0</v>
      </c>
      <c r="CH32" s="133">
        <f t="shared" si="34"/>
        <v>0</v>
      </c>
      <c r="CI32" s="133">
        <f t="shared" si="34"/>
        <v>76853</v>
      </c>
    </row>
    <row r="33" spans="1:87" s="129" customFormat="1" ht="12" customHeight="1">
      <c r="A33" s="125" t="s">
        <v>334</v>
      </c>
      <c r="B33" s="126" t="s">
        <v>386</v>
      </c>
      <c r="C33" s="125" t="s">
        <v>387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1118</v>
      </c>
      <c r="L33" s="133">
        <f t="shared" si="5"/>
        <v>58359</v>
      </c>
      <c r="M33" s="133">
        <f t="shared" si="6"/>
        <v>10405</v>
      </c>
      <c r="N33" s="133">
        <v>10405</v>
      </c>
      <c r="O33" s="133">
        <v>0</v>
      </c>
      <c r="P33" s="133">
        <v>0</v>
      </c>
      <c r="Q33" s="133">
        <v>0</v>
      </c>
      <c r="R33" s="133">
        <f t="shared" si="7"/>
        <v>1284</v>
      </c>
      <c r="S33" s="133">
        <v>1284</v>
      </c>
      <c r="T33" s="133">
        <v>0</v>
      </c>
      <c r="U33" s="133">
        <v>0</v>
      </c>
      <c r="V33" s="133">
        <v>0</v>
      </c>
      <c r="W33" s="133">
        <f t="shared" si="8"/>
        <v>46670</v>
      </c>
      <c r="X33" s="133">
        <v>46670</v>
      </c>
      <c r="Y33" s="133">
        <v>0</v>
      </c>
      <c r="Z33" s="133">
        <v>0</v>
      </c>
      <c r="AA33" s="133">
        <v>0</v>
      </c>
      <c r="AB33" s="134">
        <v>87376</v>
      </c>
      <c r="AC33" s="133">
        <v>0</v>
      </c>
      <c r="AD33" s="133">
        <v>0</v>
      </c>
      <c r="AE33" s="133">
        <f t="shared" si="9"/>
        <v>58359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910</v>
      </c>
      <c r="AN33" s="133">
        <f t="shared" si="12"/>
        <v>3463</v>
      </c>
      <c r="AO33" s="133">
        <f t="shared" si="13"/>
        <v>2007</v>
      </c>
      <c r="AP33" s="133">
        <v>2007</v>
      </c>
      <c r="AQ33" s="133">
        <v>0</v>
      </c>
      <c r="AR33" s="133">
        <v>0</v>
      </c>
      <c r="AS33" s="133">
        <v>0</v>
      </c>
      <c r="AT33" s="133">
        <f t="shared" si="14"/>
        <v>49</v>
      </c>
      <c r="AU33" s="133">
        <v>49</v>
      </c>
      <c r="AV33" s="133">
        <v>0</v>
      </c>
      <c r="AW33" s="133">
        <v>0</v>
      </c>
      <c r="AX33" s="133">
        <v>0</v>
      </c>
      <c r="AY33" s="133">
        <f t="shared" si="15"/>
        <v>1407</v>
      </c>
      <c r="AZ33" s="133">
        <v>1407</v>
      </c>
      <c r="BA33" s="133">
        <v>0</v>
      </c>
      <c r="BB33" s="133">
        <v>0</v>
      </c>
      <c r="BC33" s="133">
        <v>0</v>
      </c>
      <c r="BD33" s="134">
        <v>5180</v>
      </c>
      <c r="BE33" s="133">
        <v>0</v>
      </c>
      <c r="BF33" s="133">
        <v>0</v>
      </c>
      <c r="BG33" s="133">
        <f t="shared" si="16"/>
        <v>3463</v>
      </c>
      <c r="BH33" s="133">
        <f t="shared" si="35"/>
        <v>0</v>
      </c>
      <c r="BI33" s="133">
        <f t="shared" si="35"/>
        <v>0</v>
      </c>
      <c r="BJ33" s="133">
        <f t="shared" si="35"/>
        <v>0</v>
      </c>
      <c r="BK33" s="133">
        <f t="shared" si="35"/>
        <v>0</v>
      </c>
      <c r="BL33" s="133">
        <f t="shared" si="35"/>
        <v>0</v>
      </c>
      <c r="BM33" s="133">
        <f t="shared" si="35"/>
        <v>0</v>
      </c>
      <c r="BN33" s="133">
        <f t="shared" si="35"/>
        <v>0</v>
      </c>
      <c r="BO33" s="134">
        <f t="shared" si="35"/>
        <v>2028</v>
      </c>
      <c r="BP33" s="133">
        <f t="shared" si="35"/>
        <v>61822</v>
      </c>
      <c r="BQ33" s="133">
        <f t="shared" si="35"/>
        <v>12412</v>
      </c>
      <c r="BR33" s="133">
        <f t="shared" si="35"/>
        <v>12412</v>
      </c>
      <c r="BS33" s="133">
        <f t="shared" si="35"/>
        <v>0</v>
      </c>
      <c r="BT33" s="133">
        <f t="shared" si="35"/>
        <v>0</v>
      </c>
      <c r="BU33" s="133">
        <f t="shared" si="35"/>
        <v>0</v>
      </c>
      <c r="BV33" s="133">
        <f t="shared" si="35"/>
        <v>1333</v>
      </c>
      <c r="BW33" s="133">
        <f t="shared" si="34"/>
        <v>1333</v>
      </c>
      <c r="BX33" s="133">
        <f t="shared" si="34"/>
        <v>0</v>
      </c>
      <c r="BY33" s="133">
        <f t="shared" si="34"/>
        <v>0</v>
      </c>
      <c r="BZ33" s="133">
        <f t="shared" si="34"/>
        <v>0</v>
      </c>
      <c r="CA33" s="133">
        <f t="shared" si="34"/>
        <v>48077</v>
      </c>
      <c r="CB33" s="133">
        <f t="shared" si="34"/>
        <v>48077</v>
      </c>
      <c r="CC33" s="133">
        <f t="shared" si="34"/>
        <v>0</v>
      </c>
      <c r="CD33" s="133">
        <f t="shared" si="34"/>
        <v>0</v>
      </c>
      <c r="CE33" s="133">
        <f t="shared" si="34"/>
        <v>0</v>
      </c>
      <c r="CF33" s="134">
        <f t="shared" si="34"/>
        <v>92556</v>
      </c>
      <c r="CG33" s="133">
        <f t="shared" si="34"/>
        <v>0</v>
      </c>
      <c r="CH33" s="133">
        <f t="shared" si="34"/>
        <v>0</v>
      </c>
      <c r="CI33" s="133">
        <f t="shared" si="34"/>
        <v>61822</v>
      </c>
    </row>
    <row r="34" spans="1:87" s="129" customFormat="1" ht="12" customHeight="1">
      <c r="A34" s="125" t="s">
        <v>334</v>
      </c>
      <c r="B34" s="126" t="s">
        <v>388</v>
      </c>
      <c r="C34" s="125" t="s">
        <v>389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78458</v>
      </c>
      <c r="M34" s="133">
        <f t="shared" si="6"/>
        <v>7865</v>
      </c>
      <c r="N34" s="133">
        <v>3237</v>
      </c>
      <c r="O34" s="133">
        <v>4628</v>
      </c>
      <c r="P34" s="133">
        <v>0</v>
      </c>
      <c r="Q34" s="133">
        <v>0</v>
      </c>
      <c r="R34" s="133">
        <f t="shared" si="7"/>
        <v>5122</v>
      </c>
      <c r="S34" s="133">
        <v>5122</v>
      </c>
      <c r="T34" s="133">
        <v>0</v>
      </c>
      <c r="U34" s="133">
        <v>0</v>
      </c>
      <c r="V34" s="133">
        <v>1091</v>
      </c>
      <c r="W34" s="133">
        <f t="shared" si="8"/>
        <v>64380</v>
      </c>
      <c r="X34" s="133">
        <v>55607</v>
      </c>
      <c r="Y34" s="133">
        <v>8773</v>
      </c>
      <c r="Z34" s="133">
        <v>0</v>
      </c>
      <c r="AA34" s="133">
        <v>0</v>
      </c>
      <c r="AB34" s="134">
        <v>75214</v>
      </c>
      <c r="AC34" s="133">
        <v>0</v>
      </c>
      <c r="AD34" s="133">
        <v>6023</v>
      </c>
      <c r="AE34" s="133">
        <f t="shared" si="9"/>
        <v>84481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1854</v>
      </c>
      <c r="AN34" s="133">
        <f t="shared" si="12"/>
        <v>5854</v>
      </c>
      <c r="AO34" s="133">
        <f t="shared" si="13"/>
        <v>2570</v>
      </c>
      <c r="AP34" s="133">
        <v>2570</v>
      </c>
      <c r="AQ34" s="133">
        <v>0</v>
      </c>
      <c r="AR34" s="133">
        <v>0</v>
      </c>
      <c r="AS34" s="133">
        <v>0</v>
      </c>
      <c r="AT34" s="133">
        <f t="shared" si="14"/>
        <v>755</v>
      </c>
      <c r="AU34" s="133">
        <v>755</v>
      </c>
      <c r="AV34" s="133">
        <v>0</v>
      </c>
      <c r="AW34" s="133">
        <v>0</v>
      </c>
      <c r="AX34" s="133">
        <v>0</v>
      </c>
      <c r="AY34" s="133">
        <f t="shared" si="15"/>
        <v>2529</v>
      </c>
      <c r="AZ34" s="133">
        <v>2529</v>
      </c>
      <c r="BA34" s="133">
        <v>0</v>
      </c>
      <c r="BB34" s="133">
        <v>0</v>
      </c>
      <c r="BC34" s="133">
        <v>0</v>
      </c>
      <c r="BD34" s="134">
        <v>10553</v>
      </c>
      <c r="BE34" s="133">
        <v>0</v>
      </c>
      <c r="BF34" s="133">
        <v>0</v>
      </c>
      <c r="BG34" s="133">
        <f t="shared" si="16"/>
        <v>5854</v>
      </c>
      <c r="BH34" s="133">
        <f t="shared" si="35"/>
        <v>0</v>
      </c>
      <c r="BI34" s="133">
        <f t="shared" si="35"/>
        <v>0</v>
      </c>
      <c r="BJ34" s="133">
        <f t="shared" si="35"/>
        <v>0</v>
      </c>
      <c r="BK34" s="133">
        <f t="shared" si="35"/>
        <v>0</v>
      </c>
      <c r="BL34" s="133">
        <f t="shared" si="35"/>
        <v>0</v>
      </c>
      <c r="BM34" s="133">
        <f t="shared" si="35"/>
        <v>0</v>
      </c>
      <c r="BN34" s="133">
        <f t="shared" si="35"/>
        <v>0</v>
      </c>
      <c r="BO34" s="134">
        <f t="shared" si="35"/>
        <v>1854</v>
      </c>
      <c r="BP34" s="133">
        <f t="shared" si="35"/>
        <v>84312</v>
      </c>
      <c r="BQ34" s="133">
        <f t="shared" si="35"/>
        <v>10435</v>
      </c>
      <c r="BR34" s="133">
        <f t="shared" si="35"/>
        <v>5807</v>
      </c>
      <c r="BS34" s="133">
        <f t="shared" si="35"/>
        <v>4628</v>
      </c>
      <c r="BT34" s="133">
        <f t="shared" si="35"/>
        <v>0</v>
      </c>
      <c r="BU34" s="133">
        <f t="shared" si="35"/>
        <v>0</v>
      </c>
      <c r="BV34" s="133">
        <f t="shared" si="35"/>
        <v>5877</v>
      </c>
      <c r="BW34" s="133">
        <f t="shared" si="34"/>
        <v>5877</v>
      </c>
      <c r="BX34" s="133">
        <f t="shared" si="34"/>
        <v>0</v>
      </c>
      <c r="BY34" s="133">
        <f t="shared" si="34"/>
        <v>0</v>
      </c>
      <c r="BZ34" s="133">
        <f t="shared" si="34"/>
        <v>1091</v>
      </c>
      <c r="CA34" s="133">
        <f t="shared" si="34"/>
        <v>66909</v>
      </c>
      <c r="CB34" s="133">
        <f t="shared" si="34"/>
        <v>58136</v>
      </c>
      <c r="CC34" s="133">
        <f t="shared" si="34"/>
        <v>8773</v>
      </c>
      <c r="CD34" s="133">
        <f t="shared" si="34"/>
        <v>0</v>
      </c>
      <c r="CE34" s="133">
        <f t="shared" si="34"/>
        <v>0</v>
      </c>
      <c r="CF34" s="134">
        <f t="shared" si="34"/>
        <v>85767</v>
      </c>
      <c r="CG34" s="133">
        <f t="shared" si="34"/>
        <v>0</v>
      </c>
      <c r="CH34" s="133">
        <f t="shared" si="34"/>
        <v>6023</v>
      </c>
      <c r="CI34" s="133">
        <f t="shared" si="34"/>
        <v>90335</v>
      </c>
    </row>
    <row r="35" spans="1:87" s="129" customFormat="1" ht="12" customHeight="1">
      <c r="A35" s="125" t="s">
        <v>334</v>
      </c>
      <c r="B35" s="126" t="s">
        <v>390</v>
      </c>
      <c r="C35" s="125" t="s">
        <v>391</v>
      </c>
      <c r="D35" s="133">
        <f t="shared" si="3"/>
        <v>0</v>
      </c>
      <c r="E35" s="133">
        <f t="shared" si="4"/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4">
        <v>0</v>
      </c>
      <c r="L35" s="133">
        <f t="shared" si="5"/>
        <v>86301</v>
      </c>
      <c r="M35" s="133">
        <f t="shared" si="6"/>
        <v>14860</v>
      </c>
      <c r="N35" s="133">
        <v>14860</v>
      </c>
      <c r="O35" s="133">
        <v>0</v>
      </c>
      <c r="P35" s="133">
        <v>0</v>
      </c>
      <c r="Q35" s="133">
        <v>0</v>
      </c>
      <c r="R35" s="133">
        <f t="shared" si="7"/>
        <v>194</v>
      </c>
      <c r="S35" s="133">
        <v>0</v>
      </c>
      <c r="T35" s="133">
        <v>194</v>
      </c>
      <c r="U35" s="133">
        <v>0</v>
      </c>
      <c r="V35" s="133">
        <v>0</v>
      </c>
      <c r="W35" s="133">
        <f t="shared" si="8"/>
        <v>71247</v>
      </c>
      <c r="X35" s="133">
        <v>66638</v>
      </c>
      <c r="Y35" s="133">
        <v>4067</v>
      </c>
      <c r="Z35" s="133">
        <v>542</v>
      </c>
      <c r="AA35" s="133">
        <v>0</v>
      </c>
      <c r="AB35" s="134">
        <v>88904</v>
      </c>
      <c r="AC35" s="133">
        <v>0</v>
      </c>
      <c r="AD35" s="133">
        <v>0</v>
      </c>
      <c r="AE35" s="133">
        <f t="shared" si="9"/>
        <v>86301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1604</v>
      </c>
      <c r="AN35" s="133">
        <f t="shared" si="12"/>
        <v>9265</v>
      </c>
      <c r="AO35" s="133">
        <f t="shared" si="13"/>
        <v>4954</v>
      </c>
      <c r="AP35" s="133">
        <v>4954</v>
      </c>
      <c r="AQ35" s="133">
        <v>0</v>
      </c>
      <c r="AR35" s="133">
        <v>0</v>
      </c>
      <c r="AS35" s="133">
        <v>0</v>
      </c>
      <c r="AT35" s="133">
        <f t="shared" si="14"/>
        <v>0</v>
      </c>
      <c r="AU35" s="133">
        <v>0</v>
      </c>
      <c r="AV35" s="133">
        <v>0</v>
      </c>
      <c r="AW35" s="133">
        <v>0</v>
      </c>
      <c r="AX35" s="133">
        <v>0</v>
      </c>
      <c r="AY35" s="133">
        <f t="shared" si="15"/>
        <v>4311</v>
      </c>
      <c r="AZ35" s="133">
        <v>4311</v>
      </c>
      <c r="BA35" s="133">
        <v>0</v>
      </c>
      <c r="BB35" s="133">
        <v>0</v>
      </c>
      <c r="BC35" s="133">
        <v>0</v>
      </c>
      <c r="BD35" s="134">
        <v>9131</v>
      </c>
      <c r="BE35" s="133">
        <v>0</v>
      </c>
      <c r="BF35" s="133">
        <v>0</v>
      </c>
      <c r="BG35" s="133">
        <f t="shared" si="16"/>
        <v>9265</v>
      </c>
      <c r="BH35" s="133">
        <f t="shared" si="35"/>
        <v>0</v>
      </c>
      <c r="BI35" s="133">
        <f t="shared" si="35"/>
        <v>0</v>
      </c>
      <c r="BJ35" s="133">
        <f t="shared" si="35"/>
        <v>0</v>
      </c>
      <c r="BK35" s="133">
        <f t="shared" si="35"/>
        <v>0</v>
      </c>
      <c r="BL35" s="133">
        <f t="shared" si="35"/>
        <v>0</v>
      </c>
      <c r="BM35" s="133">
        <f t="shared" si="35"/>
        <v>0</v>
      </c>
      <c r="BN35" s="133">
        <f t="shared" si="35"/>
        <v>0</v>
      </c>
      <c r="BO35" s="134">
        <f t="shared" si="35"/>
        <v>1604</v>
      </c>
      <c r="BP35" s="133">
        <f t="shared" si="35"/>
        <v>95566</v>
      </c>
      <c r="BQ35" s="133">
        <f t="shared" si="35"/>
        <v>19814</v>
      </c>
      <c r="BR35" s="133">
        <f t="shared" si="35"/>
        <v>19814</v>
      </c>
      <c r="BS35" s="133">
        <f t="shared" si="35"/>
        <v>0</v>
      </c>
      <c r="BT35" s="133">
        <f t="shared" si="35"/>
        <v>0</v>
      </c>
      <c r="BU35" s="133">
        <f t="shared" si="35"/>
        <v>0</v>
      </c>
      <c r="BV35" s="133">
        <f t="shared" si="35"/>
        <v>194</v>
      </c>
      <c r="BW35" s="133">
        <f t="shared" si="34"/>
        <v>0</v>
      </c>
      <c r="BX35" s="133">
        <f t="shared" si="34"/>
        <v>194</v>
      </c>
      <c r="BY35" s="133">
        <f t="shared" si="34"/>
        <v>0</v>
      </c>
      <c r="BZ35" s="133">
        <f t="shared" si="34"/>
        <v>0</v>
      </c>
      <c r="CA35" s="133">
        <f t="shared" si="34"/>
        <v>75558</v>
      </c>
      <c r="CB35" s="133">
        <f t="shared" si="34"/>
        <v>70949</v>
      </c>
      <c r="CC35" s="133">
        <f t="shared" si="34"/>
        <v>4067</v>
      </c>
      <c r="CD35" s="133">
        <f t="shared" si="34"/>
        <v>542</v>
      </c>
      <c r="CE35" s="133">
        <f t="shared" si="34"/>
        <v>0</v>
      </c>
      <c r="CF35" s="134">
        <f t="shared" si="34"/>
        <v>98035</v>
      </c>
      <c r="CG35" s="133">
        <f t="shared" si="34"/>
        <v>0</v>
      </c>
      <c r="CH35" s="133">
        <f t="shared" si="34"/>
        <v>0</v>
      </c>
      <c r="CI35" s="133">
        <f t="shared" si="34"/>
        <v>95566</v>
      </c>
    </row>
    <row r="36" spans="1:87" s="129" customFormat="1" ht="12" customHeight="1">
      <c r="A36" s="125" t="s">
        <v>334</v>
      </c>
      <c r="B36" s="126" t="s">
        <v>392</v>
      </c>
      <c r="C36" s="125" t="s">
        <v>393</v>
      </c>
      <c r="D36" s="133">
        <f t="shared" si="3"/>
        <v>108694</v>
      </c>
      <c r="E36" s="133">
        <f t="shared" si="4"/>
        <v>108694</v>
      </c>
      <c r="F36" s="133">
        <v>0</v>
      </c>
      <c r="G36" s="133">
        <v>89512</v>
      </c>
      <c r="H36" s="133">
        <v>19182</v>
      </c>
      <c r="I36" s="133">
        <v>0</v>
      </c>
      <c r="J36" s="133">
        <v>0</v>
      </c>
      <c r="K36" s="134">
        <v>0</v>
      </c>
      <c r="L36" s="133">
        <f t="shared" si="5"/>
        <v>509512</v>
      </c>
      <c r="M36" s="133">
        <f t="shared" si="6"/>
        <v>88129</v>
      </c>
      <c r="N36" s="133">
        <v>48885</v>
      </c>
      <c r="O36" s="133">
        <v>0</v>
      </c>
      <c r="P36" s="133">
        <v>32744</v>
      </c>
      <c r="Q36" s="133">
        <v>6500</v>
      </c>
      <c r="R36" s="133">
        <f t="shared" si="7"/>
        <v>122128</v>
      </c>
      <c r="S36" s="133">
        <v>929</v>
      </c>
      <c r="T36" s="133">
        <v>116354</v>
      </c>
      <c r="U36" s="133">
        <v>4845</v>
      </c>
      <c r="V36" s="133">
        <v>0</v>
      </c>
      <c r="W36" s="133">
        <f t="shared" si="8"/>
        <v>299255</v>
      </c>
      <c r="X36" s="133">
        <v>187456</v>
      </c>
      <c r="Y36" s="133">
        <v>99717</v>
      </c>
      <c r="Z36" s="133">
        <v>12082</v>
      </c>
      <c r="AA36" s="133">
        <v>0</v>
      </c>
      <c r="AB36" s="134">
        <v>0</v>
      </c>
      <c r="AC36" s="133">
        <v>0</v>
      </c>
      <c r="AD36" s="133">
        <v>0</v>
      </c>
      <c r="AE36" s="133">
        <f t="shared" si="9"/>
        <v>618206</v>
      </c>
      <c r="AF36" s="133">
        <f t="shared" si="10"/>
        <v>13860</v>
      </c>
      <c r="AG36" s="133">
        <f t="shared" si="11"/>
        <v>13860</v>
      </c>
      <c r="AH36" s="133">
        <v>0</v>
      </c>
      <c r="AI36" s="133">
        <v>13860</v>
      </c>
      <c r="AJ36" s="133">
        <v>0</v>
      </c>
      <c r="AK36" s="133">
        <v>0</v>
      </c>
      <c r="AL36" s="133">
        <v>0</v>
      </c>
      <c r="AM36" s="134">
        <v>0</v>
      </c>
      <c r="AN36" s="133">
        <f t="shared" si="12"/>
        <v>55846</v>
      </c>
      <c r="AO36" s="133">
        <f t="shared" si="13"/>
        <v>8477</v>
      </c>
      <c r="AP36" s="133">
        <v>5777</v>
      </c>
      <c r="AQ36" s="133">
        <v>0</v>
      </c>
      <c r="AR36" s="133">
        <v>2700</v>
      </c>
      <c r="AS36" s="133">
        <v>0</v>
      </c>
      <c r="AT36" s="133">
        <f t="shared" si="14"/>
        <v>1085</v>
      </c>
      <c r="AU36" s="133">
        <v>219</v>
      </c>
      <c r="AV36" s="133">
        <v>866</v>
      </c>
      <c r="AW36" s="133">
        <v>0</v>
      </c>
      <c r="AX36" s="133">
        <v>0</v>
      </c>
      <c r="AY36" s="133">
        <f t="shared" si="15"/>
        <v>46284</v>
      </c>
      <c r="AZ36" s="133">
        <v>16800</v>
      </c>
      <c r="BA36" s="133">
        <v>29484</v>
      </c>
      <c r="BB36" s="133">
        <v>0</v>
      </c>
      <c r="BC36" s="133">
        <v>0</v>
      </c>
      <c r="BD36" s="134">
        <v>0</v>
      </c>
      <c r="BE36" s="133">
        <v>0</v>
      </c>
      <c r="BF36" s="133">
        <v>0</v>
      </c>
      <c r="BG36" s="133">
        <f t="shared" si="16"/>
        <v>69706</v>
      </c>
      <c r="BH36" s="133">
        <f t="shared" si="35"/>
        <v>122554</v>
      </c>
      <c r="BI36" s="133">
        <f t="shared" si="35"/>
        <v>122554</v>
      </c>
      <c r="BJ36" s="133">
        <f t="shared" si="35"/>
        <v>0</v>
      </c>
      <c r="BK36" s="133">
        <f t="shared" si="35"/>
        <v>103372</v>
      </c>
      <c r="BL36" s="133">
        <f t="shared" si="35"/>
        <v>19182</v>
      </c>
      <c r="BM36" s="133">
        <f t="shared" si="35"/>
        <v>0</v>
      </c>
      <c r="BN36" s="133">
        <f t="shared" si="35"/>
        <v>0</v>
      </c>
      <c r="BO36" s="134">
        <f t="shared" si="35"/>
        <v>0</v>
      </c>
      <c r="BP36" s="133">
        <f t="shared" si="35"/>
        <v>565358</v>
      </c>
      <c r="BQ36" s="133">
        <f t="shared" si="35"/>
        <v>96606</v>
      </c>
      <c r="BR36" s="133">
        <f t="shared" si="35"/>
        <v>54662</v>
      </c>
      <c r="BS36" s="133">
        <f t="shared" si="35"/>
        <v>0</v>
      </c>
      <c r="BT36" s="133">
        <f t="shared" si="35"/>
        <v>35444</v>
      </c>
      <c r="BU36" s="133">
        <f t="shared" si="35"/>
        <v>6500</v>
      </c>
      <c r="BV36" s="133">
        <f t="shared" si="35"/>
        <v>123213</v>
      </c>
      <c r="BW36" s="133">
        <f t="shared" si="34"/>
        <v>1148</v>
      </c>
      <c r="BX36" s="133">
        <f t="shared" si="34"/>
        <v>117220</v>
      </c>
      <c r="BY36" s="133">
        <f t="shared" si="34"/>
        <v>4845</v>
      </c>
      <c r="BZ36" s="133">
        <f t="shared" si="34"/>
        <v>0</v>
      </c>
      <c r="CA36" s="133">
        <f t="shared" si="34"/>
        <v>345539</v>
      </c>
      <c r="CB36" s="133">
        <f t="shared" si="34"/>
        <v>204256</v>
      </c>
      <c r="CC36" s="133">
        <f t="shared" si="34"/>
        <v>129201</v>
      </c>
      <c r="CD36" s="133">
        <f t="shared" si="34"/>
        <v>12082</v>
      </c>
      <c r="CE36" s="133">
        <f t="shared" si="34"/>
        <v>0</v>
      </c>
      <c r="CF36" s="134">
        <f t="shared" si="34"/>
        <v>0</v>
      </c>
      <c r="CG36" s="133">
        <f t="shared" si="34"/>
        <v>0</v>
      </c>
      <c r="CH36" s="133">
        <f t="shared" si="34"/>
        <v>0</v>
      </c>
      <c r="CI36" s="133">
        <f t="shared" si="34"/>
        <v>687912</v>
      </c>
    </row>
    <row r="37" spans="1:87" s="129" customFormat="1" ht="12" customHeight="1">
      <c r="A37" s="125" t="s">
        <v>334</v>
      </c>
      <c r="B37" s="126" t="s">
        <v>394</v>
      </c>
      <c r="C37" s="125" t="s">
        <v>395</v>
      </c>
      <c r="D37" s="133">
        <f t="shared" si="3"/>
        <v>0</v>
      </c>
      <c r="E37" s="133">
        <f t="shared" si="4"/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4">
        <v>5489</v>
      </c>
      <c r="L37" s="133">
        <f t="shared" si="5"/>
        <v>47004</v>
      </c>
      <c r="M37" s="133">
        <f t="shared" si="6"/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f t="shared" si="7"/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f t="shared" si="8"/>
        <v>47004</v>
      </c>
      <c r="X37" s="133">
        <v>46952</v>
      </c>
      <c r="Y37" s="133">
        <v>0</v>
      </c>
      <c r="Z37" s="133">
        <v>0</v>
      </c>
      <c r="AA37" s="133">
        <v>52</v>
      </c>
      <c r="AB37" s="134">
        <v>86510</v>
      </c>
      <c r="AC37" s="133">
        <v>0</v>
      </c>
      <c r="AD37" s="133">
        <v>0</v>
      </c>
      <c r="AE37" s="133">
        <f t="shared" si="9"/>
        <v>47004</v>
      </c>
      <c r="AF37" s="133">
        <f t="shared" si="10"/>
        <v>0</v>
      </c>
      <c r="AG37" s="133">
        <f t="shared" si="11"/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4">
        <v>0</v>
      </c>
      <c r="AN37" s="133">
        <f t="shared" si="12"/>
        <v>51591</v>
      </c>
      <c r="AO37" s="133">
        <f t="shared" si="13"/>
        <v>0</v>
      </c>
      <c r="AP37" s="133">
        <v>0</v>
      </c>
      <c r="AQ37" s="133">
        <v>0</v>
      </c>
      <c r="AR37" s="133">
        <v>0</v>
      </c>
      <c r="AS37" s="133">
        <v>0</v>
      </c>
      <c r="AT37" s="133">
        <f t="shared" si="14"/>
        <v>25008</v>
      </c>
      <c r="AU37" s="133">
        <v>25008</v>
      </c>
      <c r="AV37" s="133">
        <v>0</v>
      </c>
      <c r="AW37" s="133">
        <v>0</v>
      </c>
      <c r="AX37" s="133">
        <v>0</v>
      </c>
      <c r="AY37" s="133">
        <f t="shared" si="15"/>
        <v>26583</v>
      </c>
      <c r="AZ37" s="133">
        <v>0</v>
      </c>
      <c r="BA37" s="133">
        <v>22360</v>
      </c>
      <c r="BB37" s="133">
        <v>496</v>
      </c>
      <c r="BC37" s="133">
        <v>3727</v>
      </c>
      <c r="BD37" s="134">
        <v>0</v>
      </c>
      <c r="BE37" s="133">
        <v>0</v>
      </c>
      <c r="BF37" s="133">
        <v>0</v>
      </c>
      <c r="BG37" s="133">
        <f t="shared" si="16"/>
        <v>51591</v>
      </c>
      <c r="BH37" s="133">
        <f t="shared" si="35"/>
        <v>0</v>
      </c>
      <c r="BI37" s="133">
        <f t="shared" si="35"/>
        <v>0</v>
      </c>
      <c r="BJ37" s="133">
        <f t="shared" si="35"/>
        <v>0</v>
      </c>
      <c r="BK37" s="133">
        <f t="shared" si="35"/>
        <v>0</v>
      </c>
      <c r="BL37" s="133">
        <f t="shared" si="35"/>
        <v>0</v>
      </c>
      <c r="BM37" s="133">
        <f t="shared" si="35"/>
        <v>0</v>
      </c>
      <c r="BN37" s="133">
        <f t="shared" si="35"/>
        <v>0</v>
      </c>
      <c r="BO37" s="134">
        <f t="shared" si="35"/>
        <v>5489</v>
      </c>
      <c r="BP37" s="133">
        <f t="shared" si="35"/>
        <v>98595</v>
      </c>
      <c r="BQ37" s="133">
        <f t="shared" si="35"/>
        <v>0</v>
      </c>
      <c r="BR37" s="133">
        <f t="shared" si="35"/>
        <v>0</v>
      </c>
      <c r="BS37" s="133">
        <f t="shared" si="35"/>
        <v>0</v>
      </c>
      <c r="BT37" s="133">
        <f t="shared" si="35"/>
        <v>0</v>
      </c>
      <c r="BU37" s="133">
        <f t="shared" si="35"/>
        <v>0</v>
      </c>
      <c r="BV37" s="133">
        <f t="shared" si="35"/>
        <v>25008</v>
      </c>
      <c r="BW37" s="133">
        <f t="shared" si="34"/>
        <v>25008</v>
      </c>
      <c r="BX37" s="133">
        <f t="shared" si="34"/>
        <v>0</v>
      </c>
      <c r="BY37" s="133">
        <f t="shared" si="34"/>
        <v>0</v>
      </c>
      <c r="BZ37" s="133">
        <f t="shared" si="34"/>
        <v>0</v>
      </c>
      <c r="CA37" s="133">
        <f t="shared" si="34"/>
        <v>73587</v>
      </c>
      <c r="CB37" s="133">
        <f t="shared" si="34"/>
        <v>46952</v>
      </c>
      <c r="CC37" s="133">
        <f t="shared" si="34"/>
        <v>22360</v>
      </c>
      <c r="CD37" s="133">
        <f t="shared" si="34"/>
        <v>496</v>
      </c>
      <c r="CE37" s="133">
        <f t="shared" si="34"/>
        <v>3779</v>
      </c>
      <c r="CF37" s="134">
        <f t="shared" si="34"/>
        <v>86510</v>
      </c>
      <c r="CG37" s="133">
        <f t="shared" si="34"/>
        <v>0</v>
      </c>
      <c r="CH37" s="133">
        <f t="shared" si="34"/>
        <v>0</v>
      </c>
      <c r="CI37" s="133">
        <f t="shared" si="34"/>
        <v>98595</v>
      </c>
    </row>
    <row r="38" spans="1:87" s="129" customFormat="1" ht="12" customHeight="1">
      <c r="A38" s="125" t="s">
        <v>334</v>
      </c>
      <c r="B38" s="126" t="s">
        <v>396</v>
      </c>
      <c r="C38" s="125" t="s">
        <v>397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21344</v>
      </c>
      <c r="L38" s="133">
        <f t="shared" si="5"/>
        <v>174136</v>
      </c>
      <c r="M38" s="133">
        <f t="shared" si="6"/>
        <v>135173</v>
      </c>
      <c r="N38" s="133">
        <v>46711</v>
      </c>
      <c r="O38" s="133">
        <v>88462</v>
      </c>
      <c r="P38" s="133">
        <v>0</v>
      </c>
      <c r="Q38" s="133">
        <v>0</v>
      </c>
      <c r="R38" s="133">
        <f t="shared" si="7"/>
        <v>5238</v>
      </c>
      <c r="S38" s="133">
        <v>5238</v>
      </c>
      <c r="T38" s="133">
        <v>0</v>
      </c>
      <c r="U38" s="133">
        <v>0</v>
      </c>
      <c r="V38" s="133">
        <v>0</v>
      </c>
      <c r="W38" s="133">
        <f t="shared" si="8"/>
        <v>33725</v>
      </c>
      <c r="X38" s="133">
        <v>33725</v>
      </c>
      <c r="Y38" s="133">
        <v>0</v>
      </c>
      <c r="Z38" s="133">
        <v>0</v>
      </c>
      <c r="AA38" s="133">
        <v>0</v>
      </c>
      <c r="AB38" s="134">
        <v>317085</v>
      </c>
      <c r="AC38" s="133">
        <v>0</v>
      </c>
      <c r="AD38" s="133">
        <v>2698</v>
      </c>
      <c r="AE38" s="133">
        <f t="shared" si="9"/>
        <v>176834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0</v>
      </c>
      <c r="AN38" s="133">
        <f t="shared" si="12"/>
        <v>64613</v>
      </c>
      <c r="AO38" s="133">
        <f t="shared" si="13"/>
        <v>0</v>
      </c>
      <c r="AP38" s="133">
        <v>0</v>
      </c>
      <c r="AQ38" s="133">
        <v>0</v>
      </c>
      <c r="AR38" s="133">
        <v>0</v>
      </c>
      <c r="AS38" s="133">
        <v>0</v>
      </c>
      <c r="AT38" s="133">
        <f t="shared" si="14"/>
        <v>0</v>
      </c>
      <c r="AU38" s="133">
        <v>0</v>
      </c>
      <c r="AV38" s="133">
        <v>0</v>
      </c>
      <c r="AW38" s="133">
        <v>0</v>
      </c>
      <c r="AX38" s="133">
        <v>0</v>
      </c>
      <c r="AY38" s="133">
        <f t="shared" si="15"/>
        <v>64613</v>
      </c>
      <c r="AZ38" s="133">
        <v>37366</v>
      </c>
      <c r="BA38" s="133">
        <v>22115</v>
      </c>
      <c r="BB38" s="133">
        <v>0</v>
      </c>
      <c r="BC38" s="133">
        <v>5132</v>
      </c>
      <c r="BD38" s="134">
        <v>0</v>
      </c>
      <c r="BE38" s="133">
        <v>0</v>
      </c>
      <c r="BF38" s="133">
        <v>1347</v>
      </c>
      <c r="BG38" s="133">
        <f t="shared" si="16"/>
        <v>65960</v>
      </c>
      <c r="BH38" s="133">
        <f t="shared" si="35"/>
        <v>0</v>
      </c>
      <c r="BI38" s="133">
        <f t="shared" si="35"/>
        <v>0</v>
      </c>
      <c r="BJ38" s="133">
        <f t="shared" si="35"/>
        <v>0</v>
      </c>
      <c r="BK38" s="133">
        <f t="shared" si="35"/>
        <v>0</v>
      </c>
      <c r="BL38" s="133">
        <f t="shared" si="35"/>
        <v>0</v>
      </c>
      <c r="BM38" s="133">
        <f t="shared" si="35"/>
        <v>0</v>
      </c>
      <c r="BN38" s="133">
        <f t="shared" si="35"/>
        <v>0</v>
      </c>
      <c r="BO38" s="134">
        <f t="shared" si="35"/>
        <v>21344</v>
      </c>
      <c r="BP38" s="133">
        <f t="shared" si="35"/>
        <v>238749</v>
      </c>
      <c r="BQ38" s="133">
        <f t="shared" si="35"/>
        <v>135173</v>
      </c>
      <c r="BR38" s="133">
        <f t="shared" si="35"/>
        <v>46711</v>
      </c>
      <c r="BS38" s="133">
        <f t="shared" si="35"/>
        <v>88462</v>
      </c>
      <c r="BT38" s="133">
        <f t="shared" si="35"/>
        <v>0</v>
      </c>
      <c r="BU38" s="133">
        <f t="shared" si="35"/>
        <v>0</v>
      </c>
      <c r="BV38" s="133">
        <f t="shared" si="35"/>
        <v>5238</v>
      </c>
      <c r="BW38" s="133">
        <f t="shared" si="34"/>
        <v>5238</v>
      </c>
      <c r="BX38" s="133">
        <f t="shared" si="34"/>
        <v>0</v>
      </c>
      <c r="BY38" s="133">
        <f t="shared" si="34"/>
        <v>0</v>
      </c>
      <c r="BZ38" s="133">
        <f t="shared" si="34"/>
        <v>0</v>
      </c>
      <c r="CA38" s="133">
        <f t="shared" si="34"/>
        <v>98338</v>
      </c>
      <c r="CB38" s="133">
        <f t="shared" si="34"/>
        <v>71091</v>
      </c>
      <c r="CC38" s="133">
        <f t="shared" si="34"/>
        <v>22115</v>
      </c>
      <c r="CD38" s="133">
        <f t="shared" si="34"/>
        <v>0</v>
      </c>
      <c r="CE38" s="133">
        <f t="shared" si="34"/>
        <v>5132</v>
      </c>
      <c r="CF38" s="134">
        <f t="shared" si="34"/>
        <v>317085</v>
      </c>
      <c r="CG38" s="133">
        <f t="shared" si="34"/>
        <v>0</v>
      </c>
      <c r="CH38" s="133">
        <f t="shared" si="34"/>
        <v>4045</v>
      </c>
      <c r="CI38" s="133">
        <f t="shared" si="34"/>
        <v>242794</v>
      </c>
    </row>
    <row r="39" spans="1:87" s="129" customFormat="1" ht="12" customHeight="1">
      <c r="A39" s="125" t="s">
        <v>334</v>
      </c>
      <c r="B39" s="126" t="s">
        <v>398</v>
      </c>
      <c r="C39" s="125" t="s">
        <v>399</v>
      </c>
      <c r="D39" s="133">
        <f t="shared" si="3"/>
        <v>69930</v>
      </c>
      <c r="E39" s="133">
        <f t="shared" si="4"/>
        <v>69930</v>
      </c>
      <c r="F39" s="133">
        <v>0</v>
      </c>
      <c r="G39" s="133">
        <v>69930</v>
      </c>
      <c r="H39" s="133">
        <v>0</v>
      </c>
      <c r="I39" s="133">
        <v>0</v>
      </c>
      <c r="J39" s="133">
        <v>0</v>
      </c>
      <c r="K39" s="134">
        <v>0</v>
      </c>
      <c r="L39" s="133">
        <f t="shared" si="5"/>
        <v>601826</v>
      </c>
      <c r="M39" s="133">
        <f t="shared" si="6"/>
        <v>153516</v>
      </c>
      <c r="N39" s="133">
        <v>32526</v>
      </c>
      <c r="O39" s="133">
        <v>120990</v>
      </c>
      <c r="P39" s="133">
        <v>0</v>
      </c>
      <c r="Q39" s="133">
        <v>0</v>
      </c>
      <c r="R39" s="133">
        <f t="shared" si="7"/>
        <v>27613</v>
      </c>
      <c r="S39" s="133">
        <v>13628</v>
      </c>
      <c r="T39" s="133">
        <v>13545</v>
      </c>
      <c r="U39" s="133">
        <v>440</v>
      </c>
      <c r="V39" s="133">
        <v>7607</v>
      </c>
      <c r="W39" s="133">
        <f t="shared" si="8"/>
        <v>413090</v>
      </c>
      <c r="X39" s="133">
        <v>40168</v>
      </c>
      <c r="Y39" s="133">
        <v>322934</v>
      </c>
      <c r="Z39" s="133">
        <v>47315</v>
      </c>
      <c r="AA39" s="133">
        <v>2673</v>
      </c>
      <c r="AB39" s="134">
        <v>0</v>
      </c>
      <c r="AC39" s="133">
        <v>0</v>
      </c>
      <c r="AD39" s="133">
        <v>8935</v>
      </c>
      <c r="AE39" s="133">
        <f t="shared" si="9"/>
        <v>680691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0</v>
      </c>
      <c r="AN39" s="133">
        <f t="shared" si="12"/>
        <v>88243</v>
      </c>
      <c r="AO39" s="133">
        <f t="shared" si="13"/>
        <v>51462</v>
      </c>
      <c r="AP39" s="133">
        <v>15564</v>
      </c>
      <c r="AQ39" s="133">
        <v>25112</v>
      </c>
      <c r="AR39" s="133">
        <v>10786</v>
      </c>
      <c r="AS39" s="133">
        <v>0</v>
      </c>
      <c r="AT39" s="133">
        <f t="shared" si="14"/>
        <v>29095</v>
      </c>
      <c r="AU39" s="133">
        <v>2623</v>
      </c>
      <c r="AV39" s="133">
        <v>26472</v>
      </c>
      <c r="AW39" s="133">
        <v>0</v>
      </c>
      <c r="AX39" s="133">
        <v>0</v>
      </c>
      <c r="AY39" s="133">
        <f t="shared" si="15"/>
        <v>7686</v>
      </c>
      <c r="AZ39" s="133">
        <v>0</v>
      </c>
      <c r="BA39" s="133">
        <v>0</v>
      </c>
      <c r="BB39" s="133">
        <v>0</v>
      </c>
      <c r="BC39" s="133">
        <v>7686</v>
      </c>
      <c r="BD39" s="134">
        <v>0</v>
      </c>
      <c r="BE39" s="133">
        <v>0</v>
      </c>
      <c r="BF39" s="133">
        <v>1125</v>
      </c>
      <c r="BG39" s="133">
        <f t="shared" si="16"/>
        <v>89368</v>
      </c>
      <c r="BH39" s="133">
        <f t="shared" si="35"/>
        <v>69930</v>
      </c>
      <c r="BI39" s="133">
        <f t="shared" si="35"/>
        <v>69930</v>
      </c>
      <c r="BJ39" s="133">
        <f t="shared" si="35"/>
        <v>0</v>
      </c>
      <c r="BK39" s="133">
        <f t="shared" si="35"/>
        <v>69930</v>
      </c>
      <c r="BL39" s="133">
        <f t="shared" si="35"/>
        <v>0</v>
      </c>
      <c r="BM39" s="133">
        <f t="shared" si="35"/>
        <v>0</v>
      </c>
      <c r="BN39" s="133">
        <f t="shared" si="35"/>
        <v>0</v>
      </c>
      <c r="BO39" s="134">
        <f t="shared" si="35"/>
        <v>0</v>
      </c>
      <c r="BP39" s="133">
        <f t="shared" si="35"/>
        <v>690069</v>
      </c>
      <c r="BQ39" s="133">
        <f t="shared" si="35"/>
        <v>204978</v>
      </c>
      <c r="BR39" s="133">
        <f t="shared" si="35"/>
        <v>48090</v>
      </c>
      <c r="BS39" s="133">
        <f t="shared" si="35"/>
        <v>146102</v>
      </c>
      <c r="BT39" s="133">
        <f t="shared" si="35"/>
        <v>10786</v>
      </c>
      <c r="BU39" s="133">
        <f t="shared" si="35"/>
        <v>0</v>
      </c>
      <c r="BV39" s="133">
        <f t="shared" si="35"/>
        <v>56708</v>
      </c>
      <c r="BW39" s="133">
        <f t="shared" si="34"/>
        <v>16251</v>
      </c>
      <c r="BX39" s="133">
        <f t="shared" si="34"/>
        <v>40017</v>
      </c>
      <c r="BY39" s="133">
        <f t="shared" si="34"/>
        <v>440</v>
      </c>
      <c r="BZ39" s="133">
        <f t="shared" si="34"/>
        <v>7607</v>
      </c>
      <c r="CA39" s="133">
        <f t="shared" si="34"/>
        <v>420776</v>
      </c>
      <c r="CB39" s="133">
        <f t="shared" si="34"/>
        <v>40168</v>
      </c>
      <c r="CC39" s="133">
        <f t="shared" si="34"/>
        <v>322934</v>
      </c>
      <c r="CD39" s="133">
        <f t="shared" si="34"/>
        <v>47315</v>
      </c>
      <c r="CE39" s="133">
        <f t="shared" si="34"/>
        <v>10359</v>
      </c>
      <c r="CF39" s="134">
        <f t="shared" si="34"/>
        <v>0</v>
      </c>
      <c r="CG39" s="133">
        <f t="shared" si="34"/>
        <v>0</v>
      </c>
      <c r="CH39" s="133">
        <f t="shared" si="34"/>
        <v>10060</v>
      </c>
      <c r="CI39" s="133">
        <f t="shared" si="34"/>
        <v>770059</v>
      </c>
    </row>
    <row r="40" spans="1:87" s="129" customFormat="1" ht="12" customHeight="1">
      <c r="A40" s="125" t="s">
        <v>334</v>
      </c>
      <c r="B40" s="126" t="s">
        <v>400</v>
      </c>
      <c r="C40" s="125" t="s">
        <v>401</v>
      </c>
      <c r="D40" s="133">
        <f t="shared" si="3"/>
        <v>226</v>
      </c>
      <c r="E40" s="133">
        <f t="shared" si="4"/>
        <v>226</v>
      </c>
      <c r="F40" s="133">
        <v>0</v>
      </c>
      <c r="G40" s="133">
        <v>0</v>
      </c>
      <c r="H40" s="133">
        <v>226</v>
      </c>
      <c r="I40" s="133">
        <v>0</v>
      </c>
      <c r="J40" s="133">
        <v>0</v>
      </c>
      <c r="K40" s="134">
        <v>0</v>
      </c>
      <c r="L40" s="133">
        <f t="shared" si="5"/>
        <v>79731</v>
      </c>
      <c r="M40" s="133">
        <f t="shared" si="6"/>
        <v>36912</v>
      </c>
      <c r="N40" s="133">
        <v>8145</v>
      </c>
      <c r="O40" s="133">
        <v>25541</v>
      </c>
      <c r="P40" s="133">
        <v>3226</v>
      </c>
      <c r="Q40" s="133">
        <v>0</v>
      </c>
      <c r="R40" s="133">
        <f t="shared" si="7"/>
        <v>6140</v>
      </c>
      <c r="S40" s="133">
        <v>1006</v>
      </c>
      <c r="T40" s="133">
        <v>1801</v>
      </c>
      <c r="U40" s="133">
        <v>3333</v>
      </c>
      <c r="V40" s="133">
        <v>9731</v>
      </c>
      <c r="W40" s="133">
        <f t="shared" si="8"/>
        <v>26948</v>
      </c>
      <c r="X40" s="133">
        <v>515</v>
      </c>
      <c r="Y40" s="133">
        <v>22418</v>
      </c>
      <c r="Z40" s="133">
        <v>3154</v>
      </c>
      <c r="AA40" s="133">
        <v>861</v>
      </c>
      <c r="AB40" s="134">
        <v>0</v>
      </c>
      <c r="AC40" s="133">
        <v>0</v>
      </c>
      <c r="AD40" s="133">
        <v>13809</v>
      </c>
      <c r="AE40" s="133">
        <f t="shared" si="9"/>
        <v>93766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0</v>
      </c>
      <c r="AN40" s="133">
        <f t="shared" si="12"/>
        <v>6164</v>
      </c>
      <c r="AO40" s="133">
        <f t="shared" si="13"/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f t="shared" si="14"/>
        <v>79</v>
      </c>
      <c r="AU40" s="133">
        <v>63</v>
      </c>
      <c r="AV40" s="133">
        <v>16</v>
      </c>
      <c r="AW40" s="133">
        <v>0</v>
      </c>
      <c r="AX40" s="133">
        <v>0</v>
      </c>
      <c r="AY40" s="133">
        <f t="shared" si="15"/>
        <v>6085</v>
      </c>
      <c r="AZ40" s="133">
        <v>4832</v>
      </c>
      <c r="BA40" s="133">
        <v>1253</v>
      </c>
      <c r="BB40" s="133">
        <v>0</v>
      </c>
      <c r="BC40" s="133">
        <v>0</v>
      </c>
      <c r="BD40" s="134">
        <v>0</v>
      </c>
      <c r="BE40" s="133">
        <v>0</v>
      </c>
      <c r="BF40" s="133">
        <v>400</v>
      </c>
      <c r="BG40" s="133">
        <f t="shared" si="16"/>
        <v>6564</v>
      </c>
      <c r="BH40" s="133">
        <f t="shared" si="35"/>
        <v>226</v>
      </c>
      <c r="BI40" s="133">
        <f t="shared" si="35"/>
        <v>226</v>
      </c>
      <c r="BJ40" s="133">
        <f t="shared" si="35"/>
        <v>0</v>
      </c>
      <c r="BK40" s="133">
        <f t="shared" si="35"/>
        <v>0</v>
      </c>
      <c r="BL40" s="133">
        <f t="shared" si="35"/>
        <v>226</v>
      </c>
      <c r="BM40" s="133">
        <f t="shared" si="35"/>
        <v>0</v>
      </c>
      <c r="BN40" s="133">
        <f t="shared" si="35"/>
        <v>0</v>
      </c>
      <c r="BO40" s="134">
        <f t="shared" si="35"/>
        <v>0</v>
      </c>
      <c r="BP40" s="133">
        <f t="shared" si="35"/>
        <v>85895</v>
      </c>
      <c r="BQ40" s="133">
        <f t="shared" si="35"/>
        <v>36912</v>
      </c>
      <c r="BR40" s="133">
        <f t="shared" si="35"/>
        <v>8145</v>
      </c>
      <c r="BS40" s="133">
        <f t="shared" si="35"/>
        <v>25541</v>
      </c>
      <c r="BT40" s="133">
        <f t="shared" si="35"/>
        <v>3226</v>
      </c>
      <c r="BU40" s="133">
        <f t="shared" si="35"/>
        <v>0</v>
      </c>
      <c r="BV40" s="133">
        <f t="shared" si="35"/>
        <v>6219</v>
      </c>
      <c r="BW40" s="133">
        <f t="shared" si="34"/>
        <v>1069</v>
      </c>
      <c r="BX40" s="133">
        <f t="shared" si="34"/>
        <v>1817</v>
      </c>
      <c r="BY40" s="133">
        <f t="shared" si="34"/>
        <v>3333</v>
      </c>
      <c r="BZ40" s="133">
        <f t="shared" si="34"/>
        <v>9731</v>
      </c>
      <c r="CA40" s="133">
        <f t="shared" si="34"/>
        <v>33033</v>
      </c>
      <c r="CB40" s="133">
        <f t="shared" si="34"/>
        <v>5347</v>
      </c>
      <c r="CC40" s="133">
        <f t="shared" si="34"/>
        <v>23671</v>
      </c>
      <c r="CD40" s="133">
        <f t="shared" si="34"/>
        <v>3154</v>
      </c>
      <c r="CE40" s="133">
        <f t="shared" si="34"/>
        <v>861</v>
      </c>
      <c r="CF40" s="134">
        <f t="shared" si="34"/>
        <v>0</v>
      </c>
      <c r="CG40" s="133">
        <f t="shared" si="34"/>
        <v>0</v>
      </c>
      <c r="CH40" s="133">
        <f t="shared" si="34"/>
        <v>14209</v>
      </c>
      <c r="CI40" s="133">
        <f t="shared" si="34"/>
        <v>100330</v>
      </c>
    </row>
    <row r="41" spans="1:87" s="129" customFormat="1" ht="12" customHeight="1">
      <c r="A41" s="125" t="s">
        <v>334</v>
      </c>
      <c r="B41" s="126" t="s">
        <v>402</v>
      </c>
      <c r="C41" s="125" t="s">
        <v>403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3">
        <f t="shared" si="5"/>
        <v>1508891</v>
      </c>
      <c r="M41" s="133">
        <f t="shared" si="6"/>
        <v>325447</v>
      </c>
      <c r="N41" s="133">
        <v>166160</v>
      </c>
      <c r="O41" s="133">
        <v>0</v>
      </c>
      <c r="P41" s="133">
        <v>159287</v>
      </c>
      <c r="Q41" s="133">
        <v>0</v>
      </c>
      <c r="R41" s="133">
        <f t="shared" si="7"/>
        <v>444926</v>
      </c>
      <c r="S41" s="133">
        <v>0</v>
      </c>
      <c r="T41" s="133">
        <v>403957</v>
      </c>
      <c r="U41" s="133">
        <v>40969</v>
      </c>
      <c r="V41" s="133">
        <v>0</v>
      </c>
      <c r="W41" s="133">
        <f t="shared" si="8"/>
        <v>738518</v>
      </c>
      <c r="X41" s="133">
        <v>0</v>
      </c>
      <c r="Y41" s="133">
        <v>490637</v>
      </c>
      <c r="Z41" s="133">
        <v>247881</v>
      </c>
      <c r="AA41" s="133">
        <v>0</v>
      </c>
      <c r="AB41" s="134">
        <v>0</v>
      </c>
      <c r="AC41" s="133">
        <v>0</v>
      </c>
      <c r="AD41" s="133">
        <v>0</v>
      </c>
      <c r="AE41" s="133">
        <f t="shared" si="9"/>
        <v>1508891</v>
      </c>
      <c r="AF41" s="133">
        <f t="shared" si="10"/>
        <v>0</v>
      </c>
      <c r="AG41" s="133">
        <f t="shared" si="11"/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4">
        <v>0</v>
      </c>
      <c r="AN41" s="133">
        <f t="shared" si="12"/>
        <v>0</v>
      </c>
      <c r="AO41" s="133">
        <f t="shared" si="13"/>
        <v>0</v>
      </c>
      <c r="AP41" s="133">
        <v>0</v>
      </c>
      <c r="AQ41" s="133">
        <v>0</v>
      </c>
      <c r="AR41" s="133">
        <v>0</v>
      </c>
      <c r="AS41" s="133">
        <v>0</v>
      </c>
      <c r="AT41" s="133">
        <f t="shared" si="14"/>
        <v>0</v>
      </c>
      <c r="AU41" s="133">
        <v>0</v>
      </c>
      <c r="AV41" s="133">
        <v>0</v>
      </c>
      <c r="AW41" s="133">
        <v>0</v>
      </c>
      <c r="AX41" s="133">
        <v>0</v>
      </c>
      <c r="AY41" s="133">
        <f t="shared" si="15"/>
        <v>0</v>
      </c>
      <c r="AZ41" s="133">
        <v>0</v>
      </c>
      <c r="BA41" s="133">
        <v>0</v>
      </c>
      <c r="BB41" s="133">
        <v>0</v>
      </c>
      <c r="BC41" s="133">
        <v>0</v>
      </c>
      <c r="BD41" s="134">
        <v>0</v>
      </c>
      <c r="BE41" s="133">
        <v>0</v>
      </c>
      <c r="BF41" s="133">
        <v>0</v>
      </c>
      <c r="BG41" s="133">
        <f t="shared" si="16"/>
        <v>0</v>
      </c>
      <c r="BH41" s="133">
        <f t="shared" si="35"/>
        <v>0</v>
      </c>
      <c r="BI41" s="133">
        <f t="shared" si="35"/>
        <v>0</v>
      </c>
      <c r="BJ41" s="133">
        <f t="shared" si="35"/>
        <v>0</v>
      </c>
      <c r="BK41" s="133">
        <f t="shared" si="35"/>
        <v>0</v>
      </c>
      <c r="BL41" s="133">
        <f t="shared" si="35"/>
        <v>0</v>
      </c>
      <c r="BM41" s="133">
        <f t="shared" si="35"/>
        <v>0</v>
      </c>
      <c r="BN41" s="133">
        <f t="shared" si="35"/>
        <v>0</v>
      </c>
      <c r="BO41" s="134">
        <v>0</v>
      </c>
      <c r="BP41" s="133">
        <f t="shared" si="35"/>
        <v>1508891</v>
      </c>
      <c r="BQ41" s="133">
        <f t="shared" si="35"/>
        <v>325447</v>
      </c>
      <c r="BR41" s="133">
        <f t="shared" si="35"/>
        <v>166160</v>
      </c>
      <c r="BS41" s="133">
        <f t="shared" si="35"/>
        <v>0</v>
      </c>
      <c r="BT41" s="133">
        <f t="shared" si="35"/>
        <v>159287</v>
      </c>
      <c r="BU41" s="133">
        <f t="shared" si="35"/>
        <v>0</v>
      </c>
      <c r="BV41" s="133">
        <f t="shared" si="35"/>
        <v>444926</v>
      </c>
      <c r="BW41" s="133">
        <f t="shared" si="34"/>
        <v>0</v>
      </c>
      <c r="BX41" s="133">
        <f t="shared" si="34"/>
        <v>403957</v>
      </c>
      <c r="BY41" s="133">
        <f t="shared" si="34"/>
        <v>40969</v>
      </c>
      <c r="BZ41" s="133">
        <f t="shared" si="34"/>
        <v>0</v>
      </c>
      <c r="CA41" s="133">
        <f t="shared" si="34"/>
        <v>738518</v>
      </c>
      <c r="CB41" s="133">
        <f t="shared" si="34"/>
        <v>0</v>
      </c>
      <c r="CC41" s="133">
        <f t="shared" si="34"/>
        <v>490637</v>
      </c>
      <c r="CD41" s="133">
        <f t="shared" si="34"/>
        <v>247881</v>
      </c>
      <c r="CE41" s="133">
        <f t="shared" si="34"/>
        <v>0</v>
      </c>
      <c r="CF41" s="134">
        <v>0</v>
      </c>
      <c r="CG41" s="133">
        <f t="shared" si="34"/>
        <v>0</v>
      </c>
      <c r="CH41" s="133">
        <f t="shared" si="34"/>
        <v>0</v>
      </c>
      <c r="CI41" s="133">
        <f t="shared" si="34"/>
        <v>1508891</v>
      </c>
    </row>
    <row r="42" spans="1:87" s="129" customFormat="1" ht="12" customHeight="1">
      <c r="A42" s="125" t="s">
        <v>334</v>
      </c>
      <c r="B42" s="126" t="s">
        <v>404</v>
      </c>
      <c r="C42" s="125" t="s">
        <v>405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0</v>
      </c>
      <c r="L42" s="133">
        <f t="shared" si="5"/>
        <v>2435491</v>
      </c>
      <c r="M42" s="133">
        <f t="shared" si="6"/>
        <v>566632</v>
      </c>
      <c r="N42" s="133">
        <v>0</v>
      </c>
      <c r="O42" s="133">
        <v>0</v>
      </c>
      <c r="P42" s="133">
        <v>566632</v>
      </c>
      <c r="Q42" s="133">
        <v>0</v>
      </c>
      <c r="R42" s="133">
        <f t="shared" si="7"/>
        <v>1107667</v>
      </c>
      <c r="S42" s="133">
        <v>0</v>
      </c>
      <c r="T42" s="133">
        <v>1107667</v>
      </c>
      <c r="U42" s="133">
        <v>0</v>
      </c>
      <c r="V42" s="133">
        <v>0</v>
      </c>
      <c r="W42" s="133">
        <f t="shared" si="8"/>
        <v>761192</v>
      </c>
      <c r="X42" s="133">
        <v>0</v>
      </c>
      <c r="Y42" s="133">
        <v>618907</v>
      </c>
      <c r="Z42" s="133">
        <v>0</v>
      </c>
      <c r="AA42" s="133">
        <v>142285</v>
      </c>
      <c r="AB42" s="134">
        <v>0</v>
      </c>
      <c r="AC42" s="133">
        <v>0</v>
      </c>
      <c r="AD42" s="133">
        <v>0</v>
      </c>
      <c r="AE42" s="133">
        <f t="shared" si="9"/>
        <v>2435491</v>
      </c>
      <c r="AF42" s="133">
        <f t="shared" si="10"/>
        <v>516161</v>
      </c>
      <c r="AG42" s="133">
        <f t="shared" si="11"/>
        <v>516161</v>
      </c>
      <c r="AH42" s="133">
        <v>0</v>
      </c>
      <c r="AI42" s="133">
        <v>516161</v>
      </c>
      <c r="AJ42" s="133">
        <v>0</v>
      </c>
      <c r="AK42" s="133">
        <v>0</v>
      </c>
      <c r="AL42" s="133">
        <v>0</v>
      </c>
      <c r="AM42" s="134">
        <v>0</v>
      </c>
      <c r="AN42" s="133">
        <f t="shared" si="12"/>
        <v>43723</v>
      </c>
      <c r="AO42" s="133">
        <f t="shared" si="13"/>
        <v>0</v>
      </c>
      <c r="AP42" s="133">
        <v>0</v>
      </c>
      <c r="AQ42" s="133">
        <v>0</v>
      </c>
      <c r="AR42" s="133">
        <v>0</v>
      </c>
      <c r="AS42" s="133">
        <v>0</v>
      </c>
      <c r="AT42" s="133">
        <f t="shared" si="14"/>
        <v>13496</v>
      </c>
      <c r="AU42" s="133">
        <v>0</v>
      </c>
      <c r="AV42" s="133">
        <v>13496</v>
      </c>
      <c r="AW42" s="133">
        <v>0</v>
      </c>
      <c r="AX42" s="133">
        <v>0</v>
      </c>
      <c r="AY42" s="133">
        <f t="shared" si="15"/>
        <v>30227</v>
      </c>
      <c r="AZ42" s="133">
        <v>0</v>
      </c>
      <c r="BA42" s="133">
        <v>30227</v>
      </c>
      <c r="BB42" s="133">
        <v>0</v>
      </c>
      <c r="BC42" s="133">
        <v>0</v>
      </c>
      <c r="BD42" s="134">
        <v>0</v>
      </c>
      <c r="BE42" s="133">
        <v>0</v>
      </c>
      <c r="BF42" s="133">
        <v>0</v>
      </c>
      <c r="BG42" s="133">
        <f t="shared" si="16"/>
        <v>559884</v>
      </c>
      <c r="BH42" s="133">
        <f aca="true" t="shared" si="36" ref="BH42:BH47">SUM(D42,AF42)</f>
        <v>516161</v>
      </c>
      <c r="BI42" s="133">
        <f aca="true" t="shared" si="37" ref="BI42:BI47">SUM(E42,AG42)</f>
        <v>516161</v>
      </c>
      <c r="BJ42" s="133">
        <f aca="true" t="shared" si="38" ref="BJ42:BJ47">SUM(F42,AH42)</f>
        <v>0</v>
      </c>
      <c r="BK42" s="133">
        <f aca="true" t="shared" si="39" ref="BK42:BK47">SUM(G42,AI42)</f>
        <v>516161</v>
      </c>
      <c r="BL42" s="133">
        <f aca="true" t="shared" si="40" ref="BL42:BL47">SUM(H42,AJ42)</f>
        <v>0</v>
      </c>
      <c r="BM42" s="133">
        <f aca="true" t="shared" si="41" ref="BM42:BM47">SUM(I42,AK42)</f>
        <v>0</v>
      </c>
      <c r="BN42" s="133">
        <f aca="true" t="shared" si="42" ref="BN42:BN47">SUM(J42,AL42)</f>
        <v>0</v>
      </c>
      <c r="BO42" s="134">
        <v>0</v>
      </c>
      <c r="BP42" s="133">
        <f aca="true" t="shared" si="43" ref="BP42:BP47">SUM(L42,AN42)</f>
        <v>2479214</v>
      </c>
      <c r="BQ42" s="133">
        <f aca="true" t="shared" si="44" ref="BQ42:BQ47">SUM(M42,AO42)</f>
        <v>566632</v>
      </c>
      <c r="BR42" s="133">
        <f aca="true" t="shared" si="45" ref="BR42:BR47">SUM(N42,AP42)</f>
        <v>0</v>
      </c>
      <c r="BS42" s="133">
        <f aca="true" t="shared" si="46" ref="BS42:BS47">SUM(O42,AQ42)</f>
        <v>0</v>
      </c>
      <c r="BT42" s="133">
        <f aca="true" t="shared" si="47" ref="BT42:BT47">SUM(P42,AR42)</f>
        <v>566632</v>
      </c>
      <c r="BU42" s="133">
        <f aca="true" t="shared" si="48" ref="BU42:BU47">SUM(Q42,AS42)</f>
        <v>0</v>
      </c>
      <c r="BV42" s="133">
        <f aca="true" t="shared" si="49" ref="BV42:BV47">SUM(R42,AT42)</f>
        <v>1121163</v>
      </c>
      <c r="BW42" s="133">
        <f aca="true" t="shared" si="50" ref="BW42:BW47">SUM(S42,AU42)</f>
        <v>0</v>
      </c>
      <c r="BX42" s="133">
        <f aca="true" t="shared" si="51" ref="BX42:BX47">SUM(T42,AV42)</f>
        <v>1121163</v>
      </c>
      <c r="BY42" s="133">
        <f aca="true" t="shared" si="52" ref="BY42:BY47">SUM(U42,AW42)</f>
        <v>0</v>
      </c>
      <c r="BZ42" s="133">
        <f aca="true" t="shared" si="53" ref="BZ42:BZ47">SUM(V42,AX42)</f>
        <v>0</v>
      </c>
      <c r="CA42" s="133">
        <f aca="true" t="shared" si="54" ref="CA42:CA47">SUM(W42,AY42)</f>
        <v>791419</v>
      </c>
      <c r="CB42" s="133">
        <f aca="true" t="shared" si="55" ref="CB42:CB47">SUM(X42,AZ42)</f>
        <v>0</v>
      </c>
      <c r="CC42" s="133">
        <f aca="true" t="shared" si="56" ref="CC42:CC47">SUM(Y42,BA42)</f>
        <v>649134</v>
      </c>
      <c r="CD42" s="133">
        <f aca="true" t="shared" si="57" ref="CD42:CD47">SUM(Z42,BB42)</f>
        <v>0</v>
      </c>
      <c r="CE42" s="133">
        <f aca="true" t="shared" si="58" ref="CE42:CE47">SUM(AA42,BC42)</f>
        <v>142285</v>
      </c>
      <c r="CF42" s="134">
        <v>0</v>
      </c>
      <c r="CG42" s="133">
        <f aca="true" t="shared" si="59" ref="CG42:CG47">SUM(AC42,BE42)</f>
        <v>0</v>
      </c>
      <c r="CH42" s="133">
        <f aca="true" t="shared" si="60" ref="CH42:CH47">SUM(AD42,BF42)</f>
        <v>0</v>
      </c>
      <c r="CI42" s="133">
        <f aca="true" t="shared" si="61" ref="CI42:CI47">SUM(AE42,BG42)</f>
        <v>2995375</v>
      </c>
    </row>
    <row r="43" spans="1:87" s="129" customFormat="1" ht="12" customHeight="1">
      <c r="A43" s="125" t="s">
        <v>334</v>
      </c>
      <c r="B43" s="126" t="s">
        <v>406</v>
      </c>
      <c r="C43" s="125" t="s">
        <v>407</v>
      </c>
      <c r="D43" s="133">
        <f t="shared" si="3"/>
        <v>0</v>
      </c>
      <c r="E43" s="133">
        <f t="shared" si="4"/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4">
        <v>0</v>
      </c>
      <c r="L43" s="133">
        <f t="shared" si="5"/>
        <v>0</v>
      </c>
      <c r="M43" s="133">
        <f t="shared" si="6"/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f t="shared" si="7"/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f t="shared" si="8"/>
        <v>0</v>
      </c>
      <c r="X43" s="133">
        <v>0</v>
      </c>
      <c r="Y43" s="133">
        <v>0</v>
      </c>
      <c r="Z43" s="133">
        <v>0</v>
      </c>
      <c r="AA43" s="133">
        <v>0</v>
      </c>
      <c r="AB43" s="134">
        <v>0</v>
      </c>
      <c r="AC43" s="133">
        <v>0</v>
      </c>
      <c r="AD43" s="133">
        <v>0</v>
      </c>
      <c r="AE43" s="133">
        <f t="shared" si="9"/>
        <v>0</v>
      </c>
      <c r="AF43" s="133">
        <f t="shared" si="10"/>
        <v>14196</v>
      </c>
      <c r="AG43" s="133">
        <f t="shared" si="11"/>
        <v>14196</v>
      </c>
      <c r="AH43" s="133">
        <v>0</v>
      </c>
      <c r="AI43" s="133">
        <v>14196</v>
      </c>
      <c r="AJ43" s="133">
        <v>0</v>
      </c>
      <c r="AK43" s="133">
        <v>0</v>
      </c>
      <c r="AL43" s="133">
        <v>0</v>
      </c>
      <c r="AM43" s="134">
        <v>0</v>
      </c>
      <c r="AN43" s="133">
        <f t="shared" si="12"/>
        <v>125775</v>
      </c>
      <c r="AO43" s="133">
        <f t="shared" si="13"/>
        <v>45628</v>
      </c>
      <c r="AP43" s="133">
        <v>45628</v>
      </c>
      <c r="AQ43" s="133">
        <v>0</v>
      </c>
      <c r="AR43" s="133">
        <v>0</v>
      </c>
      <c r="AS43" s="133">
        <v>0</v>
      </c>
      <c r="AT43" s="133">
        <f t="shared" si="14"/>
        <v>76416</v>
      </c>
      <c r="AU43" s="133">
        <v>0</v>
      </c>
      <c r="AV43" s="133">
        <v>76416</v>
      </c>
      <c r="AW43" s="133">
        <v>0</v>
      </c>
      <c r="AX43" s="133">
        <v>0</v>
      </c>
      <c r="AY43" s="133">
        <f t="shared" si="15"/>
        <v>3731</v>
      </c>
      <c r="AZ43" s="133">
        <v>0</v>
      </c>
      <c r="BA43" s="133">
        <v>0</v>
      </c>
      <c r="BB43" s="133">
        <v>3731</v>
      </c>
      <c r="BC43" s="133">
        <v>0</v>
      </c>
      <c r="BD43" s="134">
        <v>0</v>
      </c>
      <c r="BE43" s="133">
        <v>0</v>
      </c>
      <c r="BF43" s="133">
        <v>0</v>
      </c>
      <c r="BG43" s="133">
        <f t="shared" si="16"/>
        <v>139971</v>
      </c>
      <c r="BH43" s="133">
        <f t="shared" si="36"/>
        <v>14196</v>
      </c>
      <c r="BI43" s="133">
        <f t="shared" si="37"/>
        <v>14196</v>
      </c>
      <c r="BJ43" s="133">
        <f t="shared" si="38"/>
        <v>0</v>
      </c>
      <c r="BK43" s="133">
        <f t="shared" si="39"/>
        <v>14196</v>
      </c>
      <c r="BL43" s="133">
        <f t="shared" si="40"/>
        <v>0</v>
      </c>
      <c r="BM43" s="133">
        <f t="shared" si="41"/>
        <v>0</v>
      </c>
      <c r="BN43" s="133">
        <f t="shared" si="42"/>
        <v>0</v>
      </c>
      <c r="BO43" s="134">
        <v>0</v>
      </c>
      <c r="BP43" s="133">
        <f t="shared" si="43"/>
        <v>125775</v>
      </c>
      <c r="BQ43" s="133">
        <f t="shared" si="44"/>
        <v>45628</v>
      </c>
      <c r="BR43" s="133">
        <f t="shared" si="45"/>
        <v>45628</v>
      </c>
      <c r="BS43" s="133">
        <f t="shared" si="46"/>
        <v>0</v>
      </c>
      <c r="BT43" s="133">
        <f t="shared" si="47"/>
        <v>0</v>
      </c>
      <c r="BU43" s="133">
        <f t="shared" si="48"/>
        <v>0</v>
      </c>
      <c r="BV43" s="133">
        <f t="shared" si="49"/>
        <v>76416</v>
      </c>
      <c r="BW43" s="133">
        <f t="shared" si="50"/>
        <v>0</v>
      </c>
      <c r="BX43" s="133">
        <f t="shared" si="51"/>
        <v>76416</v>
      </c>
      <c r="BY43" s="133">
        <f t="shared" si="52"/>
        <v>0</v>
      </c>
      <c r="BZ43" s="133">
        <f t="shared" si="53"/>
        <v>0</v>
      </c>
      <c r="CA43" s="133">
        <f t="shared" si="54"/>
        <v>3731</v>
      </c>
      <c r="CB43" s="133">
        <f t="shared" si="55"/>
        <v>0</v>
      </c>
      <c r="CC43" s="133">
        <f t="shared" si="56"/>
        <v>0</v>
      </c>
      <c r="CD43" s="133">
        <f t="shared" si="57"/>
        <v>3731</v>
      </c>
      <c r="CE43" s="133">
        <f t="shared" si="58"/>
        <v>0</v>
      </c>
      <c r="CF43" s="134">
        <v>0</v>
      </c>
      <c r="CG43" s="133">
        <f t="shared" si="59"/>
        <v>0</v>
      </c>
      <c r="CH43" s="133">
        <f t="shared" si="60"/>
        <v>0</v>
      </c>
      <c r="CI43" s="133">
        <f t="shared" si="61"/>
        <v>139971</v>
      </c>
    </row>
    <row r="44" spans="1:87" s="129" customFormat="1" ht="12" customHeight="1">
      <c r="A44" s="125" t="s">
        <v>334</v>
      </c>
      <c r="B44" s="126" t="s">
        <v>408</v>
      </c>
      <c r="C44" s="125" t="s">
        <v>409</v>
      </c>
      <c r="D44" s="133">
        <f t="shared" si="3"/>
        <v>264033</v>
      </c>
      <c r="E44" s="133">
        <f t="shared" si="4"/>
        <v>264033</v>
      </c>
      <c r="F44" s="133">
        <v>0</v>
      </c>
      <c r="G44" s="133">
        <v>264033</v>
      </c>
      <c r="H44" s="133">
        <v>0</v>
      </c>
      <c r="I44" s="133">
        <v>0</v>
      </c>
      <c r="J44" s="133">
        <v>0</v>
      </c>
      <c r="K44" s="134">
        <v>0</v>
      </c>
      <c r="L44" s="133">
        <f t="shared" si="5"/>
        <v>3647075</v>
      </c>
      <c r="M44" s="133">
        <f t="shared" si="6"/>
        <v>52391</v>
      </c>
      <c r="N44" s="133">
        <v>44223</v>
      </c>
      <c r="O44" s="133">
        <v>0</v>
      </c>
      <c r="P44" s="133">
        <v>8168</v>
      </c>
      <c r="Q44" s="133">
        <v>0</v>
      </c>
      <c r="R44" s="133">
        <f t="shared" si="7"/>
        <v>119823</v>
      </c>
      <c r="S44" s="133">
        <v>0</v>
      </c>
      <c r="T44" s="133">
        <v>109135</v>
      </c>
      <c r="U44" s="133">
        <v>10688</v>
      </c>
      <c r="V44" s="133">
        <v>0</v>
      </c>
      <c r="W44" s="133">
        <f t="shared" si="8"/>
        <v>3474440</v>
      </c>
      <c r="X44" s="133">
        <v>0</v>
      </c>
      <c r="Y44" s="133">
        <v>172535</v>
      </c>
      <c r="Z44" s="133">
        <v>3301905</v>
      </c>
      <c r="AA44" s="133">
        <v>0</v>
      </c>
      <c r="AB44" s="134">
        <v>0</v>
      </c>
      <c r="AC44" s="133">
        <v>421</v>
      </c>
      <c r="AD44" s="133">
        <v>0</v>
      </c>
      <c r="AE44" s="133">
        <f t="shared" si="9"/>
        <v>3911108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0</v>
      </c>
      <c r="AN44" s="133">
        <f t="shared" si="12"/>
        <v>0</v>
      </c>
      <c r="AO44" s="133">
        <f t="shared" si="13"/>
        <v>0</v>
      </c>
      <c r="AP44" s="133">
        <v>0</v>
      </c>
      <c r="AQ44" s="133">
        <v>0</v>
      </c>
      <c r="AR44" s="133">
        <v>0</v>
      </c>
      <c r="AS44" s="133">
        <v>0</v>
      </c>
      <c r="AT44" s="133">
        <f t="shared" si="14"/>
        <v>0</v>
      </c>
      <c r="AU44" s="133">
        <v>0</v>
      </c>
      <c r="AV44" s="133">
        <v>0</v>
      </c>
      <c r="AW44" s="133">
        <v>0</v>
      </c>
      <c r="AX44" s="133">
        <v>0</v>
      </c>
      <c r="AY44" s="133">
        <f t="shared" si="15"/>
        <v>0</v>
      </c>
      <c r="AZ44" s="133">
        <v>0</v>
      </c>
      <c r="BA44" s="133">
        <v>0</v>
      </c>
      <c r="BB44" s="133">
        <v>0</v>
      </c>
      <c r="BC44" s="133">
        <v>0</v>
      </c>
      <c r="BD44" s="134">
        <v>0</v>
      </c>
      <c r="BE44" s="133">
        <v>0</v>
      </c>
      <c r="BF44" s="133">
        <v>0</v>
      </c>
      <c r="BG44" s="133">
        <f t="shared" si="16"/>
        <v>0</v>
      </c>
      <c r="BH44" s="133">
        <f t="shared" si="36"/>
        <v>264033</v>
      </c>
      <c r="BI44" s="133">
        <f t="shared" si="37"/>
        <v>264033</v>
      </c>
      <c r="BJ44" s="133">
        <f t="shared" si="38"/>
        <v>0</v>
      </c>
      <c r="BK44" s="133">
        <f t="shared" si="39"/>
        <v>264033</v>
      </c>
      <c r="BL44" s="133">
        <f t="shared" si="40"/>
        <v>0</v>
      </c>
      <c r="BM44" s="133">
        <f t="shared" si="41"/>
        <v>0</v>
      </c>
      <c r="BN44" s="133">
        <f t="shared" si="42"/>
        <v>0</v>
      </c>
      <c r="BO44" s="134">
        <v>0</v>
      </c>
      <c r="BP44" s="133">
        <f t="shared" si="43"/>
        <v>3647075</v>
      </c>
      <c r="BQ44" s="133">
        <f t="shared" si="44"/>
        <v>52391</v>
      </c>
      <c r="BR44" s="133">
        <f t="shared" si="45"/>
        <v>44223</v>
      </c>
      <c r="BS44" s="133">
        <f t="shared" si="46"/>
        <v>0</v>
      </c>
      <c r="BT44" s="133">
        <f t="shared" si="47"/>
        <v>8168</v>
      </c>
      <c r="BU44" s="133">
        <f t="shared" si="48"/>
        <v>0</v>
      </c>
      <c r="BV44" s="133">
        <f t="shared" si="49"/>
        <v>119823</v>
      </c>
      <c r="BW44" s="133">
        <f t="shared" si="50"/>
        <v>0</v>
      </c>
      <c r="BX44" s="133">
        <f t="shared" si="51"/>
        <v>109135</v>
      </c>
      <c r="BY44" s="133">
        <f t="shared" si="52"/>
        <v>10688</v>
      </c>
      <c r="BZ44" s="133">
        <f t="shared" si="53"/>
        <v>0</v>
      </c>
      <c r="CA44" s="133">
        <f t="shared" si="54"/>
        <v>3474440</v>
      </c>
      <c r="CB44" s="133">
        <f t="shared" si="55"/>
        <v>0</v>
      </c>
      <c r="CC44" s="133">
        <f t="shared" si="56"/>
        <v>172535</v>
      </c>
      <c r="CD44" s="133">
        <f t="shared" si="57"/>
        <v>3301905</v>
      </c>
      <c r="CE44" s="133">
        <f t="shared" si="58"/>
        <v>0</v>
      </c>
      <c r="CF44" s="134">
        <v>0</v>
      </c>
      <c r="CG44" s="133">
        <f t="shared" si="59"/>
        <v>421</v>
      </c>
      <c r="CH44" s="133">
        <f t="shared" si="60"/>
        <v>0</v>
      </c>
      <c r="CI44" s="133">
        <f t="shared" si="61"/>
        <v>3911108</v>
      </c>
    </row>
    <row r="45" spans="1:87" s="129" customFormat="1" ht="12" customHeight="1">
      <c r="A45" s="125" t="s">
        <v>334</v>
      </c>
      <c r="B45" s="126" t="s">
        <v>410</v>
      </c>
      <c r="C45" s="125" t="s">
        <v>411</v>
      </c>
      <c r="D45" s="133">
        <f t="shared" si="3"/>
        <v>3536</v>
      </c>
      <c r="E45" s="133">
        <f t="shared" si="4"/>
        <v>3536</v>
      </c>
      <c r="F45" s="133">
        <v>0</v>
      </c>
      <c r="G45" s="133">
        <v>3536</v>
      </c>
      <c r="H45" s="133">
        <v>0</v>
      </c>
      <c r="I45" s="133">
        <v>0</v>
      </c>
      <c r="J45" s="133">
        <v>0</v>
      </c>
      <c r="K45" s="134">
        <v>0</v>
      </c>
      <c r="L45" s="133">
        <f t="shared" si="5"/>
        <v>316674</v>
      </c>
      <c r="M45" s="133">
        <f t="shared" si="6"/>
        <v>95771</v>
      </c>
      <c r="N45" s="133">
        <v>95771</v>
      </c>
      <c r="O45" s="133">
        <v>0</v>
      </c>
      <c r="P45" s="133">
        <v>0</v>
      </c>
      <c r="Q45" s="133">
        <v>0</v>
      </c>
      <c r="R45" s="133">
        <f t="shared" si="7"/>
        <v>150773</v>
      </c>
      <c r="S45" s="133">
        <v>0</v>
      </c>
      <c r="T45" s="133">
        <v>140684</v>
      </c>
      <c r="U45" s="133">
        <v>10089</v>
      </c>
      <c r="V45" s="133">
        <v>0</v>
      </c>
      <c r="W45" s="133">
        <f t="shared" si="8"/>
        <v>70130</v>
      </c>
      <c r="X45" s="133">
        <v>0</v>
      </c>
      <c r="Y45" s="133">
        <v>52098</v>
      </c>
      <c r="Z45" s="133">
        <v>18032</v>
      </c>
      <c r="AA45" s="133">
        <v>0</v>
      </c>
      <c r="AB45" s="134">
        <v>0</v>
      </c>
      <c r="AC45" s="133">
        <v>0</v>
      </c>
      <c r="AD45" s="133">
        <v>24477</v>
      </c>
      <c r="AE45" s="133">
        <f t="shared" si="9"/>
        <v>344687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0</v>
      </c>
      <c r="AN45" s="133">
        <f t="shared" si="12"/>
        <v>0</v>
      </c>
      <c r="AO45" s="133">
        <f t="shared" si="13"/>
        <v>0</v>
      </c>
      <c r="AP45" s="133">
        <v>0</v>
      </c>
      <c r="AQ45" s="133">
        <v>0</v>
      </c>
      <c r="AR45" s="133">
        <v>0</v>
      </c>
      <c r="AS45" s="133">
        <v>0</v>
      </c>
      <c r="AT45" s="133">
        <f t="shared" si="14"/>
        <v>0</v>
      </c>
      <c r="AU45" s="133">
        <v>0</v>
      </c>
      <c r="AV45" s="133">
        <v>0</v>
      </c>
      <c r="AW45" s="133">
        <v>0</v>
      </c>
      <c r="AX45" s="133">
        <v>0</v>
      </c>
      <c r="AY45" s="133">
        <f t="shared" si="15"/>
        <v>0</v>
      </c>
      <c r="AZ45" s="133">
        <v>0</v>
      </c>
      <c r="BA45" s="133">
        <v>0</v>
      </c>
      <c r="BB45" s="133">
        <v>0</v>
      </c>
      <c r="BC45" s="133">
        <v>0</v>
      </c>
      <c r="BD45" s="134">
        <v>0</v>
      </c>
      <c r="BE45" s="133">
        <v>0</v>
      </c>
      <c r="BF45" s="133">
        <v>0</v>
      </c>
      <c r="BG45" s="133">
        <f t="shared" si="16"/>
        <v>0</v>
      </c>
      <c r="BH45" s="133">
        <f t="shared" si="36"/>
        <v>3536</v>
      </c>
      <c r="BI45" s="133">
        <f t="shared" si="37"/>
        <v>3536</v>
      </c>
      <c r="BJ45" s="133">
        <f t="shared" si="38"/>
        <v>0</v>
      </c>
      <c r="BK45" s="133">
        <f t="shared" si="39"/>
        <v>3536</v>
      </c>
      <c r="BL45" s="133">
        <f t="shared" si="40"/>
        <v>0</v>
      </c>
      <c r="BM45" s="133">
        <f t="shared" si="41"/>
        <v>0</v>
      </c>
      <c r="BN45" s="133">
        <f t="shared" si="42"/>
        <v>0</v>
      </c>
      <c r="BO45" s="134">
        <v>0</v>
      </c>
      <c r="BP45" s="133">
        <f t="shared" si="43"/>
        <v>316674</v>
      </c>
      <c r="BQ45" s="133">
        <f t="shared" si="44"/>
        <v>95771</v>
      </c>
      <c r="BR45" s="133">
        <f t="shared" si="45"/>
        <v>95771</v>
      </c>
      <c r="BS45" s="133">
        <f t="shared" si="46"/>
        <v>0</v>
      </c>
      <c r="BT45" s="133">
        <f t="shared" si="47"/>
        <v>0</v>
      </c>
      <c r="BU45" s="133">
        <f t="shared" si="48"/>
        <v>0</v>
      </c>
      <c r="BV45" s="133">
        <f t="shared" si="49"/>
        <v>150773</v>
      </c>
      <c r="BW45" s="133">
        <f t="shared" si="50"/>
        <v>0</v>
      </c>
      <c r="BX45" s="133">
        <f t="shared" si="51"/>
        <v>140684</v>
      </c>
      <c r="BY45" s="133">
        <f t="shared" si="52"/>
        <v>10089</v>
      </c>
      <c r="BZ45" s="133">
        <f t="shared" si="53"/>
        <v>0</v>
      </c>
      <c r="CA45" s="133">
        <f t="shared" si="54"/>
        <v>70130</v>
      </c>
      <c r="CB45" s="133">
        <f t="shared" si="55"/>
        <v>0</v>
      </c>
      <c r="CC45" s="133">
        <f t="shared" si="56"/>
        <v>52098</v>
      </c>
      <c r="CD45" s="133">
        <f t="shared" si="57"/>
        <v>18032</v>
      </c>
      <c r="CE45" s="133">
        <f t="shared" si="58"/>
        <v>0</v>
      </c>
      <c r="CF45" s="134">
        <v>0</v>
      </c>
      <c r="CG45" s="133">
        <f t="shared" si="59"/>
        <v>0</v>
      </c>
      <c r="CH45" s="133">
        <f t="shared" si="60"/>
        <v>24477</v>
      </c>
      <c r="CI45" s="133">
        <f t="shared" si="61"/>
        <v>344687</v>
      </c>
    </row>
    <row r="46" spans="1:87" s="129" customFormat="1" ht="12" customHeight="1">
      <c r="A46" s="125" t="s">
        <v>334</v>
      </c>
      <c r="B46" s="126" t="s">
        <v>412</v>
      </c>
      <c r="C46" s="125" t="s">
        <v>413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0</v>
      </c>
      <c r="L46" s="133">
        <f t="shared" si="5"/>
        <v>198913</v>
      </c>
      <c r="M46" s="133">
        <f t="shared" si="6"/>
        <v>8023</v>
      </c>
      <c r="N46" s="133">
        <v>8023</v>
      </c>
      <c r="O46" s="133">
        <v>0</v>
      </c>
      <c r="P46" s="133">
        <v>0</v>
      </c>
      <c r="Q46" s="133">
        <v>0</v>
      </c>
      <c r="R46" s="133">
        <f t="shared" si="7"/>
        <v>41258</v>
      </c>
      <c r="S46" s="133">
        <v>0</v>
      </c>
      <c r="T46" s="133">
        <v>41258</v>
      </c>
      <c r="U46" s="133">
        <v>0</v>
      </c>
      <c r="V46" s="133">
        <v>0</v>
      </c>
      <c r="W46" s="133">
        <f t="shared" si="8"/>
        <v>149632</v>
      </c>
      <c r="X46" s="133">
        <v>0</v>
      </c>
      <c r="Y46" s="133">
        <v>121123</v>
      </c>
      <c r="Z46" s="133">
        <v>28509</v>
      </c>
      <c r="AA46" s="133">
        <v>0</v>
      </c>
      <c r="AB46" s="134">
        <v>0</v>
      </c>
      <c r="AC46" s="133">
        <v>0</v>
      </c>
      <c r="AD46" s="133">
        <v>60963</v>
      </c>
      <c r="AE46" s="133">
        <f t="shared" si="9"/>
        <v>259876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0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0</v>
      </c>
      <c r="BE46" s="133">
        <v>0</v>
      </c>
      <c r="BF46" s="133">
        <v>0</v>
      </c>
      <c r="BG46" s="133">
        <f t="shared" si="16"/>
        <v>0</v>
      </c>
      <c r="BH46" s="133">
        <f t="shared" si="36"/>
        <v>0</v>
      </c>
      <c r="BI46" s="133">
        <f t="shared" si="37"/>
        <v>0</v>
      </c>
      <c r="BJ46" s="133">
        <f t="shared" si="38"/>
        <v>0</v>
      </c>
      <c r="BK46" s="133">
        <f t="shared" si="39"/>
        <v>0</v>
      </c>
      <c r="BL46" s="133">
        <f t="shared" si="40"/>
        <v>0</v>
      </c>
      <c r="BM46" s="133">
        <f t="shared" si="41"/>
        <v>0</v>
      </c>
      <c r="BN46" s="133">
        <f t="shared" si="42"/>
        <v>0</v>
      </c>
      <c r="BO46" s="134">
        <v>0</v>
      </c>
      <c r="BP46" s="133">
        <f t="shared" si="43"/>
        <v>198913</v>
      </c>
      <c r="BQ46" s="133">
        <f t="shared" si="44"/>
        <v>8023</v>
      </c>
      <c r="BR46" s="133">
        <f t="shared" si="45"/>
        <v>8023</v>
      </c>
      <c r="BS46" s="133">
        <f t="shared" si="46"/>
        <v>0</v>
      </c>
      <c r="BT46" s="133">
        <f t="shared" si="47"/>
        <v>0</v>
      </c>
      <c r="BU46" s="133">
        <f t="shared" si="48"/>
        <v>0</v>
      </c>
      <c r="BV46" s="133">
        <f t="shared" si="49"/>
        <v>41258</v>
      </c>
      <c r="BW46" s="133">
        <f t="shared" si="50"/>
        <v>0</v>
      </c>
      <c r="BX46" s="133">
        <f t="shared" si="51"/>
        <v>41258</v>
      </c>
      <c r="BY46" s="133">
        <f t="shared" si="52"/>
        <v>0</v>
      </c>
      <c r="BZ46" s="133">
        <f t="shared" si="53"/>
        <v>0</v>
      </c>
      <c r="CA46" s="133">
        <f t="shared" si="54"/>
        <v>149632</v>
      </c>
      <c r="CB46" s="133">
        <f t="shared" si="55"/>
        <v>0</v>
      </c>
      <c r="CC46" s="133">
        <f t="shared" si="56"/>
        <v>121123</v>
      </c>
      <c r="CD46" s="133">
        <f t="shared" si="57"/>
        <v>28509</v>
      </c>
      <c r="CE46" s="133">
        <f t="shared" si="58"/>
        <v>0</v>
      </c>
      <c r="CF46" s="134">
        <v>0</v>
      </c>
      <c r="CG46" s="133">
        <f t="shared" si="59"/>
        <v>0</v>
      </c>
      <c r="CH46" s="133">
        <f t="shared" si="60"/>
        <v>60963</v>
      </c>
      <c r="CI46" s="133">
        <f t="shared" si="61"/>
        <v>259876</v>
      </c>
    </row>
    <row r="47" spans="1:87" s="129" customFormat="1" ht="12" customHeight="1">
      <c r="A47" s="125" t="s">
        <v>334</v>
      </c>
      <c r="B47" s="126" t="s">
        <v>414</v>
      </c>
      <c r="C47" s="125" t="s">
        <v>415</v>
      </c>
      <c r="D47" s="133">
        <f t="shared" si="3"/>
        <v>2953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2953</v>
      </c>
      <c r="K47" s="134">
        <v>0</v>
      </c>
      <c r="L47" s="133">
        <f t="shared" si="5"/>
        <v>0</v>
      </c>
      <c r="M47" s="133">
        <f t="shared" si="6"/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f t="shared" si="7"/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f t="shared" si="8"/>
        <v>0</v>
      </c>
      <c r="X47" s="133">
        <v>0</v>
      </c>
      <c r="Y47" s="133">
        <v>0</v>
      </c>
      <c r="Z47" s="133">
        <v>0</v>
      </c>
      <c r="AA47" s="133">
        <v>0</v>
      </c>
      <c r="AB47" s="134">
        <v>0</v>
      </c>
      <c r="AC47" s="133">
        <v>0</v>
      </c>
      <c r="AD47" s="133">
        <v>27675</v>
      </c>
      <c r="AE47" s="133">
        <f t="shared" si="9"/>
        <v>30628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0</v>
      </c>
      <c r="AN47" s="133">
        <f t="shared" si="12"/>
        <v>0</v>
      </c>
      <c r="AO47" s="133">
        <f t="shared" si="13"/>
        <v>0</v>
      </c>
      <c r="AP47" s="133">
        <v>0</v>
      </c>
      <c r="AQ47" s="133">
        <v>0</v>
      </c>
      <c r="AR47" s="133">
        <v>0</v>
      </c>
      <c r="AS47" s="133">
        <v>0</v>
      </c>
      <c r="AT47" s="133">
        <f t="shared" si="14"/>
        <v>0</v>
      </c>
      <c r="AU47" s="133">
        <v>0</v>
      </c>
      <c r="AV47" s="133">
        <v>0</v>
      </c>
      <c r="AW47" s="133">
        <v>0</v>
      </c>
      <c r="AX47" s="133">
        <v>0</v>
      </c>
      <c r="AY47" s="133">
        <f t="shared" si="15"/>
        <v>0</v>
      </c>
      <c r="AZ47" s="133">
        <v>0</v>
      </c>
      <c r="BA47" s="133">
        <v>0</v>
      </c>
      <c r="BB47" s="133">
        <v>0</v>
      </c>
      <c r="BC47" s="133">
        <v>0</v>
      </c>
      <c r="BD47" s="134">
        <v>0</v>
      </c>
      <c r="BE47" s="133">
        <v>0</v>
      </c>
      <c r="BF47" s="133">
        <v>0</v>
      </c>
      <c r="BG47" s="133">
        <f t="shared" si="16"/>
        <v>0</v>
      </c>
      <c r="BH47" s="133">
        <f t="shared" si="36"/>
        <v>2953</v>
      </c>
      <c r="BI47" s="133">
        <f t="shared" si="37"/>
        <v>0</v>
      </c>
      <c r="BJ47" s="133">
        <f t="shared" si="38"/>
        <v>0</v>
      </c>
      <c r="BK47" s="133">
        <f t="shared" si="39"/>
        <v>0</v>
      </c>
      <c r="BL47" s="133">
        <f t="shared" si="40"/>
        <v>0</v>
      </c>
      <c r="BM47" s="133">
        <f t="shared" si="41"/>
        <v>0</v>
      </c>
      <c r="BN47" s="133">
        <f t="shared" si="42"/>
        <v>2953</v>
      </c>
      <c r="BO47" s="134">
        <v>0</v>
      </c>
      <c r="BP47" s="133">
        <f t="shared" si="43"/>
        <v>0</v>
      </c>
      <c r="BQ47" s="133">
        <f t="shared" si="44"/>
        <v>0</v>
      </c>
      <c r="BR47" s="133">
        <f t="shared" si="45"/>
        <v>0</v>
      </c>
      <c r="BS47" s="133">
        <f t="shared" si="46"/>
        <v>0</v>
      </c>
      <c r="BT47" s="133">
        <f t="shared" si="47"/>
        <v>0</v>
      </c>
      <c r="BU47" s="133">
        <f t="shared" si="48"/>
        <v>0</v>
      </c>
      <c r="BV47" s="133">
        <f t="shared" si="49"/>
        <v>0</v>
      </c>
      <c r="BW47" s="133">
        <f t="shared" si="50"/>
        <v>0</v>
      </c>
      <c r="BX47" s="133">
        <f t="shared" si="51"/>
        <v>0</v>
      </c>
      <c r="BY47" s="133">
        <f t="shared" si="52"/>
        <v>0</v>
      </c>
      <c r="BZ47" s="133">
        <f t="shared" si="53"/>
        <v>0</v>
      </c>
      <c r="CA47" s="133">
        <f t="shared" si="54"/>
        <v>0</v>
      </c>
      <c r="CB47" s="133">
        <f t="shared" si="55"/>
        <v>0</v>
      </c>
      <c r="CC47" s="133">
        <f t="shared" si="56"/>
        <v>0</v>
      </c>
      <c r="CD47" s="133">
        <f t="shared" si="57"/>
        <v>0</v>
      </c>
      <c r="CE47" s="133">
        <f t="shared" si="58"/>
        <v>0</v>
      </c>
      <c r="CF47" s="134">
        <v>0</v>
      </c>
      <c r="CG47" s="133">
        <f t="shared" si="59"/>
        <v>0</v>
      </c>
      <c r="CH47" s="133">
        <f t="shared" si="60"/>
        <v>27675</v>
      </c>
      <c r="CI47" s="133">
        <f t="shared" si="61"/>
        <v>30628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416</v>
      </c>
      <c r="B7" s="122">
        <v>14000</v>
      </c>
      <c r="C7" s="121" t="s">
        <v>333</v>
      </c>
      <c r="D7" s="123">
        <f aca="true" t="shared" si="0" ref="D7:I7">SUM(D8:D40)</f>
        <v>30369</v>
      </c>
      <c r="E7" s="123">
        <f t="shared" si="0"/>
        <v>4064099</v>
      </c>
      <c r="F7" s="123">
        <f t="shared" si="0"/>
        <v>4094468</v>
      </c>
      <c r="G7" s="123">
        <f t="shared" si="0"/>
        <v>41021</v>
      </c>
      <c r="H7" s="123">
        <f t="shared" si="0"/>
        <v>124527</v>
      </c>
      <c r="I7" s="123">
        <f t="shared" si="0"/>
        <v>165548</v>
      </c>
      <c r="J7" s="146">
        <f>COUNTIF(J8:J40,"&lt;&gt;")</f>
        <v>13</v>
      </c>
      <c r="K7" s="146">
        <f>COUNTIF(K8:K40,"&lt;&gt;")</f>
        <v>13</v>
      </c>
      <c r="L7" s="123">
        <f aca="true" t="shared" si="1" ref="L7:Q7">SUM(L8:L40)</f>
        <v>29399</v>
      </c>
      <c r="M7" s="123">
        <f t="shared" si="1"/>
        <v>3988240</v>
      </c>
      <c r="N7" s="123">
        <f t="shared" si="1"/>
        <v>4017639</v>
      </c>
      <c r="O7" s="123">
        <f t="shared" si="1"/>
        <v>35746</v>
      </c>
      <c r="P7" s="123">
        <f t="shared" si="1"/>
        <v>94500</v>
      </c>
      <c r="Q7" s="123">
        <f t="shared" si="1"/>
        <v>130246</v>
      </c>
      <c r="R7" s="146">
        <f>COUNTIF(R8:R40,"&lt;&gt;")</f>
        <v>5</v>
      </c>
      <c r="S7" s="146">
        <f>COUNTIF(S8:S40,"&lt;&gt;")</f>
        <v>5</v>
      </c>
      <c r="T7" s="123">
        <f aca="true" t="shared" si="2" ref="T7:Y7">SUM(T8:T40)</f>
        <v>970</v>
      </c>
      <c r="U7" s="123">
        <f t="shared" si="2"/>
        <v>75859</v>
      </c>
      <c r="V7" s="123">
        <f t="shared" si="2"/>
        <v>76829</v>
      </c>
      <c r="W7" s="123">
        <f t="shared" si="2"/>
        <v>5275</v>
      </c>
      <c r="X7" s="123">
        <f t="shared" si="2"/>
        <v>30027</v>
      </c>
      <c r="Y7" s="123">
        <f t="shared" si="2"/>
        <v>35302</v>
      </c>
      <c r="Z7" s="146">
        <f>COUNTIF(Z8:Z40,"&lt;&gt;")</f>
        <v>0</v>
      </c>
      <c r="AA7" s="146">
        <f>COUNTIF(AA8:AA40,"&lt;&gt;")</f>
        <v>0</v>
      </c>
      <c r="AB7" s="123">
        <f aca="true" t="shared" si="3" ref="AB7:AG7">SUM(AB8:AB40)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6">
        <f>COUNTIF(AH8:AH40,"&lt;&gt;")</f>
        <v>0</v>
      </c>
      <c r="AI7" s="146">
        <f>COUNTIF(AI8:AI40,"&lt;&gt;")</f>
        <v>0</v>
      </c>
      <c r="AJ7" s="123">
        <f aca="true" t="shared" si="4" ref="AJ7:AO7">SUM(AJ8:AJ40)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6">
        <f>COUNTIF(AP8:AP40,"&lt;&gt;")</f>
        <v>0</v>
      </c>
      <c r="AQ7" s="146">
        <f>COUNTIF(AQ8:AQ40,"&lt;&gt;")</f>
        <v>0</v>
      </c>
      <c r="AR7" s="123">
        <f aca="true" t="shared" si="5" ref="AR7:AW7">SUM(AR8:AR40)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COUNTIF(AX8:AX40,"&lt;&gt;")</f>
        <v>0</v>
      </c>
      <c r="AY7" s="146">
        <f>COUNTIF(AY8:AY40,"&lt;&gt;")</f>
        <v>0</v>
      </c>
      <c r="AZ7" s="123">
        <f aca="true" t="shared" si="6" ref="AZ7:BE7">SUM(AZ8:AZ40)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416</v>
      </c>
      <c r="B8" s="126" t="s">
        <v>476</v>
      </c>
      <c r="C8" s="125" t="s">
        <v>417</v>
      </c>
      <c r="D8" s="127">
        <f aca="true" t="shared" si="7" ref="D8:D40">SUM(L8,T8,AB8,AJ8,AR8,AZ8)</f>
        <v>0</v>
      </c>
      <c r="E8" s="127">
        <f aca="true" t="shared" si="8" ref="E8:E40">SUM(M8,U8,AC8,AK8,AS8,BA8)</f>
        <v>0</v>
      </c>
      <c r="F8" s="127">
        <f aca="true" t="shared" si="9" ref="F8:F40">SUM(D8:E8)</f>
        <v>0</v>
      </c>
      <c r="G8" s="127">
        <f aca="true" t="shared" si="10" ref="G8:G40">SUM(O8,W8,AE8,AM8,AU8,BC8)</f>
        <v>0</v>
      </c>
      <c r="H8" s="127">
        <f aca="true" t="shared" si="11" ref="H8:H40">SUM(P8,X8,AF8,AN8,AV8,BD8)</f>
        <v>0</v>
      </c>
      <c r="I8" s="127">
        <f aca="true" t="shared" si="12" ref="I8:I40">SUM(G8:H8)</f>
        <v>0</v>
      </c>
      <c r="J8" s="130"/>
      <c r="K8" s="131"/>
      <c r="L8" s="127">
        <v>0</v>
      </c>
      <c r="M8" s="127">
        <v>0</v>
      </c>
      <c r="N8" s="127">
        <f aca="true" t="shared" si="13" ref="N8:N40">SUM(L8,+M8)</f>
        <v>0</v>
      </c>
      <c r="O8" s="127">
        <v>0</v>
      </c>
      <c r="P8" s="127">
        <v>0</v>
      </c>
      <c r="Q8" s="127">
        <f aca="true" t="shared" si="14" ref="Q8:Q40">SUM(O8,+P8)</f>
        <v>0</v>
      </c>
      <c r="R8" s="130"/>
      <c r="S8" s="131"/>
      <c r="T8" s="127">
        <v>0</v>
      </c>
      <c r="U8" s="127">
        <v>0</v>
      </c>
      <c r="V8" s="127">
        <f aca="true" t="shared" si="15" ref="V8:V40">+SUM(T8,U8)</f>
        <v>0</v>
      </c>
      <c r="W8" s="127">
        <v>0</v>
      </c>
      <c r="X8" s="127">
        <v>0</v>
      </c>
      <c r="Y8" s="127">
        <f aca="true" t="shared" si="16" ref="Y8:Y40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40">+SUM(AB8,AC8)</f>
        <v>0</v>
      </c>
      <c r="AE8" s="127">
        <v>0</v>
      </c>
      <c r="AF8" s="127">
        <v>0</v>
      </c>
      <c r="AG8" s="127">
        <f aca="true" t="shared" si="18" ref="AG8:AG40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0">SUM(AJ8,+AK8)</f>
        <v>0</v>
      </c>
      <c r="AM8" s="127">
        <v>0</v>
      </c>
      <c r="AN8" s="127">
        <v>0</v>
      </c>
      <c r="AO8" s="127">
        <f aca="true" t="shared" si="20" ref="AO8:AO40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0">SUM(AR8,+AS8)</f>
        <v>0</v>
      </c>
      <c r="AU8" s="127">
        <v>0</v>
      </c>
      <c r="AV8" s="127">
        <v>0</v>
      </c>
      <c r="AW8" s="127">
        <f aca="true" t="shared" si="22" ref="AW8:AW40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0">SUM(AZ8,BA8)</f>
        <v>0</v>
      </c>
      <c r="BC8" s="127">
        <v>0</v>
      </c>
      <c r="BD8" s="127">
        <v>0</v>
      </c>
      <c r="BE8" s="127">
        <f aca="true" t="shared" si="24" ref="BE8:BE40">SUM(BC8,+BD8)</f>
        <v>0</v>
      </c>
    </row>
    <row r="9" spans="1:57" s="129" customFormat="1" ht="12" customHeight="1">
      <c r="A9" s="125" t="s">
        <v>416</v>
      </c>
      <c r="B9" s="126" t="s">
        <v>477</v>
      </c>
      <c r="C9" s="125" t="s">
        <v>418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416</v>
      </c>
      <c r="B10" s="126" t="s">
        <v>478</v>
      </c>
      <c r="C10" s="125" t="s">
        <v>419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416</v>
      </c>
      <c r="B11" s="126" t="s">
        <v>479</v>
      </c>
      <c r="C11" s="125" t="s">
        <v>420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416</v>
      </c>
      <c r="B12" s="126" t="s">
        <v>480</v>
      </c>
      <c r="C12" s="125" t="s">
        <v>421</v>
      </c>
      <c r="D12" s="133">
        <f t="shared" si="7"/>
        <v>0</v>
      </c>
      <c r="E12" s="133">
        <f t="shared" si="8"/>
        <v>0</v>
      </c>
      <c r="F12" s="133">
        <f t="shared" si="9"/>
        <v>0</v>
      </c>
      <c r="G12" s="133">
        <f t="shared" si="10"/>
        <v>0</v>
      </c>
      <c r="H12" s="133">
        <f t="shared" si="11"/>
        <v>0</v>
      </c>
      <c r="I12" s="133">
        <f t="shared" si="12"/>
        <v>0</v>
      </c>
      <c r="J12" s="126"/>
      <c r="K12" s="125"/>
      <c r="L12" s="133">
        <v>0</v>
      </c>
      <c r="M12" s="133">
        <v>0</v>
      </c>
      <c r="N12" s="133">
        <f t="shared" si="13"/>
        <v>0</v>
      </c>
      <c r="O12" s="133">
        <v>0</v>
      </c>
      <c r="P12" s="133">
        <v>0</v>
      </c>
      <c r="Q12" s="133">
        <f t="shared" si="14"/>
        <v>0</v>
      </c>
      <c r="R12" s="126"/>
      <c r="S12" s="125"/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0</v>
      </c>
      <c r="Y12" s="133">
        <f t="shared" si="16"/>
        <v>0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416</v>
      </c>
      <c r="B13" s="126" t="s">
        <v>481</v>
      </c>
      <c r="C13" s="125" t="s">
        <v>422</v>
      </c>
      <c r="D13" s="133">
        <f t="shared" si="7"/>
        <v>0</v>
      </c>
      <c r="E13" s="133">
        <f t="shared" si="8"/>
        <v>0</v>
      </c>
      <c r="F13" s="133">
        <f t="shared" si="9"/>
        <v>0</v>
      </c>
      <c r="G13" s="133">
        <f t="shared" si="10"/>
        <v>0</v>
      </c>
      <c r="H13" s="133">
        <f t="shared" si="11"/>
        <v>0</v>
      </c>
      <c r="I13" s="133">
        <f t="shared" si="12"/>
        <v>0</v>
      </c>
      <c r="J13" s="126"/>
      <c r="K13" s="125"/>
      <c r="L13" s="133">
        <v>0</v>
      </c>
      <c r="M13" s="133">
        <v>0</v>
      </c>
      <c r="N13" s="133">
        <f t="shared" si="13"/>
        <v>0</v>
      </c>
      <c r="O13" s="133">
        <v>0</v>
      </c>
      <c r="P13" s="133">
        <v>0</v>
      </c>
      <c r="Q13" s="133">
        <f t="shared" si="14"/>
        <v>0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416</v>
      </c>
      <c r="B14" s="126" t="s">
        <v>482</v>
      </c>
      <c r="C14" s="125" t="s">
        <v>423</v>
      </c>
      <c r="D14" s="133">
        <f t="shared" si="7"/>
        <v>0</v>
      </c>
      <c r="E14" s="133">
        <f t="shared" si="8"/>
        <v>0</v>
      </c>
      <c r="F14" s="133">
        <f t="shared" si="9"/>
        <v>0</v>
      </c>
      <c r="G14" s="133">
        <f t="shared" si="10"/>
        <v>0</v>
      </c>
      <c r="H14" s="133">
        <f t="shared" si="11"/>
        <v>0</v>
      </c>
      <c r="I14" s="133">
        <f t="shared" si="12"/>
        <v>0</v>
      </c>
      <c r="J14" s="126"/>
      <c r="K14" s="125"/>
      <c r="L14" s="133">
        <v>0</v>
      </c>
      <c r="M14" s="133">
        <v>0</v>
      </c>
      <c r="N14" s="133">
        <f t="shared" si="13"/>
        <v>0</v>
      </c>
      <c r="O14" s="133">
        <v>0</v>
      </c>
      <c r="P14" s="133">
        <v>0</v>
      </c>
      <c r="Q14" s="133">
        <f t="shared" si="14"/>
        <v>0</v>
      </c>
      <c r="R14" s="126"/>
      <c r="S14" s="125"/>
      <c r="T14" s="133">
        <v>0</v>
      </c>
      <c r="U14" s="133">
        <v>0</v>
      </c>
      <c r="V14" s="133">
        <f t="shared" si="15"/>
        <v>0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416</v>
      </c>
      <c r="B15" s="126" t="s">
        <v>483</v>
      </c>
      <c r="C15" s="125" t="s">
        <v>424</v>
      </c>
      <c r="D15" s="133">
        <f t="shared" si="7"/>
        <v>0</v>
      </c>
      <c r="E15" s="133">
        <f t="shared" si="8"/>
        <v>0</v>
      </c>
      <c r="F15" s="133">
        <f t="shared" si="9"/>
        <v>0</v>
      </c>
      <c r="G15" s="133">
        <f t="shared" si="10"/>
        <v>0</v>
      </c>
      <c r="H15" s="133">
        <f t="shared" si="11"/>
        <v>0</v>
      </c>
      <c r="I15" s="133">
        <f t="shared" si="12"/>
        <v>0</v>
      </c>
      <c r="J15" s="126"/>
      <c r="K15" s="125"/>
      <c r="L15" s="133">
        <v>0</v>
      </c>
      <c r="M15" s="133">
        <v>0</v>
      </c>
      <c r="N15" s="133">
        <f t="shared" si="13"/>
        <v>0</v>
      </c>
      <c r="O15" s="133">
        <v>0</v>
      </c>
      <c r="P15" s="133">
        <v>0</v>
      </c>
      <c r="Q15" s="133">
        <f t="shared" si="14"/>
        <v>0</v>
      </c>
      <c r="R15" s="126"/>
      <c r="S15" s="125"/>
      <c r="T15" s="133">
        <v>0</v>
      </c>
      <c r="U15" s="133">
        <v>0</v>
      </c>
      <c r="V15" s="133">
        <f t="shared" si="15"/>
        <v>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416</v>
      </c>
      <c r="B16" s="126" t="s">
        <v>484</v>
      </c>
      <c r="C16" s="125" t="s">
        <v>425</v>
      </c>
      <c r="D16" s="133">
        <f t="shared" si="7"/>
        <v>0</v>
      </c>
      <c r="E16" s="133">
        <f t="shared" si="8"/>
        <v>0</v>
      </c>
      <c r="F16" s="133">
        <f t="shared" si="9"/>
        <v>0</v>
      </c>
      <c r="G16" s="133">
        <f t="shared" si="10"/>
        <v>0</v>
      </c>
      <c r="H16" s="133">
        <f t="shared" si="11"/>
        <v>0</v>
      </c>
      <c r="I16" s="133">
        <f t="shared" si="12"/>
        <v>0</v>
      </c>
      <c r="J16" s="126"/>
      <c r="K16" s="125"/>
      <c r="L16" s="133">
        <v>0</v>
      </c>
      <c r="M16" s="133">
        <v>0</v>
      </c>
      <c r="N16" s="133">
        <f t="shared" si="13"/>
        <v>0</v>
      </c>
      <c r="O16" s="133">
        <v>0</v>
      </c>
      <c r="P16" s="133">
        <v>0</v>
      </c>
      <c r="Q16" s="133">
        <f t="shared" si="14"/>
        <v>0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416</v>
      </c>
      <c r="B17" s="126" t="s">
        <v>485</v>
      </c>
      <c r="C17" s="125" t="s">
        <v>426</v>
      </c>
      <c r="D17" s="133">
        <f t="shared" si="7"/>
        <v>0</v>
      </c>
      <c r="E17" s="133">
        <f t="shared" si="8"/>
        <v>0</v>
      </c>
      <c r="F17" s="133">
        <f t="shared" si="9"/>
        <v>0</v>
      </c>
      <c r="G17" s="133">
        <f t="shared" si="10"/>
        <v>0</v>
      </c>
      <c r="H17" s="133">
        <f t="shared" si="11"/>
        <v>0</v>
      </c>
      <c r="I17" s="133">
        <f t="shared" si="12"/>
        <v>0</v>
      </c>
      <c r="J17" s="126"/>
      <c r="K17" s="125"/>
      <c r="L17" s="133">
        <v>0</v>
      </c>
      <c r="M17" s="133">
        <v>0</v>
      </c>
      <c r="N17" s="133">
        <f t="shared" si="13"/>
        <v>0</v>
      </c>
      <c r="O17" s="133">
        <v>0</v>
      </c>
      <c r="P17" s="133">
        <v>0</v>
      </c>
      <c r="Q17" s="133">
        <f t="shared" si="14"/>
        <v>0</v>
      </c>
      <c r="R17" s="126"/>
      <c r="S17" s="125"/>
      <c r="T17" s="133">
        <v>0</v>
      </c>
      <c r="U17" s="133">
        <v>0</v>
      </c>
      <c r="V17" s="133">
        <f t="shared" si="15"/>
        <v>0</v>
      </c>
      <c r="W17" s="133">
        <v>0</v>
      </c>
      <c r="X17" s="133">
        <v>0</v>
      </c>
      <c r="Y17" s="133">
        <f t="shared" si="16"/>
        <v>0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416</v>
      </c>
      <c r="B18" s="126" t="s">
        <v>486</v>
      </c>
      <c r="C18" s="125" t="s">
        <v>427</v>
      </c>
      <c r="D18" s="133">
        <f t="shared" si="7"/>
        <v>0</v>
      </c>
      <c r="E18" s="133">
        <f t="shared" si="8"/>
        <v>0</v>
      </c>
      <c r="F18" s="133">
        <f t="shared" si="9"/>
        <v>0</v>
      </c>
      <c r="G18" s="133">
        <f t="shared" si="10"/>
        <v>0</v>
      </c>
      <c r="H18" s="133">
        <f t="shared" si="11"/>
        <v>0</v>
      </c>
      <c r="I18" s="133">
        <f t="shared" si="12"/>
        <v>0</v>
      </c>
      <c r="J18" s="126"/>
      <c r="K18" s="125"/>
      <c r="L18" s="133">
        <v>0</v>
      </c>
      <c r="M18" s="133">
        <v>0</v>
      </c>
      <c r="N18" s="133">
        <f t="shared" si="13"/>
        <v>0</v>
      </c>
      <c r="O18" s="133">
        <v>0</v>
      </c>
      <c r="P18" s="133">
        <v>0</v>
      </c>
      <c r="Q18" s="133">
        <f t="shared" si="14"/>
        <v>0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416</v>
      </c>
      <c r="B19" s="126" t="s">
        <v>428</v>
      </c>
      <c r="C19" s="125" t="s">
        <v>429</v>
      </c>
      <c r="D19" s="133">
        <f t="shared" si="7"/>
        <v>0</v>
      </c>
      <c r="E19" s="133">
        <f t="shared" si="8"/>
        <v>769650</v>
      </c>
      <c r="F19" s="133">
        <f t="shared" si="9"/>
        <v>769650</v>
      </c>
      <c r="G19" s="133">
        <f t="shared" si="10"/>
        <v>0</v>
      </c>
      <c r="H19" s="133">
        <f t="shared" si="11"/>
        <v>0</v>
      </c>
      <c r="I19" s="133">
        <f t="shared" si="12"/>
        <v>0</v>
      </c>
      <c r="J19" s="126" t="s">
        <v>430</v>
      </c>
      <c r="K19" s="125" t="s">
        <v>431</v>
      </c>
      <c r="L19" s="133">
        <v>0</v>
      </c>
      <c r="M19" s="133">
        <v>769650</v>
      </c>
      <c r="N19" s="133">
        <f t="shared" si="13"/>
        <v>769650</v>
      </c>
      <c r="O19" s="133">
        <v>0</v>
      </c>
      <c r="P19" s="133">
        <v>0</v>
      </c>
      <c r="Q19" s="133">
        <f t="shared" si="14"/>
        <v>0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416</v>
      </c>
      <c r="B20" s="126" t="s">
        <v>487</v>
      </c>
      <c r="C20" s="125" t="s">
        <v>432</v>
      </c>
      <c r="D20" s="133">
        <f t="shared" si="7"/>
        <v>0</v>
      </c>
      <c r="E20" s="133">
        <f t="shared" si="8"/>
        <v>0</v>
      </c>
      <c r="F20" s="133">
        <f t="shared" si="9"/>
        <v>0</v>
      </c>
      <c r="G20" s="133">
        <f t="shared" si="10"/>
        <v>0</v>
      </c>
      <c r="H20" s="133">
        <f t="shared" si="11"/>
        <v>0</v>
      </c>
      <c r="I20" s="133">
        <f t="shared" si="12"/>
        <v>0</v>
      </c>
      <c r="J20" s="126"/>
      <c r="K20" s="125"/>
      <c r="L20" s="133">
        <v>0</v>
      </c>
      <c r="M20" s="133">
        <v>0</v>
      </c>
      <c r="N20" s="133">
        <f t="shared" si="13"/>
        <v>0</v>
      </c>
      <c r="O20" s="133">
        <v>0</v>
      </c>
      <c r="P20" s="133">
        <v>0</v>
      </c>
      <c r="Q20" s="133">
        <f t="shared" si="14"/>
        <v>0</v>
      </c>
      <c r="R20" s="126"/>
      <c r="S20" s="125"/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416</v>
      </c>
      <c r="B21" s="126" t="s">
        <v>488</v>
      </c>
      <c r="C21" s="125" t="s">
        <v>433</v>
      </c>
      <c r="D21" s="133">
        <f t="shared" si="7"/>
        <v>0</v>
      </c>
      <c r="E21" s="133">
        <f t="shared" si="8"/>
        <v>0</v>
      </c>
      <c r="F21" s="133">
        <f t="shared" si="9"/>
        <v>0</v>
      </c>
      <c r="G21" s="133">
        <f t="shared" si="10"/>
        <v>0</v>
      </c>
      <c r="H21" s="133">
        <f t="shared" si="11"/>
        <v>0</v>
      </c>
      <c r="I21" s="133">
        <f t="shared" si="12"/>
        <v>0</v>
      </c>
      <c r="J21" s="126"/>
      <c r="K21" s="125"/>
      <c r="L21" s="133">
        <v>0</v>
      </c>
      <c r="M21" s="133">
        <v>0</v>
      </c>
      <c r="N21" s="133">
        <f t="shared" si="13"/>
        <v>0</v>
      </c>
      <c r="O21" s="133">
        <v>0</v>
      </c>
      <c r="P21" s="133">
        <v>0</v>
      </c>
      <c r="Q21" s="133">
        <f t="shared" si="14"/>
        <v>0</v>
      </c>
      <c r="R21" s="126"/>
      <c r="S21" s="125"/>
      <c r="T21" s="133">
        <v>0</v>
      </c>
      <c r="U21" s="133">
        <v>0</v>
      </c>
      <c r="V21" s="133">
        <f t="shared" si="15"/>
        <v>0</v>
      </c>
      <c r="W21" s="133">
        <v>0</v>
      </c>
      <c r="X21" s="133">
        <v>0</v>
      </c>
      <c r="Y21" s="133">
        <f t="shared" si="16"/>
        <v>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416</v>
      </c>
      <c r="B22" s="126" t="s">
        <v>434</v>
      </c>
      <c r="C22" s="125" t="s">
        <v>435</v>
      </c>
      <c r="D22" s="133">
        <f t="shared" si="7"/>
        <v>0</v>
      </c>
      <c r="E22" s="133">
        <f t="shared" si="8"/>
        <v>477520</v>
      </c>
      <c r="F22" s="133">
        <f t="shared" si="9"/>
        <v>477520</v>
      </c>
      <c r="G22" s="133">
        <f t="shared" si="10"/>
        <v>0</v>
      </c>
      <c r="H22" s="133">
        <f t="shared" si="11"/>
        <v>0</v>
      </c>
      <c r="I22" s="133">
        <f t="shared" si="12"/>
        <v>0</v>
      </c>
      <c r="J22" s="126" t="s">
        <v>430</v>
      </c>
      <c r="K22" s="125" t="s">
        <v>431</v>
      </c>
      <c r="L22" s="133">
        <v>0</v>
      </c>
      <c r="M22" s="133">
        <v>477520</v>
      </c>
      <c r="N22" s="133">
        <f t="shared" si="13"/>
        <v>477520</v>
      </c>
      <c r="O22" s="133">
        <v>0</v>
      </c>
      <c r="P22" s="133">
        <v>0</v>
      </c>
      <c r="Q22" s="133">
        <f t="shared" si="14"/>
        <v>0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416</v>
      </c>
      <c r="B23" s="126" t="s">
        <v>436</v>
      </c>
      <c r="C23" s="125" t="s">
        <v>437</v>
      </c>
      <c r="D23" s="133">
        <f t="shared" si="7"/>
        <v>0</v>
      </c>
      <c r="E23" s="133">
        <f t="shared" si="8"/>
        <v>682614</v>
      </c>
      <c r="F23" s="133">
        <f t="shared" si="9"/>
        <v>682614</v>
      </c>
      <c r="G23" s="133">
        <f t="shared" si="10"/>
        <v>9282</v>
      </c>
      <c r="H23" s="133">
        <f t="shared" si="11"/>
        <v>15129</v>
      </c>
      <c r="I23" s="133">
        <f t="shared" si="12"/>
        <v>24411</v>
      </c>
      <c r="J23" s="126" t="s">
        <v>438</v>
      </c>
      <c r="K23" s="125" t="s">
        <v>439</v>
      </c>
      <c r="L23" s="133">
        <v>0</v>
      </c>
      <c r="M23" s="133">
        <v>682614</v>
      </c>
      <c r="N23" s="133">
        <f t="shared" si="13"/>
        <v>682614</v>
      </c>
      <c r="O23" s="133">
        <v>9282</v>
      </c>
      <c r="P23" s="133">
        <v>15129</v>
      </c>
      <c r="Q23" s="133">
        <f t="shared" si="14"/>
        <v>24411</v>
      </c>
      <c r="R23" s="126"/>
      <c r="S23" s="125"/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0</v>
      </c>
      <c r="Y23" s="133">
        <f t="shared" si="16"/>
        <v>0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416</v>
      </c>
      <c r="B24" s="126" t="s">
        <v>440</v>
      </c>
      <c r="C24" s="125" t="s">
        <v>441</v>
      </c>
      <c r="D24" s="133">
        <f t="shared" si="7"/>
        <v>0</v>
      </c>
      <c r="E24" s="133">
        <f t="shared" si="8"/>
        <v>736866</v>
      </c>
      <c r="F24" s="133">
        <f t="shared" si="9"/>
        <v>736866</v>
      </c>
      <c r="G24" s="133">
        <f t="shared" si="10"/>
        <v>10020</v>
      </c>
      <c r="H24" s="133">
        <f t="shared" si="11"/>
        <v>16332</v>
      </c>
      <c r="I24" s="133">
        <f t="shared" si="12"/>
        <v>26352</v>
      </c>
      <c r="J24" s="126" t="s">
        <v>438</v>
      </c>
      <c r="K24" s="125" t="s">
        <v>439</v>
      </c>
      <c r="L24" s="133">
        <v>0</v>
      </c>
      <c r="M24" s="133">
        <v>736866</v>
      </c>
      <c r="N24" s="133">
        <f t="shared" si="13"/>
        <v>736866</v>
      </c>
      <c r="O24" s="133">
        <v>10020</v>
      </c>
      <c r="P24" s="133">
        <v>16332</v>
      </c>
      <c r="Q24" s="133">
        <f t="shared" si="14"/>
        <v>26352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416</v>
      </c>
      <c r="B25" s="126" t="s">
        <v>442</v>
      </c>
      <c r="C25" s="125" t="s">
        <v>443</v>
      </c>
      <c r="D25" s="133">
        <f t="shared" si="7"/>
        <v>0</v>
      </c>
      <c r="E25" s="133">
        <f t="shared" si="8"/>
        <v>0</v>
      </c>
      <c r="F25" s="133">
        <f t="shared" si="9"/>
        <v>0</v>
      </c>
      <c r="G25" s="133">
        <f t="shared" si="10"/>
        <v>7520</v>
      </c>
      <c r="H25" s="133">
        <f t="shared" si="11"/>
        <v>42802</v>
      </c>
      <c r="I25" s="133">
        <f t="shared" si="12"/>
        <v>50322</v>
      </c>
      <c r="J25" s="126" t="s">
        <v>444</v>
      </c>
      <c r="K25" s="125" t="s">
        <v>445</v>
      </c>
      <c r="L25" s="133">
        <v>0</v>
      </c>
      <c r="M25" s="133">
        <v>0</v>
      </c>
      <c r="N25" s="133">
        <f t="shared" si="13"/>
        <v>0</v>
      </c>
      <c r="O25" s="133">
        <v>7520</v>
      </c>
      <c r="P25" s="133">
        <v>42802</v>
      </c>
      <c r="Q25" s="133">
        <f t="shared" si="14"/>
        <v>50322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416</v>
      </c>
      <c r="B26" s="126" t="s">
        <v>446</v>
      </c>
      <c r="C26" s="125" t="s">
        <v>447</v>
      </c>
      <c r="D26" s="133">
        <f t="shared" si="7"/>
        <v>0</v>
      </c>
      <c r="E26" s="133">
        <f t="shared" si="8"/>
        <v>553272</v>
      </c>
      <c r="F26" s="133">
        <f t="shared" si="9"/>
        <v>553272</v>
      </c>
      <c r="G26" s="133">
        <f t="shared" si="10"/>
        <v>7523</v>
      </c>
      <c r="H26" s="133">
        <f t="shared" si="11"/>
        <v>12262</v>
      </c>
      <c r="I26" s="133">
        <f t="shared" si="12"/>
        <v>19785</v>
      </c>
      <c r="J26" s="126" t="s">
        <v>438</v>
      </c>
      <c r="K26" s="125" t="s">
        <v>439</v>
      </c>
      <c r="L26" s="133">
        <v>0</v>
      </c>
      <c r="M26" s="133">
        <v>553272</v>
      </c>
      <c r="N26" s="133">
        <f t="shared" si="13"/>
        <v>553272</v>
      </c>
      <c r="O26" s="133">
        <v>7523</v>
      </c>
      <c r="P26" s="133">
        <v>12262</v>
      </c>
      <c r="Q26" s="133">
        <f t="shared" si="14"/>
        <v>19785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416</v>
      </c>
      <c r="B27" s="126" t="s">
        <v>489</v>
      </c>
      <c r="C27" s="125" t="s">
        <v>448</v>
      </c>
      <c r="D27" s="133">
        <f t="shared" si="7"/>
        <v>0</v>
      </c>
      <c r="E27" s="133">
        <f t="shared" si="8"/>
        <v>0</v>
      </c>
      <c r="F27" s="133">
        <f t="shared" si="9"/>
        <v>0</v>
      </c>
      <c r="G27" s="133">
        <f t="shared" si="10"/>
        <v>0</v>
      </c>
      <c r="H27" s="133">
        <f t="shared" si="11"/>
        <v>0</v>
      </c>
      <c r="I27" s="133">
        <f t="shared" si="12"/>
        <v>0</v>
      </c>
      <c r="J27" s="126"/>
      <c r="K27" s="125"/>
      <c r="L27" s="133">
        <v>0</v>
      </c>
      <c r="M27" s="133">
        <v>0</v>
      </c>
      <c r="N27" s="133">
        <f t="shared" si="13"/>
        <v>0</v>
      </c>
      <c r="O27" s="133">
        <v>0</v>
      </c>
      <c r="P27" s="133">
        <v>0</v>
      </c>
      <c r="Q27" s="133">
        <f t="shared" si="14"/>
        <v>0</v>
      </c>
      <c r="R27" s="126"/>
      <c r="S27" s="125"/>
      <c r="T27" s="133">
        <v>0</v>
      </c>
      <c r="U27" s="133">
        <v>0</v>
      </c>
      <c r="V27" s="133">
        <f t="shared" si="15"/>
        <v>0</v>
      </c>
      <c r="W27" s="133">
        <v>0</v>
      </c>
      <c r="X27" s="133">
        <v>0</v>
      </c>
      <c r="Y27" s="133">
        <f t="shared" si="16"/>
        <v>0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416</v>
      </c>
      <c r="B28" s="126" t="s">
        <v>490</v>
      </c>
      <c r="C28" s="125" t="s">
        <v>449</v>
      </c>
      <c r="D28" s="133">
        <f t="shared" si="7"/>
        <v>0</v>
      </c>
      <c r="E28" s="133">
        <f t="shared" si="8"/>
        <v>0</v>
      </c>
      <c r="F28" s="133">
        <f t="shared" si="9"/>
        <v>0</v>
      </c>
      <c r="G28" s="133">
        <f t="shared" si="10"/>
        <v>0</v>
      </c>
      <c r="H28" s="133">
        <f t="shared" si="11"/>
        <v>0</v>
      </c>
      <c r="I28" s="133">
        <f t="shared" si="12"/>
        <v>0</v>
      </c>
      <c r="J28" s="126"/>
      <c r="K28" s="125"/>
      <c r="L28" s="133">
        <v>0</v>
      </c>
      <c r="M28" s="133">
        <v>0</v>
      </c>
      <c r="N28" s="133">
        <f t="shared" si="13"/>
        <v>0</v>
      </c>
      <c r="O28" s="133">
        <v>0</v>
      </c>
      <c r="P28" s="133">
        <v>0</v>
      </c>
      <c r="Q28" s="133">
        <f t="shared" si="14"/>
        <v>0</v>
      </c>
      <c r="R28" s="126"/>
      <c r="S28" s="125"/>
      <c r="T28" s="133">
        <v>0</v>
      </c>
      <c r="U28" s="133">
        <v>0</v>
      </c>
      <c r="V28" s="133">
        <f t="shared" si="15"/>
        <v>0</v>
      </c>
      <c r="W28" s="133">
        <v>0</v>
      </c>
      <c r="X28" s="133">
        <v>0</v>
      </c>
      <c r="Y28" s="133">
        <f t="shared" si="16"/>
        <v>0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416</v>
      </c>
      <c r="B29" s="126" t="s">
        <v>491</v>
      </c>
      <c r="C29" s="125" t="s">
        <v>450</v>
      </c>
      <c r="D29" s="133">
        <f t="shared" si="7"/>
        <v>0</v>
      </c>
      <c r="E29" s="133">
        <f t="shared" si="8"/>
        <v>0</v>
      </c>
      <c r="F29" s="133">
        <f t="shared" si="9"/>
        <v>0</v>
      </c>
      <c r="G29" s="133">
        <f t="shared" si="10"/>
        <v>0</v>
      </c>
      <c r="H29" s="133">
        <f t="shared" si="11"/>
        <v>0</v>
      </c>
      <c r="I29" s="133">
        <f t="shared" si="12"/>
        <v>0</v>
      </c>
      <c r="J29" s="126"/>
      <c r="K29" s="125"/>
      <c r="L29" s="133">
        <v>0</v>
      </c>
      <c r="M29" s="133">
        <v>0</v>
      </c>
      <c r="N29" s="133">
        <f t="shared" si="13"/>
        <v>0</v>
      </c>
      <c r="O29" s="133">
        <v>0</v>
      </c>
      <c r="P29" s="133">
        <v>0</v>
      </c>
      <c r="Q29" s="133">
        <f t="shared" si="14"/>
        <v>0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416</v>
      </c>
      <c r="B30" s="126" t="s">
        <v>492</v>
      </c>
      <c r="C30" s="125" t="s">
        <v>451</v>
      </c>
      <c r="D30" s="133">
        <f t="shared" si="7"/>
        <v>0</v>
      </c>
      <c r="E30" s="133">
        <f t="shared" si="8"/>
        <v>0</v>
      </c>
      <c r="F30" s="133">
        <f t="shared" si="9"/>
        <v>0</v>
      </c>
      <c r="G30" s="133">
        <f t="shared" si="10"/>
        <v>0</v>
      </c>
      <c r="H30" s="133">
        <f t="shared" si="11"/>
        <v>0</v>
      </c>
      <c r="I30" s="133">
        <f t="shared" si="12"/>
        <v>0</v>
      </c>
      <c r="J30" s="126"/>
      <c r="K30" s="125"/>
      <c r="L30" s="133">
        <v>0</v>
      </c>
      <c r="M30" s="133">
        <v>0</v>
      </c>
      <c r="N30" s="133">
        <f t="shared" si="13"/>
        <v>0</v>
      </c>
      <c r="O30" s="133">
        <v>0</v>
      </c>
      <c r="P30" s="133">
        <v>0</v>
      </c>
      <c r="Q30" s="133">
        <f t="shared" si="14"/>
        <v>0</v>
      </c>
      <c r="R30" s="126"/>
      <c r="S30" s="125"/>
      <c r="T30" s="133">
        <v>0</v>
      </c>
      <c r="U30" s="133">
        <v>0</v>
      </c>
      <c r="V30" s="133">
        <f t="shared" si="15"/>
        <v>0</v>
      </c>
      <c r="W30" s="133">
        <v>0</v>
      </c>
      <c r="X30" s="133">
        <v>0</v>
      </c>
      <c r="Y30" s="133">
        <f t="shared" si="16"/>
        <v>0</v>
      </c>
      <c r="Z30" s="126"/>
      <c r="AA30" s="125"/>
      <c r="AB30" s="133">
        <v>0</v>
      </c>
      <c r="AC30" s="133">
        <v>0</v>
      </c>
      <c r="AD30" s="133">
        <f t="shared" si="17"/>
        <v>0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416</v>
      </c>
      <c r="B31" s="126" t="s">
        <v>452</v>
      </c>
      <c r="C31" s="125" t="s">
        <v>453</v>
      </c>
      <c r="D31" s="133">
        <f t="shared" si="7"/>
        <v>970</v>
      </c>
      <c r="E31" s="133">
        <f t="shared" si="8"/>
        <v>75859</v>
      </c>
      <c r="F31" s="133">
        <f t="shared" si="9"/>
        <v>76829</v>
      </c>
      <c r="G31" s="133">
        <f t="shared" si="10"/>
        <v>1401</v>
      </c>
      <c r="H31" s="133">
        <f t="shared" si="11"/>
        <v>7975</v>
      </c>
      <c r="I31" s="133">
        <f t="shared" si="12"/>
        <v>9376</v>
      </c>
      <c r="J31" s="126" t="s">
        <v>444</v>
      </c>
      <c r="K31" s="125" t="s">
        <v>445</v>
      </c>
      <c r="L31" s="133">
        <v>0</v>
      </c>
      <c r="M31" s="133">
        <v>0</v>
      </c>
      <c r="N31" s="133">
        <f t="shared" si="13"/>
        <v>0</v>
      </c>
      <c r="O31" s="133">
        <v>1401</v>
      </c>
      <c r="P31" s="133">
        <v>7975</v>
      </c>
      <c r="Q31" s="133">
        <f t="shared" si="14"/>
        <v>9376</v>
      </c>
      <c r="R31" s="126" t="s">
        <v>454</v>
      </c>
      <c r="S31" s="125" t="s">
        <v>455</v>
      </c>
      <c r="T31" s="133">
        <v>970</v>
      </c>
      <c r="U31" s="133">
        <v>75859</v>
      </c>
      <c r="V31" s="133">
        <f t="shared" si="15"/>
        <v>76829</v>
      </c>
      <c r="W31" s="133">
        <v>0</v>
      </c>
      <c r="X31" s="133">
        <v>0</v>
      </c>
      <c r="Y31" s="133">
        <f t="shared" si="16"/>
        <v>0</v>
      </c>
      <c r="Z31" s="126"/>
      <c r="AA31" s="125"/>
      <c r="AB31" s="133">
        <v>0</v>
      </c>
      <c r="AC31" s="133">
        <v>0</v>
      </c>
      <c r="AD31" s="133">
        <f t="shared" si="17"/>
        <v>0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416</v>
      </c>
      <c r="B32" s="126" t="s">
        <v>456</v>
      </c>
      <c r="C32" s="125" t="s">
        <v>457</v>
      </c>
      <c r="D32" s="133">
        <f t="shared" si="7"/>
        <v>1448</v>
      </c>
      <c r="E32" s="133">
        <f t="shared" si="8"/>
        <v>113229</v>
      </c>
      <c r="F32" s="133">
        <f t="shared" si="9"/>
        <v>114677</v>
      </c>
      <c r="G32" s="133">
        <f t="shared" si="10"/>
        <v>907</v>
      </c>
      <c r="H32" s="133">
        <f t="shared" si="11"/>
        <v>5163</v>
      </c>
      <c r="I32" s="133">
        <f t="shared" si="12"/>
        <v>6070</v>
      </c>
      <c r="J32" s="126" t="s">
        <v>454</v>
      </c>
      <c r="K32" s="125" t="s">
        <v>455</v>
      </c>
      <c r="L32" s="133">
        <v>1448</v>
      </c>
      <c r="M32" s="133">
        <v>113229</v>
      </c>
      <c r="N32" s="133">
        <f t="shared" si="13"/>
        <v>114677</v>
      </c>
      <c r="O32" s="133">
        <v>0</v>
      </c>
      <c r="P32" s="133">
        <v>0</v>
      </c>
      <c r="Q32" s="133">
        <f t="shared" si="14"/>
        <v>0</v>
      </c>
      <c r="R32" s="126" t="s">
        <v>444</v>
      </c>
      <c r="S32" s="125" t="s">
        <v>445</v>
      </c>
      <c r="T32" s="133">
        <v>0</v>
      </c>
      <c r="U32" s="133">
        <v>0</v>
      </c>
      <c r="V32" s="133">
        <f t="shared" si="15"/>
        <v>0</v>
      </c>
      <c r="W32" s="133">
        <v>907</v>
      </c>
      <c r="X32" s="133">
        <v>5163</v>
      </c>
      <c r="Y32" s="133">
        <f t="shared" si="16"/>
        <v>6070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416</v>
      </c>
      <c r="B33" s="126" t="s">
        <v>458</v>
      </c>
      <c r="C33" s="125" t="s">
        <v>459</v>
      </c>
      <c r="D33" s="133">
        <f t="shared" si="7"/>
        <v>1118</v>
      </c>
      <c r="E33" s="133">
        <f t="shared" si="8"/>
        <v>87376</v>
      </c>
      <c r="F33" s="133">
        <f t="shared" si="9"/>
        <v>88494</v>
      </c>
      <c r="G33" s="133">
        <f t="shared" si="10"/>
        <v>910</v>
      </c>
      <c r="H33" s="133">
        <f t="shared" si="11"/>
        <v>5180</v>
      </c>
      <c r="I33" s="133">
        <f t="shared" si="12"/>
        <v>6090</v>
      </c>
      <c r="J33" s="126" t="s">
        <v>454</v>
      </c>
      <c r="K33" s="125" t="s">
        <v>455</v>
      </c>
      <c r="L33" s="133">
        <v>1118</v>
      </c>
      <c r="M33" s="133">
        <v>87376</v>
      </c>
      <c r="N33" s="133">
        <f t="shared" si="13"/>
        <v>88494</v>
      </c>
      <c r="O33" s="133">
        <v>0</v>
      </c>
      <c r="P33" s="133">
        <v>0</v>
      </c>
      <c r="Q33" s="133">
        <f t="shared" si="14"/>
        <v>0</v>
      </c>
      <c r="R33" s="126" t="s">
        <v>444</v>
      </c>
      <c r="S33" s="125" t="s">
        <v>445</v>
      </c>
      <c r="T33" s="133">
        <v>0</v>
      </c>
      <c r="U33" s="133">
        <v>0</v>
      </c>
      <c r="V33" s="133">
        <f t="shared" si="15"/>
        <v>0</v>
      </c>
      <c r="W33" s="133">
        <v>910</v>
      </c>
      <c r="X33" s="133">
        <v>5180</v>
      </c>
      <c r="Y33" s="133">
        <f t="shared" si="16"/>
        <v>6090</v>
      </c>
      <c r="Z33" s="126"/>
      <c r="AA33" s="125"/>
      <c r="AB33" s="133">
        <v>0</v>
      </c>
      <c r="AC33" s="133">
        <v>0</v>
      </c>
      <c r="AD33" s="133">
        <f t="shared" si="17"/>
        <v>0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416</v>
      </c>
      <c r="B34" s="126" t="s">
        <v>460</v>
      </c>
      <c r="C34" s="125" t="s">
        <v>461</v>
      </c>
      <c r="D34" s="133">
        <f t="shared" si="7"/>
        <v>0</v>
      </c>
      <c r="E34" s="133">
        <f t="shared" si="8"/>
        <v>75214</v>
      </c>
      <c r="F34" s="133">
        <f t="shared" si="9"/>
        <v>75214</v>
      </c>
      <c r="G34" s="133">
        <f t="shared" si="10"/>
        <v>1854</v>
      </c>
      <c r="H34" s="133">
        <f t="shared" si="11"/>
        <v>10553</v>
      </c>
      <c r="I34" s="133">
        <f t="shared" si="12"/>
        <v>12407</v>
      </c>
      <c r="J34" s="126" t="s">
        <v>462</v>
      </c>
      <c r="K34" s="125" t="s">
        <v>463</v>
      </c>
      <c r="L34" s="133">
        <v>0</v>
      </c>
      <c r="M34" s="133">
        <v>75214</v>
      </c>
      <c r="N34" s="133">
        <f t="shared" si="13"/>
        <v>75214</v>
      </c>
      <c r="O34" s="133">
        <v>0</v>
      </c>
      <c r="P34" s="133">
        <v>0</v>
      </c>
      <c r="Q34" s="133">
        <f t="shared" si="14"/>
        <v>0</v>
      </c>
      <c r="R34" s="126" t="s">
        <v>444</v>
      </c>
      <c r="S34" s="125" t="s">
        <v>445</v>
      </c>
      <c r="T34" s="133">
        <v>0</v>
      </c>
      <c r="U34" s="133">
        <v>0</v>
      </c>
      <c r="V34" s="133">
        <f t="shared" si="15"/>
        <v>0</v>
      </c>
      <c r="W34" s="133">
        <v>1854</v>
      </c>
      <c r="X34" s="133">
        <v>10553</v>
      </c>
      <c r="Y34" s="133">
        <f t="shared" si="16"/>
        <v>12407</v>
      </c>
      <c r="Z34" s="126"/>
      <c r="AA34" s="125"/>
      <c r="AB34" s="133">
        <v>0</v>
      </c>
      <c r="AC34" s="133">
        <v>0</v>
      </c>
      <c r="AD34" s="133">
        <f t="shared" si="17"/>
        <v>0</v>
      </c>
      <c r="AE34" s="133">
        <v>0</v>
      </c>
      <c r="AF34" s="133">
        <v>0</v>
      </c>
      <c r="AG34" s="133">
        <f t="shared" si="18"/>
        <v>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416</v>
      </c>
      <c r="B35" s="126" t="s">
        <v>464</v>
      </c>
      <c r="C35" s="125" t="s">
        <v>465</v>
      </c>
      <c r="D35" s="133">
        <f t="shared" si="7"/>
        <v>0</v>
      </c>
      <c r="E35" s="133">
        <f t="shared" si="8"/>
        <v>88904</v>
      </c>
      <c r="F35" s="133">
        <f t="shared" si="9"/>
        <v>88904</v>
      </c>
      <c r="G35" s="133">
        <f t="shared" si="10"/>
        <v>1604</v>
      </c>
      <c r="H35" s="133">
        <f t="shared" si="11"/>
        <v>9131</v>
      </c>
      <c r="I35" s="133">
        <f t="shared" si="12"/>
        <v>10735</v>
      </c>
      <c r="J35" s="126" t="s">
        <v>462</v>
      </c>
      <c r="K35" s="125" t="s">
        <v>463</v>
      </c>
      <c r="L35" s="133">
        <v>0</v>
      </c>
      <c r="M35" s="133">
        <v>88904</v>
      </c>
      <c r="N35" s="133">
        <f t="shared" si="13"/>
        <v>88904</v>
      </c>
      <c r="O35" s="133">
        <v>0</v>
      </c>
      <c r="P35" s="133">
        <v>0</v>
      </c>
      <c r="Q35" s="133">
        <f t="shared" si="14"/>
        <v>0</v>
      </c>
      <c r="R35" s="126" t="s">
        <v>444</v>
      </c>
      <c r="S35" s="125" t="s">
        <v>445</v>
      </c>
      <c r="T35" s="133">
        <v>0</v>
      </c>
      <c r="U35" s="133">
        <v>0</v>
      </c>
      <c r="V35" s="133">
        <f t="shared" si="15"/>
        <v>0</v>
      </c>
      <c r="W35" s="133">
        <v>1604</v>
      </c>
      <c r="X35" s="133">
        <v>9131</v>
      </c>
      <c r="Y35" s="133">
        <f t="shared" si="16"/>
        <v>10735</v>
      </c>
      <c r="Z35" s="126"/>
      <c r="AA35" s="125"/>
      <c r="AB35" s="133">
        <v>0</v>
      </c>
      <c r="AC35" s="133">
        <v>0</v>
      </c>
      <c r="AD35" s="133">
        <f t="shared" si="17"/>
        <v>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416</v>
      </c>
      <c r="B36" s="126" t="s">
        <v>493</v>
      </c>
      <c r="C36" s="125" t="s">
        <v>466</v>
      </c>
      <c r="D36" s="133">
        <f t="shared" si="7"/>
        <v>0</v>
      </c>
      <c r="E36" s="133">
        <f t="shared" si="8"/>
        <v>0</v>
      </c>
      <c r="F36" s="133">
        <f t="shared" si="9"/>
        <v>0</v>
      </c>
      <c r="G36" s="133">
        <f t="shared" si="10"/>
        <v>0</v>
      </c>
      <c r="H36" s="133">
        <f t="shared" si="11"/>
        <v>0</v>
      </c>
      <c r="I36" s="133">
        <f t="shared" si="12"/>
        <v>0</v>
      </c>
      <c r="J36" s="126"/>
      <c r="K36" s="125"/>
      <c r="L36" s="133">
        <v>0</v>
      </c>
      <c r="M36" s="133">
        <v>0</v>
      </c>
      <c r="N36" s="133">
        <f t="shared" si="13"/>
        <v>0</v>
      </c>
      <c r="O36" s="133">
        <v>0</v>
      </c>
      <c r="P36" s="133">
        <v>0</v>
      </c>
      <c r="Q36" s="133">
        <f t="shared" si="14"/>
        <v>0</v>
      </c>
      <c r="R36" s="126"/>
      <c r="S36" s="125"/>
      <c r="T36" s="133">
        <v>0</v>
      </c>
      <c r="U36" s="133">
        <v>0</v>
      </c>
      <c r="V36" s="133">
        <f t="shared" si="15"/>
        <v>0</v>
      </c>
      <c r="W36" s="133">
        <v>0</v>
      </c>
      <c r="X36" s="133">
        <v>0</v>
      </c>
      <c r="Y36" s="133">
        <f t="shared" si="16"/>
        <v>0</v>
      </c>
      <c r="Z36" s="126"/>
      <c r="AA36" s="125"/>
      <c r="AB36" s="133">
        <v>0</v>
      </c>
      <c r="AC36" s="133">
        <v>0</v>
      </c>
      <c r="AD36" s="133">
        <f t="shared" si="17"/>
        <v>0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416</v>
      </c>
      <c r="B37" s="126" t="s">
        <v>467</v>
      </c>
      <c r="C37" s="125" t="s">
        <v>468</v>
      </c>
      <c r="D37" s="133">
        <f t="shared" si="7"/>
        <v>5489</v>
      </c>
      <c r="E37" s="133">
        <f t="shared" si="8"/>
        <v>86510</v>
      </c>
      <c r="F37" s="133">
        <f t="shared" si="9"/>
        <v>91999</v>
      </c>
      <c r="G37" s="133">
        <f t="shared" si="10"/>
        <v>0</v>
      </c>
      <c r="H37" s="133">
        <f t="shared" si="11"/>
        <v>0</v>
      </c>
      <c r="I37" s="133">
        <f t="shared" si="12"/>
        <v>0</v>
      </c>
      <c r="J37" s="126" t="s">
        <v>469</v>
      </c>
      <c r="K37" s="125" t="s">
        <v>470</v>
      </c>
      <c r="L37" s="133">
        <v>5489</v>
      </c>
      <c r="M37" s="133">
        <v>86510</v>
      </c>
      <c r="N37" s="133">
        <f t="shared" si="13"/>
        <v>91999</v>
      </c>
      <c r="O37" s="133">
        <v>0</v>
      </c>
      <c r="P37" s="133">
        <v>0</v>
      </c>
      <c r="Q37" s="133">
        <f t="shared" si="14"/>
        <v>0</v>
      </c>
      <c r="R37" s="126"/>
      <c r="S37" s="125"/>
      <c r="T37" s="133">
        <v>0</v>
      </c>
      <c r="U37" s="133">
        <v>0</v>
      </c>
      <c r="V37" s="133">
        <f t="shared" si="15"/>
        <v>0</v>
      </c>
      <c r="W37" s="133">
        <v>0</v>
      </c>
      <c r="X37" s="133">
        <v>0</v>
      </c>
      <c r="Y37" s="133">
        <f t="shared" si="16"/>
        <v>0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  <row r="38" spans="1:57" s="129" customFormat="1" ht="12" customHeight="1">
      <c r="A38" s="125" t="s">
        <v>416</v>
      </c>
      <c r="B38" s="126" t="s">
        <v>471</v>
      </c>
      <c r="C38" s="125" t="s">
        <v>472</v>
      </c>
      <c r="D38" s="133">
        <f t="shared" si="7"/>
        <v>21344</v>
      </c>
      <c r="E38" s="133">
        <f t="shared" si="8"/>
        <v>317085</v>
      </c>
      <c r="F38" s="133">
        <f t="shared" si="9"/>
        <v>338429</v>
      </c>
      <c r="G38" s="133">
        <f t="shared" si="10"/>
        <v>0</v>
      </c>
      <c r="H38" s="133">
        <f t="shared" si="11"/>
        <v>0</v>
      </c>
      <c r="I38" s="133">
        <f t="shared" si="12"/>
        <v>0</v>
      </c>
      <c r="J38" s="126" t="s">
        <v>469</v>
      </c>
      <c r="K38" s="125" t="s">
        <v>470</v>
      </c>
      <c r="L38" s="133">
        <v>21344</v>
      </c>
      <c r="M38" s="133">
        <v>317085</v>
      </c>
      <c r="N38" s="133">
        <f t="shared" si="13"/>
        <v>338429</v>
      </c>
      <c r="O38" s="133">
        <v>0</v>
      </c>
      <c r="P38" s="133">
        <v>0</v>
      </c>
      <c r="Q38" s="133">
        <f t="shared" si="14"/>
        <v>0</v>
      </c>
      <c r="R38" s="126"/>
      <c r="S38" s="125"/>
      <c r="T38" s="133">
        <v>0</v>
      </c>
      <c r="U38" s="133">
        <v>0</v>
      </c>
      <c r="V38" s="133">
        <f t="shared" si="15"/>
        <v>0</v>
      </c>
      <c r="W38" s="133">
        <v>0</v>
      </c>
      <c r="X38" s="133">
        <v>0</v>
      </c>
      <c r="Y38" s="133">
        <f t="shared" si="16"/>
        <v>0</v>
      </c>
      <c r="Z38" s="126"/>
      <c r="AA38" s="125"/>
      <c r="AB38" s="133">
        <v>0</v>
      </c>
      <c r="AC38" s="133">
        <v>0</v>
      </c>
      <c r="AD38" s="133">
        <f t="shared" si="17"/>
        <v>0</v>
      </c>
      <c r="AE38" s="133">
        <v>0</v>
      </c>
      <c r="AF38" s="133">
        <v>0</v>
      </c>
      <c r="AG38" s="133">
        <f t="shared" si="18"/>
        <v>0</v>
      </c>
      <c r="AH38" s="126"/>
      <c r="AI38" s="125"/>
      <c r="AJ38" s="133">
        <v>0</v>
      </c>
      <c r="AK38" s="133">
        <v>0</v>
      </c>
      <c r="AL38" s="133">
        <f t="shared" si="19"/>
        <v>0</v>
      </c>
      <c r="AM38" s="133">
        <v>0</v>
      </c>
      <c r="AN38" s="133">
        <v>0</v>
      </c>
      <c r="AO38" s="133">
        <f t="shared" si="20"/>
        <v>0</v>
      </c>
      <c r="AP38" s="126"/>
      <c r="AQ38" s="125"/>
      <c r="AR38" s="133">
        <v>0</v>
      </c>
      <c r="AS38" s="133">
        <v>0</v>
      </c>
      <c r="AT38" s="133">
        <f t="shared" si="21"/>
        <v>0</v>
      </c>
      <c r="AU38" s="133">
        <v>0</v>
      </c>
      <c r="AV38" s="133">
        <v>0</v>
      </c>
      <c r="AW38" s="133">
        <f t="shared" si="22"/>
        <v>0</v>
      </c>
      <c r="AX38" s="126"/>
      <c r="AY38" s="125"/>
      <c r="AZ38" s="133">
        <v>0</v>
      </c>
      <c r="BA38" s="133">
        <v>0</v>
      </c>
      <c r="BB38" s="133">
        <f t="shared" si="23"/>
        <v>0</v>
      </c>
      <c r="BC38" s="133">
        <v>0</v>
      </c>
      <c r="BD38" s="133">
        <v>0</v>
      </c>
      <c r="BE38" s="133">
        <f t="shared" si="24"/>
        <v>0</v>
      </c>
    </row>
    <row r="39" spans="1:57" s="129" customFormat="1" ht="12" customHeight="1">
      <c r="A39" s="125" t="s">
        <v>416</v>
      </c>
      <c r="B39" s="126" t="s">
        <v>494</v>
      </c>
      <c r="C39" s="125" t="s">
        <v>473</v>
      </c>
      <c r="D39" s="133">
        <f t="shared" si="7"/>
        <v>0</v>
      </c>
      <c r="E39" s="133">
        <f t="shared" si="8"/>
        <v>0</v>
      </c>
      <c r="F39" s="133">
        <f t="shared" si="9"/>
        <v>0</v>
      </c>
      <c r="G39" s="133">
        <f t="shared" si="10"/>
        <v>0</v>
      </c>
      <c r="H39" s="133">
        <f t="shared" si="11"/>
        <v>0</v>
      </c>
      <c r="I39" s="133">
        <f t="shared" si="12"/>
        <v>0</v>
      </c>
      <c r="J39" s="126"/>
      <c r="K39" s="125"/>
      <c r="L39" s="133">
        <v>0</v>
      </c>
      <c r="M39" s="133">
        <v>0</v>
      </c>
      <c r="N39" s="133">
        <f t="shared" si="13"/>
        <v>0</v>
      </c>
      <c r="O39" s="133">
        <v>0</v>
      </c>
      <c r="P39" s="133">
        <v>0</v>
      </c>
      <c r="Q39" s="133">
        <f t="shared" si="14"/>
        <v>0</v>
      </c>
      <c r="R39" s="126"/>
      <c r="S39" s="125"/>
      <c r="T39" s="133">
        <v>0</v>
      </c>
      <c r="U39" s="133">
        <v>0</v>
      </c>
      <c r="V39" s="133">
        <f t="shared" si="15"/>
        <v>0</v>
      </c>
      <c r="W39" s="133">
        <v>0</v>
      </c>
      <c r="X39" s="133">
        <v>0</v>
      </c>
      <c r="Y39" s="133">
        <f t="shared" si="16"/>
        <v>0</v>
      </c>
      <c r="Z39" s="126"/>
      <c r="AA39" s="125"/>
      <c r="AB39" s="133">
        <v>0</v>
      </c>
      <c r="AC39" s="133">
        <v>0</v>
      </c>
      <c r="AD39" s="133">
        <f t="shared" si="17"/>
        <v>0</v>
      </c>
      <c r="AE39" s="133">
        <v>0</v>
      </c>
      <c r="AF39" s="133">
        <v>0</v>
      </c>
      <c r="AG39" s="133">
        <f t="shared" si="18"/>
        <v>0</v>
      </c>
      <c r="AH39" s="126"/>
      <c r="AI39" s="125"/>
      <c r="AJ39" s="133">
        <v>0</v>
      </c>
      <c r="AK39" s="133">
        <v>0</v>
      </c>
      <c r="AL39" s="133">
        <f t="shared" si="19"/>
        <v>0</v>
      </c>
      <c r="AM39" s="133">
        <v>0</v>
      </c>
      <c r="AN39" s="133">
        <v>0</v>
      </c>
      <c r="AO39" s="133">
        <f t="shared" si="20"/>
        <v>0</v>
      </c>
      <c r="AP39" s="126"/>
      <c r="AQ39" s="125"/>
      <c r="AR39" s="133">
        <v>0</v>
      </c>
      <c r="AS39" s="133">
        <v>0</v>
      </c>
      <c r="AT39" s="133">
        <f t="shared" si="21"/>
        <v>0</v>
      </c>
      <c r="AU39" s="133">
        <v>0</v>
      </c>
      <c r="AV39" s="133">
        <v>0</v>
      </c>
      <c r="AW39" s="133">
        <f t="shared" si="22"/>
        <v>0</v>
      </c>
      <c r="AX39" s="126"/>
      <c r="AY39" s="125"/>
      <c r="AZ39" s="133">
        <v>0</v>
      </c>
      <c r="BA39" s="133">
        <v>0</v>
      </c>
      <c r="BB39" s="133">
        <f t="shared" si="23"/>
        <v>0</v>
      </c>
      <c r="BC39" s="133">
        <v>0</v>
      </c>
      <c r="BD39" s="133">
        <v>0</v>
      </c>
      <c r="BE39" s="133">
        <f t="shared" si="24"/>
        <v>0</v>
      </c>
    </row>
    <row r="40" spans="1:57" s="129" customFormat="1" ht="12" customHeight="1">
      <c r="A40" s="125" t="s">
        <v>416</v>
      </c>
      <c r="B40" s="126" t="s">
        <v>495</v>
      </c>
      <c r="C40" s="125" t="s">
        <v>474</v>
      </c>
      <c r="D40" s="133">
        <f t="shared" si="7"/>
        <v>0</v>
      </c>
      <c r="E40" s="133">
        <f t="shared" si="8"/>
        <v>0</v>
      </c>
      <c r="F40" s="133">
        <f t="shared" si="9"/>
        <v>0</v>
      </c>
      <c r="G40" s="133">
        <f t="shared" si="10"/>
        <v>0</v>
      </c>
      <c r="H40" s="133">
        <f t="shared" si="11"/>
        <v>0</v>
      </c>
      <c r="I40" s="133">
        <f t="shared" si="12"/>
        <v>0</v>
      </c>
      <c r="J40" s="126"/>
      <c r="K40" s="125"/>
      <c r="L40" s="133">
        <v>0</v>
      </c>
      <c r="M40" s="133">
        <v>0</v>
      </c>
      <c r="N40" s="133">
        <f t="shared" si="13"/>
        <v>0</v>
      </c>
      <c r="O40" s="133">
        <v>0</v>
      </c>
      <c r="P40" s="133">
        <v>0</v>
      </c>
      <c r="Q40" s="133">
        <f t="shared" si="14"/>
        <v>0</v>
      </c>
      <c r="R40" s="126"/>
      <c r="S40" s="125"/>
      <c r="T40" s="133">
        <v>0</v>
      </c>
      <c r="U40" s="133">
        <v>0</v>
      </c>
      <c r="V40" s="133">
        <f t="shared" si="15"/>
        <v>0</v>
      </c>
      <c r="W40" s="133">
        <v>0</v>
      </c>
      <c r="X40" s="133">
        <v>0</v>
      </c>
      <c r="Y40" s="133">
        <f t="shared" si="16"/>
        <v>0</v>
      </c>
      <c r="Z40" s="126"/>
      <c r="AA40" s="125"/>
      <c r="AB40" s="133">
        <v>0</v>
      </c>
      <c r="AC40" s="133">
        <v>0</v>
      </c>
      <c r="AD40" s="133">
        <f t="shared" si="17"/>
        <v>0</v>
      </c>
      <c r="AE40" s="133">
        <v>0</v>
      </c>
      <c r="AF40" s="133">
        <v>0</v>
      </c>
      <c r="AG40" s="133">
        <f t="shared" si="18"/>
        <v>0</v>
      </c>
      <c r="AH40" s="126"/>
      <c r="AI40" s="125"/>
      <c r="AJ40" s="133">
        <v>0</v>
      </c>
      <c r="AK40" s="133">
        <v>0</v>
      </c>
      <c r="AL40" s="133">
        <f t="shared" si="19"/>
        <v>0</v>
      </c>
      <c r="AM40" s="133">
        <v>0</v>
      </c>
      <c r="AN40" s="133">
        <v>0</v>
      </c>
      <c r="AO40" s="133">
        <f t="shared" si="20"/>
        <v>0</v>
      </c>
      <c r="AP40" s="126"/>
      <c r="AQ40" s="125"/>
      <c r="AR40" s="133">
        <v>0</v>
      </c>
      <c r="AS40" s="133">
        <v>0</v>
      </c>
      <c r="AT40" s="133">
        <f t="shared" si="21"/>
        <v>0</v>
      </c>
      <c r="AU40" s="133">
        <v>0</v>
      </c>
      <c r="AV40" s="133">
        <v>0</v>
      </c>
      <c r="AW40" s="133">
        <f t="shared" si="22"/>
        <v>0</v>
      </c>
      <c r="AX40" s="126"/>
      <c r="AY40" s="125"/>
      <c r="AZ40" s="133">
        <v>0</v>
      </c>
      <c r="BA40" s="133">
        <v>0</v>
      </c>
      <c r="BB40" s="133">
        <f t="shared" si="23"/>
        <v>0</v>
      </c>
      <c r="BC40" s="133">
        <v>0</v>
      </c>
      <c r="BD40" s="133">
        <v>0</v>
      </c>
      <c r="BE40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416</v>
      </c>
      <c r="B7" s="122">
        <v>14000</v>
      </c>
      <c r="C7" s="121" t="s">
        <v>333</v>
      </c>
      <c r="D7" s="123">
        <f>SUM(D8:D14)</f>
        <v>4094468</v>
      </c>
      <c r="E7" s="123">
        <f>SUM(E8:E14)</f>
        <v>165548</v>
      </c>
      <c r="F7" s="146">
        <f>COUNTIF(F8:F14,"&lt;&gt;")</f>
        <v>6</v>
      </c>
      <c r="G7" s="146">
        <f>COUNTIF(G8:G14,"&lt;&gt;")</f>
        <v>6</v>
      </c>
      <c r="H7" s="123">
        <f>SUM(H8:H14)</f>
        <v>1566964</v>
      </c>
      <c r="I7" s="123">
        <f>SUM(I8:I14)</f>
        <v>70107</v>
      </c>
      <c r="J7" s="146">
        <f>COUNTIF(J8:J14,"&lt;&gt;")</f>
        <v>6</v>
      </c>
      <c r="K7" s="146">
        <f>COUNTIF(K8:K14,"&lt;&gt;")</f>
        <v>6</v>
      </c>
      <c r="L7" s="123">
        <f>SUM(L8:L14)</f>
        <v>1702144</v>
      </c>
      <c r="M7" s="123">
        <f>SUM(M8:M14)</f>
        <v>33787</v>
      </c>
      <c r="N7" s="146">
        <f>COUNTIF(N8:N14,"&lt;&gt;")</f>
        <v>3</v>
      </c>
      <c r="O7" s="146">
        <f>COUNTIF(O8:O14,"&lt;&gt;")</f>
        <v>3</v>
      </c>
      <c r="P7" s="123">
        <f>SUM(P8:P14)</f>
        <v>825360</v>
      </c>
      <c r="Q7" s="123">
        <f>SUM(Q8:Q14)</f>
        <v>32422</v>
      </c>
      <c r="R7" s="146">
        <f>COUNTIF(R8:R14,"&lt;&gt;")</f>
        <v>1</v>
      </c>
      <c r="S7" s="146">
        <f>COUNTIF(S8:S14,"&lt;&gt;")</f>
        <v>1</v>
      </c>
      <c r="T7" s="123">
        <f>SUM(T8:T14)</f>
        <v>0</v>
      </c>
      <c r="U7" s="123">
        <f>SUM(U8:U14)</f>
        <v>6090</v>
      </c>
      <c r="V7" s="146">
        <f>COUNTIF(V8:V14,"&lt;&gt;")</f>
        <v>1</v>
      </c>
      <c r="W7" s="146">
        <f>COUNTIF(W8:W14,"&lt;&gt;")</f>
        <v>1</v>
      </c>
      <c r="X7" s="123">
        <f>SUM(X8:X14)</f>
        <v>0</v>
      </c>
      <c r="Y7" s="123">
        <f>SUM(Y8:Y14)</f>
        <v>12407</v>
      </c>
      <c r="Z7" s="146">
        <f>COUNTIF(Z8:Z14,"&lt;&gt;")</f>
        <v>1</v>
      </c>
      <c r="AA7" s="146">
        <f>COUNTIF(AA8:AA14,"&lt;&gt;")</f>
        <v>1</v>
      </c>
      <c r="AB7" s="123">
        <f>SUM(AB8:AB14)</f>
        <v>0</v>
      </c>
      <c r="AC7" s="123">
        <f>SUM(AC8:AC14)</f>
        <v>10735</v>
      </c>
      <c r="AD7" s="146">
        <f>COUNTIF(AD8:AD14,"&lt;&gt;")</f>
        <v>0</v>
      </c>
      <c r="AE7" s="146">
        <f>COUNTIF(AE8:AE14,"&lt;&gt;")</f>
        <v>0</v>
      </c>
      <c r="AF7" s="123">
        <f>SUM(AF8:AF14)</f>
        <v>0</v>
      </c>
      <c r="AG7" s="123">
        <f>SUM(AG8:AG14)</f>
        <v>0</v>
      </c>
      <c r="AH7" s="146">
        <f>COUNTIF(AH8:AH14,"&lt;&gt;")</f>
        <v>0</v>
      </c>
      <c r="AI7" s="146">
        <f>COUNTIF(AI8:AI14,"&lt;&gt;")</f>
        <v>0</v>
      </c>
      <c r="AJ7" s="123">
        <f>SUM(AJ8:AJ14)</f>
        <v>0</v>
      </c>
      <c r="AK7" s="123">
        <f>SUM(AK8:AK14)</f>
        <v>0</v>
      </c>
      <c r="AL7" s="146">
        <f>COUNTIF(AL8:AL14,"&lt;&gt;")</f>
        <v>0</v>
      </c>
      <c r="AM7" s="146">
        <f>COUNTIF(AM8:AM14,"&lt;&gt;")</f>
        <v>0</v>
      </c>
      <c r="AN7" s="123">
        <f>SUM(AN8:AN14)</f>
        <v>0</v>
      </c>
      <c r="AO7" s="123">
        <f>SUM(AO8:AO14)</f>
        <v>0</v>
      </c>
      <c r="AP7" s="146">
        <f>COUNTIF(AP8:AP14,"&lt;&gt;")</f>
        <v>0</v>
      </c>
      <c r="AQ7" s="146">
        <f>COUNTIF(AQ8:AQ14,"&lt;&gt;")</f>
        <v>0</v>
      </c>
      <c r="AR7" s="123">
        <f>SUM(AR8:AR14)</f>
        <v>0</v>
      </c>
      <c r="AS7" s="123">
        <f>SUM(AS8:AS14)</f>
        <v>0</v>
      </c>
      <c r="AT7" s="146">
        <f>COUNTIF(AT8:AT14,"&lt;&gt;")</f>
        <v>0</v>
      </c>
      <c r="AU7" s="146">
        <f>COUNTIF(AU8:AU14,"&lt;&gt;")</f>
        <v>0</v>
      </c>
      <c r="AV7" s="123">
        <f>SUM(AV8:AV14)</f>
        <v>0</v>
      </c>
      <c r="AW7" s="123">
        <f>SUM(AW8:AW14)</f>
        <v>0</v>
      </c>
      <c r="AX7" s="146">
        <f>COUNTIF(AX8:AX14,"&lt;&gt;")</f>
        <v>0</v>
      </c>
      <c r="AY7" s="146">
        <f>COUNTIF(AY8:AY14,"&lt;&gt;")</f>
        <v>0</v>
      </c>
      <c r="AZ7" s="123">
        <f>SUM(AZ8:AZ14)</f>
        <v>0</v>
      </c>
      <c r="BA7" s="123">
        <f>SUM(BA8:BA14)</f>
        <v>0</v>
      </c>
      <c r="BB7" s="146">
        <f>COUNTIF(BB8:BB14,"&lt;&gt;")</f>
        <v>0</v>
      </c>
      <c r="BC7" s="146">
        <f>COUNTIF(BC8:BC14,"&lt;&gt;")</f>
        <v>0</v>
      </c>
      <c r="BD7" s="123">
        <f>SUM(BD8:BD14)</f>
        <v>0</v>
      </c>
      <c r="BE7" s="123">
        <f>SUM(BE8:BE14)</f>
        <v>0</v>
      </c>
      <c r="BF7" s="146">
        <f>COUNTIF(BF8:BF14,"&lt;&gt;")</f>
        <v>0</v>
      </c>
      <c r="BG7" s="146">
        <f>COUNTIF(BG8:BG14,"&lt;&gt;")</f>
        <v>0</v>
      </c>
      <c r="BH7" s="123">
        <f>SUM(BH8:BH14)</f>
        <v>0</v>
      </c>
      <c r="BI7" s="123">
        <f>SUM(BI8:BI14)</f>
        <v>0</v>
      </c>
      <c r="BJ7" s="146">
        <f>COUNTIF(BJ8:BJ14,"&lt;&gt;")</f>
        <v>0</v>
      </c>
      <c r="BK7" s="146">
        <f>COUNTIF(BK8:BK14,"&lt;&gt;")</f>
        <v>0</v>
      </c>
      <c r="BL7" s="123">
        <f>SUM(BL8:BL14)</f>
        <v>0</v>
      </c>
      <c r="BM7" s="123">
        <f>SUM(BM8:BM14)</f>
        <v>0</v>
      </c>
      <c r="BN7" s="146">
        <f>COUNTIF(BN8:BN14,"&lt;&gt;")</f>
        <v>0</v>
      </c>
      <c r="BO7" s="146">
        <f>COUNTIF(BO8:BO14,"&lt;&gt;")</f>
        <v>0</v>
      </c>
      <c r="BP7" s="123">
        <f>SUM(BP8:BP14)</f>
        <v>0</v>
      </c>
      <c r="BQ7" s="123">
        <f>SUM(BQ8:BQ14)</f>
        <v>0</v>
      </c>
      <c r="BR7" s="146">
        <f>COUNTIF(BR8:BR14,"&lt;&gt;")</f>
        <v>0</v>
      </c>
      <c r="BS7" s="146">
        <f>COUNTIF(BS8:BS14,"&lt;&gt;")</f>
        <v>0</v>
      </c>
      <c r="BT7" s="123">
        <f>SUM(BT8:BT14)</f>
        <v>0</v>
      </c>
      <c r="BU7" s="123">
        <f>SUM(BU8:BU14)</f>
        <v>0</v>
      </c>
      <c r="BV7" s="146">
        <f>COUNTIF(BV8:BV14,"&lt;&gt;")</f>
        <v>0</v>
      </c>
      <c r="BW7" s="146">
        <f>COUNTIF(BW8:BW14,"&lt;&gt;")</f>
        <v>0</v>
      </c>
      <c r="BX7" s="123">
        <f>SUM(BX8:BX14)</f>
        <v>0</v>
      </c>
      <c r="BY7" s="123">
        <f>SUM(BY8:BY14)</f>
        <v>0</v>
      </c>
      <c r="BZ7" s="146">
        <f>COUNTIF(BZ8:BZ14,"&lt;&gt;")</f>
        <v>0</v>
      </c>
      <c r="CA7" s="146">
        <f>COUNTIF(CA8:CA14,"&lt;&gt;")</f>
        <v>0</v>
      </c>
      <c r="CB7" s="123">
        <f>SUM(CB8:CB14)</f>
        <v>0</v>
      </c>
      <c r="CC7" s="123">
        <f>SUM(CC8:CC14)</f>
        <v>0</v>
      </c>
      <c r="CD7" s="146">
        <f>COUNTIF(CD8:CD14,"&lt;&gt;")</f>
        <v>0</v>
      </c>
      <c r="CE7" s="146">
        <f>COUNTIF(CE8:CE14,"&lt;&gt;")</f>
        <v>0</v>
      </c>
      <c r="CF7" s="123">
        <f>SUM(CF8:CF14)</f>
        <v>0</v>
      </c>
      <c r="CG7" s="123">
        <f>SUM(CG8:CG14)</f>
        <v>0</v>
      </c>
      <c r="CH7" s="146">
        <f>COUNTIF(CH8:CH14,"&lt;&gt;")</f>
        <v>0</v>
      </c>
      <c r="CI7" s="146">
        <f>COUNTIF(CI8:CI14,"&lt;&gt;")</f>
        <v>0</v>
      </c>
      <c r="CJ7" s="123">
        <f>SUM(CJ8:CJ14)</f>
        <v>0</v>
      </c>
      <c r="CK7" s="123">
        <f>SUM(CK8:CK14)</f>
        <v>0</v>
      </c>
      <c r="CL7" s="146">
        <f>COUNTIF(CL8:CL14,"&lt;&gt;")</f>
        <v>0</v>
      </c>
      <c r="CM7" s="146">
        <f>COUNTIF(CM8:CM14,"&lt;&gt;")</f>
        <v>0</v>
      </c>
      <c r="CN7" s="123">
        <f>SUM(CN8:CN14)</f>
        <v>0</v>
      </c>
      <c r="CO7" s="123">
        <f>SUM(CO8:CO14)</f>
        <v>0</v>
      </c>
      <c r="CP7" s="146">
        <f>COUNTIF(CP8:CP14,"&lt;&gt;")</f>
        <v>0</v>
      </c>
      <c r="CQ7" s="146">
        <f>COUNTIF(CQ8:CQ14,"&lt;&gt;")</f>
        <v>0</v>
      </c>
      <c r="CR7" s="123">
        <f>SUM(CR8:CR14)</f>
        <v>0</v>
      </c>
      <c r="CS7" s="123">
        <f>SUM(CS8:CS14)</f>
        <v>0</v>
      </c>
      <c r="CT7" s="146">
        <f>COUNTIF(CT8:CT14,"&lt;&gt;")</f>
        <v>0</v>
      </c>
      <c r="CU7" s="146">
        <f>COUNTIF(CU8:CU14,"&lt;&gt;")</f>
        <v>0</v>
      </c>
      <c r="CV7" s="123">
        <f>SUM(CV8:CV14)</f>
        <v>0</v>
      </c>
      <c r="CW7" s="123">
        <f>SUM(CW8:CW14)</f>
        <v>0</v>
      </c>
      <c r="CX7" s="146">
        <f>COUNTIF(CX8:CX14,"&lt;&gt;")</f>
        <v>0</v>
      </c>
      <c r="CY7" s="146">
        <f>COUNTIF(CY8:CY14,"&lt;&gt;")</f>
        <v>0</v>
      </c>
      <c r="CZ7" s="123">
        <f>SUM(CZ8:CZ14)</f>
        <v>0</v>
      </c>
      <c r="DA7" s="123">
        <f>SUM(DA8:DA14)</f>
        <v>0</v>
      </c>
      <c r="DB7" s="146">
        <f>COUNTIF(DB8:DB14,"&lt;&gt;")</f>
        <v>0</v>
      </c>
      <c r="DC7" s="146">
        <f>COUNTIF(DC8:DC14,"&lt;&gt;")</f>
        <v>0</v>
      </c>
      <c r="DD7" s="123">
        <f>SUM(DD8:DD14)</f>
        <v>0</v>
      </c>
      <c r="DE7" s="123">
        <f>SUM(DE8:DE14)</f>
        <v>0</v>
      </c>
      <c r="DF7" s="146">
        <f>COUNTIF(DF8:DF14,"&lt;&gt;")</f>
        <v>0</v>
      </c>
      <c r="DG7" s="146">
        <f>COUNTIF(DG8:DG14,"&lt;&gt;")</f>
        <v>0</v>
      </c>
      <c r="DH7" s="123">
        <f>SUM(DH8:DH14)</f>
        <v>0</v>
      </c>
      <c r="DI7" s="123">
        <f>SUM(DI8:DI14)</f>
        <v>0</v>
      </c>
      <c r="DJ7" s="146">
        <f>COUNTIF(DJ8:DJ14,"&lt;&gt;")</f>
        <v>0</v>
      </c>
      <c r="DK7" s="146">
        <f>COUNTIF(DK8:DK14,"&lt;&gt;")</f>
        <v>0</v>
      </c>
      <c r="DL7" s="123">
        <f>SUM(DL8:DL14)</f>
        <v>0</v>
      </c>
      <c r="DM7" s="123">
        <f>SUM(DM8:DM14)</f>
        <v>0</v>
      </c>
      <c r="DN7" s="146">
        <f>COUNTIF(DN8:DN14,"&lt;&gt;")</f>
        <v>0</v>
      </c>
      <c r="DO7" s="146">
        <f>COUNTIF(DO8:DO14,"&lt;&gt;")</f>
        <v>0</v>
      </c>
      <c r="DP7" s="123">
        <f>SUM(DP8:DP14)</f>
        <v>0</v>
      </c>
      <c r="DQ7" s="123">
        <f>SUM(DQ8:DQ14)</f>
        <v>0</v>
      </c>
      <c r="DR7" s="146">
        <f>COUNTIF(DR8:DR14,"&lt;&gt;")</f>
        <v>0</v>
      </c>
      <c r="DS7" s="146">
        <f>COUNTIF(DS8:DS14,"&lt;&gt;")</f>
        <v>0</v>
      </c>
      <c r="DT7" s="123">
        <f>SUM(DT8:DT14)</f>
        <v>0</v>
      </c>
      <c r="DU7" s="123">
        <f>SUM(DU8:DU14)</f>
        <v>0</v>
      </c>
    </row>
    <row r="8" spans="1:125" s="129" customFormat="1" ht="12" customHeight="1">
      <c r="A8" s="125" t="s">
        <v>416</v>
      </c>
      <c r="B8" s="126" t="s">
        <v>430</v>
      </c>
      <c r="C8" s="125" t="s">
        <v>431</v>
      </c>
      <c r="D8" s="127">
        <f aca="true" t="shared" si="0" ref="D8:D14">SUM(H8,L8,P8,T8,X8,AB8,AF8,AJ8,AN8,AR8,AV8,AZ8,BD8,BH8,BL8,BP8,BT8,BX8,CB8,CF8,CJ8,CN8,CR8,CV8,CZ8,DD8,DH8,DL8,DP8,DT8)</f>
        <v>1247170</v>
      </c>
      <c r="E8" s="127">
        <f aca="true" t="shared" si="1" ref="E8:E14">SUM(I8,M8,Q8,U8,Y8,AC8,AG8,AK8,AO8,AS8,AW8,BA8,BE8,BI8,BM8,BQ8,BU8,BY8,CC8,CG8,CK8,CO8,CS8,CW8,DA8,DE8,DI8,DM8,DQ8,DU8)</f>
        <v>0</v>
      </c>
      <c r="F8" s="132" t="s">
        <v>428</v>
      </c>
      <c r="G8" s="131" t="s">
        <v>429</v>
      </c>
      <c r="H8" s="127">
        <v>769650</v>
      </c>
      <c r="I8" s="127">
        <v>0</v>
      </c>
      <c r="J8" s="132" t="s">
        <v>434</v>
      </c>
      <c r="K8" s="131" t="s">
        <v>435</v>
      </c>
      <c r="L8" s="127">
        <v>477520</v>
      </c>
      <c r="M8" s="127">
        <v>0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416</v>
      </c>
      <c r="B9" s="126" t="s">
        <v>438</v>
      </c>
      <c r="C9" s="125" t="s">
        <v>439</v>
      </c>
      <c r="D9" s="127">
        <f t="shared" si="0"/>
        <v>1972752</v>
      </c>
      <c r="E9" s="127">
        <f t="shared" si="1"/>
        <v>70548</v>
      </c>
      <c r="F9" s="132" t="s">
        <v>446</v>
      </c>
      <c r="G9" s="131" t="s">
        <v>447</v>
      </c>
      <c r="H9" s="127">
        <v>553272</v>
      </c>
      <c r="I9" s="127">
        <v>19785</v>
      </c>
      <c r="J9" s="132" t="s">
        <v>436</v>
      </c>
      <c r="K9" s="131" t="s">
        <v>437</v>
      </c>
      <c r="L9" s="127">
        <v>682614</v>
      </c>
      <c r="M9" s="127">
        <v>24411</v>
      </c>
      <c r="N9" s="132" t="s">
        <v>440</v>
      </c>
      <c r="O9" s="131" t="s">
        <v>441</v>
      </c>
      <c r="P9" s="127">
        <v>736866</v>
      </c>
      <c r="Q9" s="127">
        <v>26352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416</v>
      </c>
      <c r="B10" s="126" t="s">
        <v>444</v>
      </c>
      <c r="C10" s="125" t="s">
        <v>445</v>
      </c>
      <c r="D10" s="127">
        <f t="shared" si="0"/>
        <v>0</v>
      </c>
      <c r="E10" s="127">
        <f t="shared" si="1"/>
        <v>95000</v>
      </c>
      <c r="F10" s="132" t="s">
        <v>442</v>
      </c>
      <c r="G10" s="131" t="s">
        <v>443</v>
      </c>
      <c r="H10" s="127">
        <v>0</v>
      </c>
      <c r="I10" s="127">
        <v>50322</v>
      </c>
      <c r="J10" s="132" t="s">
        <v>452</v>
      </c>
      <c r="K10" s="131" t="s">
        <v>453</v>
      </c>
      <c r="L10" s="127">
        <v>0</v>
      </c>
      <c r="M10" s="127">
        <v>9376</v>
      </c>
      <c r="N10" s="132" t="s">
        <v>456</v>
      </c>
      <c r="O10" s="131" t="s">
        <v>457</v>
      </c>
      <c r="P10" s="127">
        <v>0</v>
      </c>
      <c r="Q10" s="127">
        <v>6070</v>
      </c>
      <c r="R10" s="132" t="s">
        <v>458</v>
      </c>
      <c r="S10" s="131" t="s">
        <v>459</v>
      </c>
      <c r="T10" s="127">
        <v>0</v>
      </c>
      <c r="U10" s="127">
        <v>6090</v>
      </c>
      <c r="V10" s="132" t="s">
        <v>460</v>
      </c>
      <c r="W10" s="131" t="s">
        <v>461</v>
      </c>
      <c r="X10" s="127">
        <v>0</v>
      </c>
      <c r="Y10" s="127">
        <v>12407</v>
      </c>
      <c r="Z10" s="132" t="s">
        <v>464</v>
      </c>
      <c r="AA10" s="131" t="s">
        <v>465</v>
      </c>
      <c r="AB10" s="127">
        <v>0</v>
      </c>
      <c r="AC10" s="127">
        <v>10735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416</v>
      </c>
      <c r="B11" s="126" t="s">
        <v>469</v>
      </c>
      <c r="C11" s="125" t="s">
        <v>470</v>
      </c>
      <c r="D11" s="127">
        <f t="shared" si="0"/>
        <v>430428</v>
      </c>
      <c r="E11" s="127">
        <f t="shared" si="1"/>
        <v>0</v>
      </c>
      <c r="F11" s="132" t="s">
        <v>467</v>
      </c>
      <c r="G11" s="131" t="s">
        <v>468</v>
      </c>
      <c r="H11" s="127">
        <v>91999</v>
      </c>
      <c r="I11" s="127">
        <v>0</v>
      </c>
      <c r="J11" s="132" t="s">
        <v>471</v>
      </c>
      <c r="K11" s="131" t="s">
        <v>472</v>
      </c>
      <c r="L11" s="127">
        <v>338429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416</v>
      </c>
      <c r="B12" s="126" t="s">
        <v>454</v>
      </c>
      <c r="C12" s="125" t="s">
        <v>455</v>
      </c>
      <c r="D12" s="133">
        <f t="shared" si="0"/>
        <v>280000</v>
      </c>
      <c r="E12" s="133">
        <f t="shared" si="1"/>
        <v>0</v>
      </c>
      <c r="F12" s="126" t="s">
        <v>452</v>
      </c>
      <c r="G12" s="125" t="s">
        <v>453</v>
      </c>
      <c r="H12" s="133">
        <v>76829</v>
      </c>
      <c r="I12" s="133">
        <v>0</v>
      </c>
      <c r="J12" s="126" t="s">
        <v>456</v>
      </c>
      <c r="K12" s="125" t="s">
        <v>457</v>
      </c>
      <c r="L12" s="133">
        <v>114677</v>
      </c>
      <c r="M12" s="133">
        <v>0</v>
      </c>
      <c r="N12" s="126" t="s">
        <v>458</v>
      </c>
      <c r="O12" s="125" t="s">
        <v>459</v>
      </c>
      <c r="P12" s="133">
        <v>88494</v>
      </c>
      <c r="Q12" s="133">
        <v>0</v>
      </c>
      <c r="R12" s="126"/>
      <c r="S12" s="125"/>
      <c r="T12" s="133">
        <v>0</v>
      </c>
      <c r="U12" s="133">
        <v>0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416</v>
      </c>
      <c r="B13" s="126" t="s">
        <v>462</v>
      </c>
      <c r="C13" s="125" t="s">
        <v>463</v>
      </c>
      <c r="D13" s="133">
        <f t="shared" si="0"/>
        <v>164118</v>
      </c>
      <c r="E13" s="133">
        <f t="shared" si="1"/>
        <v>0</v>
      </c>
      <c r="F13" s="126" t="s">
        <v>460</v>
      </c>
      <c r="G13" s="125" t="s">
        <v>461</v>
      </c>
      <c r="H13" s="133">
        <v>75214</v>
      </c>
      <c r="I13" s="133">
        <v>0</v>
      </c>
      <c r="J13" s="126" t="s">
        <v>464</v>
      </c>
      <c r="K13" s="125" t="s">
        <v>465</v>
      </c>
      <c r="L13" s="133">
        <v>88904</v>
      </c>
      <c r="M13" s="133">
        <v>0</v>
      </c>
      <c r="N13" s="126"/>
      <c r="O13" s="125"/>
      <c r="P13" s="133">
        <v>0</v>
      </c>
      <c r="Q13" s="133">
        <v>0</v>
      </c>
      <c r="R13" s="126"/>
      <c r="S13" s="125"/>
      <c r="T13" s="133">
        <v>0</v>
      </c>
      <c r="U13" s="133">
        <v>0</v>
      </c>
      <c r="V13" s="126"/>
      <c r="W13" s="125"/>
      <c r="X13" s="133">
        <v>0</v>
      </c>
      <c r="Y13" s="133">
        <v>0</v>
      </c>
      <c r="Z13" s="126"/>
      <c r="AA13" s="125"/>
      <c r="AB13" s="133">
        <v>0</v>
      </c>
      <c r="AC13" s="133">
        <v>0</v>
      </c>
      <c r="AD13" s="126"/>
      <c r="AE13" s="125"/>
      <c r="AF13" s="133">
        <v>0</v>
      </c>
      <c r="AG13" s="133">
        <v>0</v>
      </c>
      <c r="AH13" s="126"/>
      <c r="AI13" s="125"/>
      <c r="AJ13" s="133">
        <v>0</v>
      </c>
      <c r="AK13" s="133">
        <v>0</v>
      </c>
      <c r="AL13" s="126"/>
      <c r="AM13" s="125"/>
      <c r="AN13" s="133">
        <v>0</v>
      </c>
      <c r="AO13" s="133">
        <v>0</v>
      </c>
      <c r="AP13" s="126"/>
      <c r="AQ13" s="125"/>
      <c r="AR13" s="133">
        <v>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3.5" customHeight="1">
      <c r="A14" s="125" t="s">
        <v>416</v>
      </c>
      <c r="B14" s="126" t="s">
        <v>496</v>
      </c>
      <c r="C14" s="125" t="s">
        <v>475</v>
      </c>
      <c r="D14" s="133">
        <f t="shared" si="0"/>
        <v>0</v>
      </c>
      <c r="E14" s="133">
        <f t="shared" si="1"/>
        <v>0</v>
      </c>
      <c r="F14" s="126"/>
      <c r="G14" s="125"/>
      <c r="H14" s="133">
        <v>0</v>
      </c>
      <c r="I14" s="133">
        <v>0</v>
      </c>
      <c r="J14" s="126"/>
      <c r="K14" s="125"/>
      <c r="L14" s="133">
        <v>0</v>
      </c>
      <c r="M14" s="133">
        <v>0</v>
      </c>
      <c r="N14" s="126"/>
      <c r="O14" s="125"/>
      <c r="P14" s="133">
        <v>0</v>
      </c>
      <c r="Q14" s="133">
        <v>0</v>
      </c>
      <c r="R14" s="126"/>
      <c r="S14" s="125"/>
      <c r="T14" s="133">
        <v>0</v>
      </c>
      <c r="U14" s="133">
        <v>0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497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14</v>
      </c>
      <c r="M2" s="3" t="str">
        <f>IF(L2&lt;&gt;"",VLOOKUP(L2,$AK$6:$AL$52,2,FALSE),"-")</f>
        <v>神奈川県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1040807</v>
      </c>
      <c r="F7" s="18">
        <f aca="true" t="shared" si="2" ref="F7:F12">AF14</f>
        <v>338267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163417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1040807</v>
      </c>
      <c r="AG7" s="40"/>
      <c r="AH7" s="2" t="str">
        <f ca="1" t="shared" si="0"/>
        <v>14000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302880</v>
      </c>
      <c r="F8" s="18">
        <f t="shared" si="2"/>
        <v>18157</v>
      </c>
      <c r="H8" s="190"/>
      <c r="I8" s="190"/>
      <c r="J8" s="194" t="s">
        <v>39</v>
      </c>
      <c r="K8" s="195"/>
      <c r="L8" s="18">
        <f t="shared" si="3"/>
        <v>11984533</v>
      </c>
      <c r="M8" s="18">
        <f t="shared" si="4"/>
        <v>716051</v>
      </c>
      <c r="AC8" s="16" t="s">
        <v>38</v>
      </c>
      <c r="AD8" s="41" t="s">
        <v>59</v>
      </c>
      <c r="AE8" s="40" t="s">
        <v>61</v>
      </c>
      <c r="AF8" s="36">
        <f ca="1" t="shared" si="5"/>
        <v>302880</v>
      </c>
      <c r="AG8" s="40"/>
      <c r="AH8" s="2" t="str">
        <f ca="1" t="shared" si="0"/>
        <v>14100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10897025</v>
      </c>
      <c r="F9" s="18">
        <f t="shared" si="2"/>
        <v>322300</v>
      </c>
      <c r="H9" s="190"/>
      <c r="I9" s="190"/>
      <c r="J9" s="180" t="s">
        <v>41</v>
      </c>
      <c r="K9" s="182"/>
      <c r="L9" s="18">
        <f t="shared" si="3"/>
        <v>139985</v>
      </c>
      <c r="M9" s="18">
        <f t="shared" si="4"/>
        <v>36666</v>
      </c>
      <c r="AC9" s="16" t="s">
        <v>40</v>
      </c>
      <c r="AD9" s="41" t="s">
        <v>59</v>
      </c>
      <c r="AE9" s="40" t="s">
        <v>62</v>
      </c>
      <c r="AF9" s="36">
        <f ca="1" t="shared" si="5"/>
        <v>10897025</v>
      </c>
      <c r="AG9" s="40"/>
      <c r="AH9" s="2" t="str">
        <f ca="1" t="shared" si="0"/>
        <v>14130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13502378</v>
      </c>
      <c r="F10" s="18">
        <f t="shared" si="2"/>
        <v>671335</v>
      </c>
      <c r="H10" s="190"/>
      <c r="I10" s="191"/>
      <c r="J10" s="180" t="s">
        <v>43</v>
      </c>
      <c r="K10" s="182"/>
      <c r="L10" s="18">
        <f t="shared" si="3"/>
        <v>581975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13502378</v>
      </c>
      <c r="AG10" s="40"/>
      <c r="AH10" s="2" t="str">
        <f ca="1" t="shared" si="0"/>
        <v>14150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4094468</v>
      </c>
      <c r="F11" s="18">
        <f t="shared" si="2"/>
        <v>165548</v>
      </c>
      <c r="H11" s="190"/>
      <c r="I11" s="206" t="s">
        <v>44</v>
      </c>
      <c r="J11" s="206"/>
      <c r="K11" s="206"/>
      <c r="L11" s="18">
        <f t="shared" si="3"/>
        <v>37937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4094468</v>
      </c>
      <c r="AG11" s="40"/>
      <c r="AH11" s="2" t="str">
        <f ca="1" t="shared" si="0"/>
        <v>14201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13334766</v>
      </c>
      <c r="F12" s="18">
        <f t="shared" si="2"/>
        <v>303319</v>
      </c>
      <c r="H12" s="190"/>
      <c r="I12" s="206" t="s">
        <v>45</v>
      </c>
      <c r="J12" s="206"/>
      <c r="K12" s="206"/>
      <c r="L12" s="18">
        <f t="shared" si="3"/>
        <v>30369</v>
      </c>
      <c r="M12" s="18">
        <f t="shared" si="4"/>
        <v>41021</v>
      </c>
      <c r="AC12" s="16" t="s">
        <v>43</v>
      </c>
      <c r="AD12" s="41" t="s">
        <v>59</v>
      </c>
      <c r="AE12" s="40" t="s">
        <v>65</v>
      </c>
      <c r="AF12" s="36">
        <f ca="1" t="shared" si="5"/>
        <v>13334766</v>
      </c>
      <c r="AG12" s="40"/>
      <c r="AH12" s="2" t="str">
        <f ca="1" t="shared" si="0"/>
        <v>14203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43172324</v>
      </c>
      <c r="F13" s="19">
        <f>SUM(F7:F12)</f>
        <v>1818926</v>
      </c>
      <c r="H13" s="190"/>
      <c r="I13" s="183" t="s">
        <v>30</v>
      </c>
      <c r="J13" s="184"/>
      <c r="K13" s="185"/>
      <c r="L13" s="20">
        <f>SUM(L7:L12)</f>
        <v>12938216</v>
      </c>
      <c r="M13" s="20">
        <f>SUM(M7:M12)</f>
        <v>793738</v>
      </c>
      <c r="AC13" s="16" t="s">
        <v>48</v>
      </c>
      <c r="AD13" s="41" t="s">
        <v>59</v>
      </c>
      <c r="AE13" s="40" t="s">
        <v>66</v>
      </c>
      <c r="AF13" s="36">
        <f ca="1" t="shared" si="5"/>
        <v>83760090</v>
      </c>
      <c r="AG13" s="40"/>
      <c r="AH13" s="2" t="str">
        <f ca="1" t="shared" si="0"/>
        <v>14204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39077856</v>
      </c>
      <c r="F14" s="23">
        <f>F13-F11</f>
        <v>1653378</v>
      </c>
      <c r="H14" s="191"/>
      <c r="I14" s="21"/>
      <c r="J14" s="25"/>
      <c r="K14" s="22" t="s">
        <v>47</v>
      </c>
      <c r="L14" s="24">
        <f>L13-L12</f>
        <v>12907847</v>
      </c>
      <c r="M14" s="24">
        <f>M13-M12</f>
        <v>752717</v>
      </c>
      <c r="AC14" s="16" t="s">
        <v>34</v>
      </c>
      <c r="AD14" s="41" t="s">
        <v>59</v>
      </c>
      <c r="AE14" s="40" t="s">
        <v>67</v>
      </c>
      <c r="AF14" s="36">
        <f ca="1" t="shared" si="5"/>
        <v>338267</v>
      </c>
      <c r="AG14" s="40"/>
      <c r="AH14" s="2" t="str">
        <f ca="1" t="shared" si="0"/>
        <v>14205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83760090</v>
      </c>
      <c r="F15" s="18">
        <f>AF20</f>
        <v>5574727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10083586</v>
      </c>
      <c r="M15" s="18">
        <f aca="true" t="shared" si="7" ref="M15:M28">AF48</f>
        <v>682034</v>
      </c>
      <c r="AC15" s="16" t="s">
        <v>38</v>
      </c>
      <c r="AD15" s="41" t="s">
        <v>59</v>
      </c>
      <c r="AE15" s="40" t="s">
        <v>68</v>
      </c>
      <c r="AF15" s="36">
        <f ca="1" t="shared" si="5"/>
        <v>18157</v>
      </c>
      <c r="AG15" s="40"/>
      <c r="AH15" s="2" t="str">
        <f ca="1" t="shared" si="0"/>
        <v>14206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126932414</v>
      </c>
      <c r="F16" s="19">
        <f>SUM(F13,F15)</f>
        <v>7393653</v>
      </c>
      <c r="H16" s="187"/>
      <c r="I16" s="190"/>
      <c r="J16" s="190" t="s">
        <v>138</v>
      </c>
      <c r="K16" s="14" t="s">
        <v>107</v>
      </c>
      <c r="L16" s="18">
        <f t="shared" si="6"/>
        <v>25607684</v>
      </c>
      <c r="M16" s="18">
        <f t="shared" si="7"/>
        <v>1593111</v>
      </c>
      <c r="AC16" s="16" t="s">
        <v>40</v>
      </c>
      <c r="AD16" s="41" t="s">
        <v>59</v>
      </c>
      <c r="AE16" s="40" t="s">
        <v>69</v>
      </c>
      <c r="AF16" s="36">
        <f ca="1" t="shared" si="5"/>
        <v>322300</v>
      </c>
      <c r="AG16" s="40"/>
      <c r="AH16" s="2" t="str">
        <f ca="1" t="shared" si="0"/>
        <v>14207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122837946</v>
      </c>
      <c r="F17" s="23">
        <f>SUM(F14:F15)</f>
        <v>7228105</v>
      </c>
      <c r="H17" s="187"/>
      <c r="I17" s="190"/>
      <c r="J17" s="190"/>
      <c r="K17" s="14" t="s">
        <v>108</v>
      </c>
      <c r="L17" s="18">
        <f t="shared" si="6"/>
        <v>7628735</v>
      </c>
      <c r="M17" s="18">
        <f t="shared" si="7"/>
        <v>412601</v>
      </c>
      <c r="AC17" s="16" t="s">
        <v>42</v>
      </c>
      <c r="AD17" s="41" t="s">
        <v>59</v>
      </c>
      <c r="AE17" s="40" t="s">
        <v>70</v>
      </c>
      <c r="AF17" s="36">
        <f ca="1" t="shared" si="5"/>
        <v>671335</v>
      </c>
      <c r="AG17" s="40"/>
      <c r="AH17" s="2" t="str">
        <f ca="1" t="shared" si="0"/>
        <v>14208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393267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165548</v>
      </c>
      <c r="AG18" s="40"/>
      <c r="AH18" s="2" t="str">
        <f ca="1" t="shared" si="0"/>
        <v>14210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4292519</v>
      </c>
      <c r="M19" s="18">
        <f t="shared" si="7"/>
        <v>423210</v>
      </c>
      <c r="AC19" s="16" t="s">
        <v>43</v>
      </c>
      <c r="AD19" s="41" t="s">
        <v>59</v>
      </c>
      <c r="AE19" s="40" t="s">
        <v>72</v>
      </c>
      <c r="AF19" s="36">
        <f ca="1" t="shared" si="5"/>
        <v>303319</v>
      </c>
      <c r="AG19" s="40"/>
      <c r="AH19" s="2" t="str">
        <f ca="1" t="shared" si="0"/>
        <v>14211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4094468</v>
      </c>
      <c r="F20" s="30">
        <f>F11</f>
        <v>165548</v>
      </c>
      <c r="H20" s="187"/>
      <c r="I20" s="190"/>
      <c r="J20" s="180" t="s">
        <v>53</v>
      </c>
      <c r="K20" s="182"/>
      <c r="L20" s="18">
        <f t="shared" si="6"/>
        <v>11404678</v>
      </c>
      <c r="M20" s="18">
        <f t="shared" si="7"/>
        <v>674784</v>
      </c>
      <c r="AC20" s="16" t="s">
        <v>48</v>
      </c>
      <c r="AD20" s="41" t="s">
        <v>59</v>
      </c>
      <c r="AE20" s="40" t="s">
        <v>73</v>
      </c>
      <c r="AF20" s="36">
        <f ca="1" t="shared" si="5"/>
        <v>5574727</v>
      </c>
      <c r="AG20" s="40"/>
      <c r="AH20" s="2" t="str">
        <f ca="1" t="shared" si="0"/>
        <v>14212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4094468</v>
      </c>
      <c r="F21" s="30">
        <f>M12+M27</f>
        <v>165548</v>
      </c>
      <c r="H21" s="187"/>
      <c r="I21" s="191"/>
      <c r="J21" s="180" t="s">
        <v>54</v>
      </c>
      <c r="K21" s="182"/>
      <c r="L21" s="18">
        <f t="shared" si="6"/>
        <v>7355753</v>
      </c>
      <c r="M21" s="18">
        <f t="shared" si="7"/>
        <v>57577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163417</v>
      </c>
      <c r="AG21" s="40"/>
      <c r="AH21" s="2" t="str">
        <f ca="1" t="shared" si="0"/>
        <v>14213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894839</v>
      </c>
      <c r="M22" s="18">
        <f t="shared" si="7"/>
        <v>26000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11984533</v>
      </c>
      <c r="AH22" s="2" t="str">
        <f ca="1" t="shared" si="0"/>
        <v>14214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15641621</v>
      </c>
      <c r="M23" s="18">
        <f t="shared" si="7"/>
        <v>1195193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139985</v>
      </c>
      <c r="AH23" s="2" t="str">
        <f ca="1" t="shared" si="0"/>
        <v>14215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15722397</v>
      </c>
      <c r="M24" s="18">
        <f t="shared" si="7"/>
        <v>1133683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581975</v>
      </c>
      <c r="AH24" s="2" t="str">
        <f ca="1" t="shared" si="0"/>
        <v>14216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6058424</v>
      </c>
      <c r="M25" s="18">
        <f t="shared" si="7"/>
        <v>25531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37937</v>
      </c>
      <c r="AH25" s="2" t="str">
        <f ca="1" t="shared" si="0"/>
        <v>14217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216422</v>
      </c>
      <c r="M26" s="18">
        <f t="shared" si="7"/>
        <v>24647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30369</v>
      </c>
      <c r="AH26" s="2" t="str">
        <f ca="1" t="shared" si="0"/>
        <v>14218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4064099</v>
      </c>
      <c r="M27" s="18">
        <f t="shared" si="7"/>
        <v>124527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10083586</v>
      </c>
      <c r="AH27" s="2" t="str">
        <f ca="1" t="shared" si="0"/>
        <v>14301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123215</v>
      </c>
      <c r="M28" s="18">
        <f t="shared" si="7"/>
        <v>909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25607684</v>
      </c>
      <c r="AH28" s="2" t="str">
        <f ca="1" t="shared" si="0"/>
        <v>14321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109487239</v>
      </c>
      <c r="M29" s="20">
        <f>SUM(M15:M28)</f>
        <v>6373807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7628735</v>
      </c>
      <c r="AH29" s="2" t="str">
        <f ca="1" t="shared" si="0"/>
        <v>14341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105423140</v>
      </c>
      <c r="M30" s="24">
        <f>M29-M27</f>
        <v>6249280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393267</v>
      </c>
      <c r="AH30" s="2" t="str">
        <f ca="1" t="shared" si="0"/>
        <v>14342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4506959</v>
      </c>
      <c r="M31" s="18">
        <f>AF62</f>
        <v>226108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4292519</v>
      </c>
      <c r="AH31" s="2" t="str">
        <f ca="1" t="shared" si="0"/>
        <v>14361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126932414</v>
      </c>
      <c r="M32" s="20">
        <f>SUM(M13,M29,M31)</f>
        <v>7393653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11404678</v>
      </c>
      <c r="AH32" s="2" t="str">
        <f ca="1" t="shared" si="0"/>
        <v>14362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122837946</v>
      </c>
      <c r="M33" s="24">
        <f>SUM(M14,M30,M31)</f>
        <v>7228105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7355753</v>
      </c>
      <c r="AH33" s="2" t="str">
        <f ca="1" t="shared" si="0"/>
        <v>14363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894839</v>
      </c>
      <c r="AH34" s="2" t="str">
        <f ca="1" t="shared" si="0"/>
        <v>14364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15641621</v>
      </c>
      <c r="AH35" s="2" t="str">
        <f ca="1" t="shared" si="0"/>
        <v>14366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15722397</v>
      </c>
      <c r="AH36" s="2" t="str">
        <f ca="1" t="shared" si="0"/>
        <v>14382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6058424</v>
      </c>
      <c r="AH37" s="2" t="str">
        <f ca="1" t="shared" si="0"/>
        <v>14383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216422</v>
      </c>
      <c r="AH38" s="2" t="str">
        <f ca="1" t="shared" si="0"/>
        <v>14384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4064099</v>
      </c>
      <c r="AH39" s="2" t="str">
        <f ca="1" t="shared" si="0"/>
        <v>14401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123215</v>
      </c>
      <c r="AH40" s="2" t="str">
        <f ca="1" t="shared" si="0"/>
        <v>14402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4506959</v>
      </c>
      <c r="AH41" s="2" t="str">
        <f ca="1" t="shared" si="0"/>
        <v>14815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14818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716051</v>
      </c>
      <c r="AH43" s="2" t="str">
        <f ca="1" t="shared" si="0"/>
        <v>14819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36666</v>
      </c>
      <c r="AH44" s="2" t="str">
        <f ca="1" t="shared" si="0"/>
        <v>14827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14829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 t="str">
        <f ca="1" t="shared" si="0"/>
        <v>14837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41021</v>
      </c>
      <c r="AH47" s="2" t="str">
        <f ca="1" t="shared" si="0"/>
        <v>14840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682034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1593111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412601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423210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674784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57577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26000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1195193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1133683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25531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24647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124527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909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226108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2015-02-17T03:14:34Z</dcterms:modified>
  <cp:category/>
  <cp:version/>
  <cp:contentType/>
  <cp:contentStatus/>
</cp:coreProperties>
</file>